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SO 001 VŠEOBECNÉ..." sheetId="2" r:id="rId2"/>
    <sheet name="SO 002 - SO 002 ZAŘÍZENÍ ..." sheetId="3" r:id="rId3"/>
    <sheet name="SO 003 - SO 003 KÁCENÍ ST..." sheetId="4" r:id="rId4"/>
    <sheet name="101.1 - 101.1 KOMUNIKACE" sheetId="5" r:id="rId5"/>
    <sheet name="101.2 - 101.2 VÝMĚNA AKTI..." sheetId="6" r:id="rId6"/>
    <sheet name="201.1 - 201.1 MOST EV. Č ..." sheetId="7" r:id="rId7"/>
    <sheet name="102.1 - 102.1 KOMUNIKACE" sheetId="8" r:id="rId8"/>
    <sheet name="102.2 - 102.2 VÝMĚNA AKTI..." sheetId="9" r:id="rId9"/>
    <sheet name="103.1 - 103.1 KOMUNIKACE" sheetId="10" r:id="rId10"/>
    <sheet name="103.2 - 103.2 VÝMĚNA AKTI..." sheetId="11" r:id="rId11"/>
    <sheet name="104.1 - 104.1 KOMUNIKACE" sheetId="12" r:id="rId12"/>
    <sheet name="104.2 - 104.2 VÝMĚNA AKTI..." sheetId="13" r:id="rId13"/>
    <sheet name="204.1 - 204.1 MOST EV. Č...." sheetId="14" r:id="rId14"/>
    <sheet name="204.2 - 204.2 MOST EV.Č. ..." sheetId="15" r:id="rId15"/>
    <sheet name="105.1 - 105.1 KOMUNIKACE" sheetId="16" r:id="rId16"/>
    <sheet name="105.2 - 105.2 VÝMĚNA AKTI..." sheetId="17" r:id="rId17"/>
    <sheet name="205.1 - 205.1 MOST EV.Č. ..." sheetId="18" r:id="rId18"/>
    <sheet name="205.2 - 205.2 MOST EV.Č. ..." sheetId="19" r:id="rId19"/>
    <sheet name="SO 190 - SO 190 DOPRAVNĚ ..." sheetId="20" r:id="rId20"/>
  </sheets>
  <calcPr/>
</workbook>
</file>

<file path=xl/calcChain.xml><?xml version="1.0" encoding="utf-8"?>
<calcChain xmlns="http://schemas.openxmlformats.org/spreadsheetml/2006/main">
  <c i="20" r="T78"/>
  <c r="R78"/>
  <c r="P78"/>
  <c r="J78"/>
  <c r="BK78"/>
  <c r="T77"/>
  <c r="R77"/>
  <c r="P77"/>
  <c r="J77"/>
  <c r="BK77"/>
  <c i="1" r="BD75"/>
  <c r="BC75"/>
  <c r="BB75"/>
  <c r="BA75"/>
  <c r="AZ75"/>
  <c r="AY75"/>
  <c r="AX75"/>
  <c r="AW75"/>
  <c r="AV75"/>
  <c r="AU75"/>
  <c r="AG75"/>
  <c i="20" r="J56"/>
  <c r="J27"/>
  <c r="F34"/>
  <c r="F33"/>
  <c r="F32"/>
  <c r="J31"/>
  <c r="F31"/>
  <c r="J30"/>
  <c r="F30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4"/>
  <c r="BH94"/>
  <c r="BG94"/>
  <c r="BF94"/>
  <c r="BE94"/>
  <c r="T94"/>
  <c r="R94"/>
  <c r="P94"/>
  <c r="BK94"/>
  <c r="J94"/>
  <c r="BI90"/>
  <c r="BH90"/>
  <c r="BG90"/>
  <c r="BF90"/>
  <c r="BE90"/>
  <c r="T90"/>
  <c r="R90"/>
  <c r="P90"/>
  <c r="BK90"/>
  <c r="J90"/>
  <c r="BI87"/>
  <c r="BH87"/>
  <c r="BG87"/>
  <c r="BF87"/>
  <c r="BE87"/>
  <c r="T87"/>
  <c r="R87"/>
  <c r="P87"/>
  <c r="BK87"/>
  <c r="J87"/>
  <c r="BI85"/>
  <c r="BH85"/>
  <c r="BG85"/>
  <c r="BF85"/>
  <c r="BE85"/>
  <c r="T85"/>
  <c r="R85"/>
  <c r="P85"/>
  <c r="BK85"/>
  <c r="J85"/>
  <c r="BI83"/>
  <c r="BH83"/>
  <c r="BG83"/>
  <c r="BF83"/>
  <c r="BE83"/>
  <c r="T83"/>
  <c r="R83"/>
  <c r="P83"/>
  <c r="BK83"/>
  <c r="J83"/>
  <c r="BI81"/>
  <c r="BH81"/>
  <c r="BG81"/>
  <c r="BF81"/>
  <c r="BE81"/>
  <c r="T81"/>
  <c r="R81"/>
  <c r="P81"/>
  <c r="BK81"/>
  <c r="J81"/>
  <c r="BI79"/>
  <c r="BH79"/>
  <c r="BG79"/>
  <c r="BF79"/>
  <c r="BE79"/>
  <c r="T79"/>
  <c r="R79"/>
  <c r="P79"/>
  <c r="BK79"/>
  <c r="J79"/>
  <c r="J57"/>
  <c r="F74"/>
  <c r="J73"/>
  <c r="F73"/>
  <c r="J71"/>
  <c r="F71"/>
  <c r="E69"/>
  <c r="E67"/>
  <c r="F52"/>
  <c r="J51"/>
  <c r="F51"/>
  <c r="J49"/>
  <c r="F49"/>
  <c r="E47"/>
  <c r="E45"/>
  <c r="J36"/>
  <c r="J18"/>
  <c r="E18"/>
  <c r="J17"/>
  <c r="J12"/>
  <c r="E7"/>
  <c i="19" r="T84"/>
  <c r="R84"/>
  <c r="P84"/>
  <c r="J84"/>
  <c r="BK84"/>
  <c r="T83"/>
  <c r="R83"/>
  <c r="P83"/>
  <c r="J83"/>
  <c r="BK83"/>
  <c i="1" r="BD74"/>
  <c r="BC74"/>
  <c r="BB74"/>
  <c r="BA74"/>
  <c r="AZ74"/>
  <c r="AY74"/>
  <c r="AX74"/>
  <c r="AW74"/>
  <c r="AV74"/>
  <c r="AU74"/>
  <c r="AG74"/>
  <c i="19" r="J60"/>
  <c r="J29"/>
  <c r="F36"/>
  <c r="F35"/>
  <c r="F34"/>
  <c r="J33"/>
  <c r="F33"/>
  <c r="J32"/>
  <c r="F32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8"/>
  <c r="BH88"/>
  <c r="BG88"/>
  <c r="BF88"/>
  <c r="BE88"/>
  <c r="T88"/>
  <c r="R88"/>
  <c r="P88"/>
  <c r="BK88"/>
  <c r="J88"/>
  <c r="BI85"/>
  <c r="BH85"/>
  <c r="BG85"/>
  <c r="BF85"/>
  <c r="BE85"/>
  <c r="T85"/>
  <c r="R85"/>
  <c r="P85"/>
  <c r="BK85"/>
  <c r="J85"/>
  <c r="J61"/>
  <c r="F80"/>
  <c r="J79"/>
  <c r="F79"/>
  <c r="J77"/>
  <c r="F77"/>
  <c r="E75"/>
  <c r="E71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18" r="T84"/>
  <c r="R84"/>
  <c r="P84"/>
  <c r="J84"/>
  <c r="BK84"/>
  <c r="T83"/>
  <c r="R83"/>
  <c r="P83"/>
  <c r="J83"/>
  <c r="BK83"/>
  <c i="1" r="BD73"/>
  <c r="BC73"/>
  <c r="BB73"/>
  <c r="BA73"/>
  <c r="AZ73"/>
  <c r="AY73"/>
  <c r="AX73"/>
  <c r="AW73"/>
  <c r="AV73"/>
  <c r="AU73"/>
  <c r="AG73"/>
  <c i="18" r="J60"/>
  <c r="J29"/>
  <c r="F36"/>
  <c r="F35"/>
  <c r="F34"/>
  <c r="J33"/>
  <c r="F33"/>
  <c r="J32"/>
  <c r="F32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8"/>
  <c r="BH88"/>
  <c r="BG88"/>
  <c r="BF88"/>
  <c r="BE88"/>
  <c r="T88"/>
  <c r="R88"/>
  <c r="P88"/>
  <c r="BK88"/>
  <c r="J88"/>
  <c r="BI85"/>
  <c r="BH85"/>
  <c r="BG85"/>
  <c r="BF85"/>
  <c r="BE85"/>
  <c r="T85"/>
  <c r="R85"/>
  <c r="P85"/>
  <c r="BK85"/>
  <c r="J85"/>
  <c r="J61"/>
  <c r="F80"/>
  <c r="J79"/>
  <c r="F79"/>
  <c r="J77"/>
  <c r="F77"/>
  <c r="E75"/>
  <c r="E71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17" r="J155"/>
  <c r="T154"/>
  <c r="R154"/>
  <c r="P154"/>
  <c r="J154"/>
  <c r="BK154"/>
  <c r="T86"/>
  <c r="R86"/>
  <c r="P86"/>
  <c r="J86"/>
  <c r="BK86"/>
  <c r="T85"/>
  <c r="R85"/>
  <c r="P85"/>
  <c r="J85"/>
  <c r="BK85"/>
  <c i="1" r="BD72"/>
  <c r="BC72"/>
  <c r="BB72"/>
  <c r="BA72"/>
  <c r="AZ72"/>
  <c r="AY72"/>
  <c r="AX72"/>
  <c r="AW72"/>
  <c r="AV72"/>
  <c r="AU72"/>
  <c r="AG72"/>
  <c i="17" r="J60"/>
  <c r="J29"/>
  <c r="F36"/>
  <c r="F35"/>
  <c r="F34"/>
  <c r="J33"/>
  <c r="F33"/>
  <c r="J32"/>
  <c r="F32"/>
  <c r="J63"/>
  <c r="J62"/>
  <c r="BI152"/>
  <c r="BH152"/>
  <c r="BG152"/>
  <c r="BF152"/>
  <c r="BE152"/>
  <c r="T152"/>
  <c r="R152"/>
  <c r="P152"/>
  <c r="BK152"/>
  <c r="J152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4"/>
  <c r="BH144"/>
  <c r="BG144"/>
  <c r="BF144"/>
  <c r="BE144"/>
  <c r="T144"/>
  <c r="R144"/>
  <c r="P144"/>
  <c r="BK144"/>
  <c r="J144"/>
  <c r="BI135"/>
  <c r="BH135"/>
  <c r="BG135"/>
  <c r="BF135"/>
  <c r="BE135"/>
  <c r="T135"/>
  <c r="R135"/>
  <c r="P135"/>
  <c r="BK135"/>
  <c r="J135"/>
  <c r="BI131"/>
  <c r="BH131"/>
  <c r="BG131"/>
  <c r="BF131"/>
  <c r="BE131"/>
  <c r="T131"/>
  <c r="R131"/>
  <c r="P131"/>
  <c r="BK131"/>
  <c r="J131"/>
  <c r="BI127"/>
  <c r="BH127"/>
  <c r="BG127"/>
  <c r="BF127"/>
  <c r="BE127"/>
  <c r="T127"/>
  <c r="R127"/>
  <c r="P127"/>
  <c r="BK127"/>
  <c r="J127"/>
  <c r="BI123"/>
  <c r="BH123"/>
  <c r="BG123"/>
  <c r="BF123"/>
  <c r="BE123"/>
  <c r="T123"/>
  <c r="R123"/>
  <c r="P123"/>
  <c r="BK123"/>
  <c r="J123"/>
  <c r="BI114"/>
  <c r="BH114"/>
  <c r="BG114"/>
  <c r="BF114"/>
  <c r="BE114"/>
  <c r="T114"/>
  <c r="R114"/>
  <c r="P114"/>
  <c r="BK114"/>
  <c r="J114"/>
  <c r="BI105"/>
  <c r="BH105"/>
  <c r="BG105"/>
  <c r="BF105"/>
  <c r="BE105"/>
  <c r="T105"/>
  <c r="R105"/>
  <c r="P105"/>
  <c r="BK105"/>
  <c r="J105"/>
  <c r="BI96"/>
  <c r="BH96"/>
  <c r="BG96"/>
  <c r="BF96"/>
  <c r="BE96"/>
  <c r="T96"/>
  <c r="R96"/>
  <c r="P96"/>
  <c r="BK96"/>
  <c r="J96"/>
  <c r="BI87"/>
  <c r="BH87"/>
  <c r="BG87"/>
  <c r="BF87"/>
  <c r="BE87"/>
  <c r="T87"/>
  <c r="R87"/>
  <c r="P87"/>
  <c r="BK87"/>
  <c r="J87"/>
  <c r="J61"/>
  <c r="F82"/>
  <c r="J81"/>
  <c r="F81"/>
  <c r="J79"/>
  <c r="F79"/>
  <c r="E77"/>
  <c r="E73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16" r="T227"/>
  <c r="R227"/>
  <c r="P227"/>
  <c r="J227"/>
  <c r="BK227"/>
  <c r="T137"/>
  <c r="R137"/>
  <c r="P137"/>
  <c r="J137"/>
  <c r="BK137"/>
  <c r="T127"/>
  <c r="R127"/>
  <c r="P127"/>
  <c r="J127"/>
  <c r="BK127"/>
  <c r="T87"/>
  <c r="R87"/>
  <c r="P87"/>
  <c r="J87"/>
  <c r="BK87"/>
  <c r="T86"/>
  <c r="R86"/>
  <c r="P86"/>
  <c r="J86"/>
  <c r="BK86"/>
  <c i="1" r="BD71"/>
  <c r="BC71"/>
  <c r="BB71"/>
  <c r="BA71"/>
  <c r="AZ71"/>
  <c r="AY71"/>
  <c r="AX71"/>
  <c r="AW71"/>
  <c r="AV71"/>
  <c r="AU71"/>
  <c r="AG71"/>
  <c i="16" r="J60"/>
  <c r="J29"/>
  <c r="F36"/>
  <c r="F35"/>
  <c r="F34"/>
  <c r="J33"/>
  <c r="F33"/>
  <c r="J32"/>
  <c r="F32"/>
  <c r="BI291"/>
  <c r="BH291"/>
  <c r="BG291"/>
  <c r="BF291"/>
  <c r="BE291"/>
  <c r="T291"/>
  <c r="R291"/>
  <c r="P291"/>
  <c r="BK291"/>
  <c r="J291"/>
  <c r="BI288"/>
  <c r="BH288"/>
  <c r="BG288"/>
  <c r="BF288"/>
  <c r="BE288"/>
  <c r="T288"/>
  <c r="R288"/>
  <c r="P288"/>
  <c r="BK288"/>
  <c r="J288"/>
  <c r="BI285"/>
  <c r="BH285"/>
  <c r="BG285"/>
  <c r="BF285"/>
  <c r="BE285"/>
  <c r="T285"/>
  <c r="R285"/>
  <c r="P285"/>
  <c r="BK285"/>
  <c r="J285"/>
  <c r="BI282"/>
  <c r="BH282"/>
  <c r="BG282"/>
  <c r="BF282"/>
  <c r="BE282"/>
  <c r="T282"/>
  <c r="R282"/>
  <c r="P282"/>
  <c r="BK282"/>
  <c r="J282"/>
  <c r="BI279"/>
  <c r="BH279"/>
  <c r="BG279"/>
  <c r="BF279"/>
  <c r="BE279"/>
  <c r="T279"/>
  <c r="R279"/>
  <c r="P279"/>
  <c r="BK279"/>
  <c r="J279"/>
  <c r="BI275"/>
  <c r="BH275"/>
  <c r="BG275"/>
  <c r="BF275"/>
  <c r="BE275"/>
  <c r="T275"/>
  <c r="R275"/>
  <c r="P275"/>
  <c r="BK275"/>
  <c r="J275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0"/>
  <c r="BH260"/>
  <c r="BG260"/>
  <c r="BF260"/>
  <c r="BE260"/>
  <c r="T260"/>
  <c r="R260"/>
  <c r="P260"/>
  <c r="BK260"/>
  <c r="J260"/>
  <c r="BI256"/>
  <c r="BH256"/>
  <c r="BG256"/>
  <c r="BF256"/>
  <c r="BE256"/>
  <c r="T256"/>
  <c r="R256"/>
  <c r="P256"/>
  <c r="BK256"/>
  <c r="J256"/>
  <c r="BI252"/>
  <c r="BH252"/>
  <c r="BG252"/>
  <c r="BF252"/>
  <c r="BE252"/>
  <c r="T252"/>
  <c r="R252"/>
  <c r="P252"/>
  <c r="BK252"/>
  <c r="J252"/>
  <c r="BI249"/>
  <c r="BH249"/>
  <c r="BG249"/>
  <c r="BF249"/>
  <c r="BE249"/>
  <c r="T249"/>
  <c r="R249"/>
  <c r="P249"/>
  <c r="BK249"/>
  <c r="J249"/>
  <c r="BI246"/>
  <c r="BH246"/>
  <c r="BG246"/>
  <c r="BF246"/>
  <c r="BE246"/>
  <c r="T246"/>
  <c r="R246"/>
  <c r="P246"/>
  <c r="BK246"/>
  <c r="J246"/>
  <c r="BI243"/>
  <c r="BH243"/>
  <c r="BG243"/>
  <c r="BF243"/>
  <c r="BE243"/>
  <c r="T243"/>
  <c r="R243"/>
  <c r="P243"/>
  <c r="BK243"/>
  <c r="J243"/>
  <c r="BI240"/>
  <c r="BH240"/>
  <c r="BG240"/>
  <c r="BF240"/>
  <c r="BE240"/>
  <c r="T240"/>
  <c r="R240"/>
  <c r="P240"/>
  <c r="BK240"/>
  <c r="J240"/>
  <c r="BI236"/>
  <c r="BH236"/>
  <c r="BG236"/>
  <c r="BF236"/>
  <c r="BE236"/>
  <c r="T236"/>
  <c r="R236"/>
  <c r="P236"/>
  <c r="BK236"/>
  <c r="J236"/>
  <c r="BI234"/>
  <c r="BH234"/>
  <c r="BG234"/>
  <c r="BF234"/>
  <c r="BE234"/>
  <c r="T234"/>
  <c r="R234"/>
  <c r="P234"/>
  <c r="BK234"/>
  <c r="J234"/>
  <c r="BI232"/>
  <c r="BH232"/>
  <c r="BG232"/>
  <c r="BF232"/>
  <c r="BE232"/>
  <c r="T232"/>
  <c r="R232"/>
  <c r="P232"/>
  <c r="BK232"/>
  <c r="J232"/>
  <c r="BI228"/>
  <c r="BH228"/>
  <c r="BG228"/>
  <c r="BF228"/>
  <c r="BE228"/>
  <c r="T228"/>
  <c r="R228"/>
  <c r="P228"/>
  <c r="BK228"/>
  <c r="J228"/>
  <c r="J64"/>
  <c r="BI223"/>
  <c r="BH223"/>
  <c r="BG223"/>
  <c r="BF223"/>
  <c r="BE223"/>
  <c r="T223"/>
  <c r="R223"/>
  <c r="P223"/>
  <c r="BK223"/>
  <c r="J223"/>
  <c r="BI219"/>
  <c r="BH219"/>
  <c r="BG219"/>
  <c r="BF219"/>
  <c r="BE219"/>
  <c r="T219"/>
  <c r="R219"/>
  <c r="P219"/>
  <c r="BK219"/>
  <c r="J219"/>
  <c r="BI216"/>
  <c r="BH216"/>
  <c r="BG216"/>
  <c r="BF216"/>
  <c r="BE216"/>
  <c r="T216"/>
  <c r="R216"/>
  <c r="P216"/>
  <c r="BK216"/>
  <c r="J216"/>
  <c r="BI210"/>
  <c r="BH210"/>
  <c r="BG210"/>
  <c r="BF210"/>
  <c r="BE210"/>
  <c r="T210"/>
  <c r="R210"/>
  <c r="P210"/>
  <c r="BK210"/>
  <c r="J210"/>
  <c r="BI204"/>
  <c r="BH204"/>
  <c r="BG204"/>
  <c r="BF204"/>
  <c r="BE204"/>
  <c r="T204"/>
  <c r="R204"/>
  <c r="P204"/>
  <c r="BK204"/>
  <c r="J204"/>
  <c r="BI199"/>
  <c r="BH199"/>
  <c r="BG199"/>
  <c r="BF199"/>
  <c r="BE199"/>
  <c r="T199"/>
  <c r="R199"/>
  <c r="P199"/>
  <c r="BK199"/>
  <c r="J199"/>
  <c r="BI194"/>
  <c r="BH194"/>
  <c r="BG194"/>
  <c r="BF194"/>
  <c r="BE194"/>
  <c r="T194"/>
  <c r="R194"/>
  <c r="P194"/>
  <c r="BK194"/>
  <c r="J194"/>
  <c r="BI185"/>
  <c r="BH185"/>
  <c r="BG185"/>
  <c r="BF185"/>
  <c r="BE185"/>
  <c r="T185"/>
  <c r="R185"/>
  <c r="P185"/>
  <c r="BK185"/>
  <c r="J185"/>
  <c r="BI176"/>
  <c r="BH176"/>
  <c r="BG176"/>
  <c r="BF176"/>
  <c r="BE176"/>
  <c r="T176"/>
  <c r="R176"/>
  <c r="P176"/>
  <c r="BK176"/>
  <c r="J176"/>
  <c r="BI167"/>
  <c r="BH167"/>
  <c r="BG167"/>
  <c r="BF167"/>
  <c r="BE167"/>
  <c r="T167"/>
  <c r="R167"/>
  <c r="P167"/>
  <c r="BK167"/>
  <c r="J167"/>
  <c r="BI146"/>
  <c r="BH146"/>
  <c r="BG146"/>
  <c r="BF146"/>
  <c r="BE146"/>
  <c r="T146"/>
  <c r="R146"/>
  <c r="P146"/>
  <c r="BK146"/>
  <c r="J146"/>
  <c r="BI142"/>
  <c r="BH142"/>
  <c r="BG142"/>
  <c r="BF142"/>
  <c r="BE142"/>
  <c r="T142"/>
  <c r="R142"/>
  <c r="P142"/>
  <c r="BK142"/>
  <c r="J142"/>
  <c r="BI138"/>
  <c r="BH138"/>
  <c r="BG138"/>
  <c r="BF138"/>
  <c r="BE138"/>
  <c r="T138"/>
  <c r="R138"/>
  <c r="P138"/>
  <c r="BK138"/>
  <c r="J138"/>
  <c r="J63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J62"/>
  <c r="BI118"/>
  <c r="BH118"/>
  <c r="BG118"/>
  <c r="BF118"/>
  <c r="BE118"/>
  <c r="T118"/>
  <c r="R118"/>
  <c r="P118"/>
  <c r="BK118"/>
  <c r="J118"/>
  <c r="BI114"/>
  <c r="BH114"/>
  <c r="BG114"/>
  <c r="BF114"/>
  <c r="BE114"/>
  <c r="T114"/>
  <c r="R114"/>
  <c r="P114"/>
  <c r="BK114"/>
  <c r="J114"/>
  <c r="BI110"/>
  <c r="BH110"/>
  <c r="BG110"/>
  <c r="BF110"/>
  <c r="BE110"/>
  <c r="T110"/>
  <c r="R110"/>
  <c r="P110"/>
  <c r="BK110"/>
  <c r="J110"/>
  <c r="BI106"/>
  <c r="BH106"/>
  <c r="BG106"/>
  <c r="BF106"/>
  <c r="BE106"/>
  <c r="T106"/>
  <c r="R106"/>
  <c r="P106"/>
  <c r="BK106"/>
  <c r="J106"/>
  <c r="BI97"/>
  <c r="BH97"/>
  <c r="BG97"/>
  <c r="BF97"/>
  <c r="BE97"/>
  <c r="T97"/>
  <c r="R97"/>
  <c r="P97"/>
  <c r="BK97"/>
  <c r="J97"/>
  <c r="BI88"/>
  <c r="BH88"/>
  <c r="BG88"/>
  <c r="BF88"/>
  <c r="BE88"/>
  <c r="T88"/>
  <c r="R88"/>
  <c r="P88"/>
  <c r="BK88"/>
  <c r="J88"/>
  <c r="J61"/>
  <c r="F83"/>
  <c r="J82"/>
  <c r="F82"/>
  <c r="J80"/>
  <c r="F80"/>
  <c r="E78"/>
  <c r="E74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15" r="T84"/>
  <c r="R84"/>
  <c r="P84"/>
  <c r="J84"/>
  <c r="BK84"/>
  <c r="T83"/>
  <c r="R83"/>
  <c r="P83"/>
  <c r="J83"/>
  <c r="BK83"/>
  <c i="1" r="BD69"/>
  <c r="BC69"/>
  <c r="BB69"/>
  <c r="BA69"/>
  <c r="AZ69"/>
  <c r="AY69"/>
  <c r="AX69"/>
  <c r="AW69"/>
  <c r="AV69"/>
  <c r="AU69"/>
  <c r="AG69"/>
  <c i="15" r="J60"/>
  <c r="J29"/>
  <c r="F36"/>
  <c r="F35"/>
  <c r="F34"/>
  <c r="J33"/>
  <c r="F33"/>
  <c r="J32"/>
  <c r="F32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4"/>
  <c r="BH114"/>
  <c r="BG114"/>
  <c r="BF114"/>
  <c r="BE114"/>
  <c r="T114"/>
  <c r="R114"/>
  <c r="P114"/>
  <c r="BK114"/>
  <c r="J114"/>
  <c r="BI110"/>
  <c r="BH110"/>
  <c r="BG110"/>
  <c r="BF110"/>
  <c r="BE110"/>
  <c r="T110"/>
  <c r="R110"/>
  <c r="P110"/>
  <c r="BK110"/>
  <c r="J110"/>
  <c r="BI106"/>
  <c r="BH106"/>
  <c r="BG106"/>
  <c r="BF106"/>
  <c r="BE106"/>
  <c r="T106"/>
  <c r="R106"/>
  <c r="P106"/>
  <c r="BK106"/>
  <c r="J106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8"/>
  <c r="BH88"/>
  <c r="BG88"/>
  <c r="BF88"/>
  <c r="BE88"/>
  <c r="T88"/>
  <c r="R88"/>
  <c r="P88"/>
  <c r="BK88"/>
  <c r="J88"/>
  <c r="BI85"/>
  <c r="BH85"/>
  <c r="BG85"/>
  <c r="BF85"/>
  <c r="BE85"/>
  <c r="T85"/>
  <c r="R85"/>
  <c r="P85"/>
  <c r="BK85"/>
  <c r="J85"/>
  <c r="J61"/>
  <c r="F80"/>
  <c r="J79"/>
  <c r="F79"/>
  <c r="J77"/>
  <c r="F77"/>
  <c r="E75"/>
  <c r="E71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14" r="T84"/>
  <c r="R84"/>
  <c r="P84"/>
  <c r="J84"/>
  <c r="BK84"/>
  <c r="T83"/>
  <c r="R83"/>
  <c r="P83"/>
  <c r="J83"/>
  <c r="BK83"/>
  <c i="1" r="BD68"/>
  <c r="BC68"/>
  <c r="BB68"/>
  <c r="BA68"/>
  <c r="AZ68"/>
  <c r="AY68"/>
  <c r="AX68"/>
  <c r="AW68"/>
  <c r="AV68"/>
  <c r="AU68"/>
  <c r="AG68"/>
  <c i="14" r="J60"/>
  <c r="J29"/>
  <c r="F36"/>
  <c r="F35"/>
  <c r="F34"/>
  <c r="J33"/>
  <c r="F33"/>
  <c r="J32"/>
  <c r="F32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8"/>
  <c r="BH88"/>
  <c r="BG88"/>
  <c r="BF88"/>
  <c r="BE88"/>
  <c r="T88"/>
  <c r="R88"/>
  <c r="P88"/>
  <c r="BK88"/>
  <c r="J88"/>
  <c r="BI85"/>
  <c r="BH85"/>
  <c r="BG85"/>
  <c r="BF85"/>
  <c r="BE85"/>
  <c r="T85"/>
  <c r="R85"/>
  <c r="P85"/>
  <c r="BK85"/>
  <c r="J85"/>
  <c r="J61"/>
  <c r="F80"/>
  <c r="J79"/>
  <c r="F79"/>
  <c r="J77"/>
  <c r="F77"/>
  <c r="E75"/>
  <c r="E71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13" r="T84"/>
  <c r="R84"/>
  <c r="P84"/>
  <c r="J84"/>
  <c r="BK84"/>
  <c r="T83"/>
  <c r="R83"/>
  <c r="P83"/>
  <c r="J83"/>
  <c r="BK83"/>
  <c i="1" r="BD67"/>
  <c r="BC67"/>
  <c r="BB67"/>
  <c r="BA67"/>
  <c r="AZ67"/>
  <c r="AY67"/>
  <c r="AX67"/>
  <c r="AW67"/>
  <c r="AV67"/>
  <c r="AU67"/>
  <c r="AG67"/>
  <c i="13" r="J60"/>
  <c r="J29"/>
  <c r="F36"/>
  <c r="F35"/>
  <c r="F34"/>
  <c r="J33"/>
  <c r="F33"/>
  <c r="J32"/>
  <c r="F32"/>
  <c r="BI134"/>
  <c r="BH134"/>
  <c r="BG134"/>
  <c r="BF134"/>
  <c r="BE134"/>
  <c r="T134"/>
  <c r="R134"/>
  <c r="P134"/>
  <c r="BK134"/>
  <c r="J134"/>
  <c r="BI129"/>
  <c r="BH129"/>
  <c r="BG129"/>
  <c r="BF129"/>
  <c r="BE129"/>
  <c r="T129"/>
  <c r="R129"/>
  <c r="P129"/>
  <c r="BK129"/>
  <c r="J129"/>
  <c r="BI123"/>
  <c r="BH123"/>
  <c r="BG123"/>
  <c r="BF123"/>
  <c r="BE123"/>
  <c r="T123"/>
  <c r="R123"/>
  <c r="P123"/>
  <c r="BK123"/>
  <c r="J123"/>
  <c r="BI117"/>
  <c r="BH117"/>
  <c r="BG117"/>
  <c r="BF117"/>
  <c r="BE117"/>
  <c r="T117"/>
  <c r="R117"/>
  <c r="P117"/>
  <c r="BK117"/>
  <c r="J117"/>
  <c r="BI113"/>
  <c r="BH113"/>
  <c r="BG113"/>
  <c r="BF113"/>
  <c r="BE113"/>
  <c r="T113"/>
  <c r="R113"/>
  <c r="P113"/>
  <c r="BK113"/>
  <c r="J113"/>
  <c r="BI109"/>
  <c r="BH109"/>
  <c r="BG109"/>
  <c r="BF109"/>
  <c r="BE109"/>
  <c r="T109"/>
  <c r="R109"/>
  <c r="P109"/>
  <c r="BK109"/>
  <c r="J109"/>
  <c r="BI103"/>
  <c r="BH103"/>
  <c r="BG103"/>
  <c r="BF103"/>
  <c r="BE103"/>
  <c r="T103"/>
  <c r="R103"/>
  <c r="P103"/>
  <c r="BK103"/>
  <c r="J103"/>
  <c r="BI97"/>
  <c r="BH97"/>
  <c r="BG97"/>
  <c r="BF97"/>
  <c r="BE97"/>
  <c r="T97"/>
  <c r="R97"/>
  <c r="P97"/>
  <c r="BK97"/>
  <c r="J97"/>
  <c r="BI91"/>
  <c r="BH91"/>
  <c r="BG91"/>
  <c r="BF91"/>
  <c r="BE91"/>
  <c r="T91"/>
  <c r="R91"/>
  <c r="P91"/>
  <c r="BK91"/>
  <c r="J91"/>
  <c r="BI85"/>
  <c r="BH85"/>
  <c r="BG85"/>
  <c r="BF85"/>
  <c r="BE85"/>
  <c r="T85"/>
  <c r="R85"/>
  <c r="P85"/>
  <c r="BK85"/>
  <c r="J85"/>
  <c r="J61"/>
  <c r="F80"/>
  <c r="J79"/>
  <c r="F79"/>
  <c r="J77"/>
  <c r="F77"/>
  <c r="E75"/>
  <c r="E71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12" r="T270"/>
  <c r="R270"/>
  <c r="P270"/>
  <c r="J270"/>
  <c r="BK270"/>
  <c r="T176"/>
  <c r="R176"/>
  <c r="P176"/>
  <c r="J176"/>
  <c r="BK176"/>
  <c r="T163"/>
  <c r="R163"/>
  <c r="P163"/>
  <c r="J163"/>
  <c r="BK163"/>
  <c r="T158"/>
  <c r="R158"/>
  <c r="P158"/>
  <c r="J158"/>
  <c r="BK158"/>
  <c r="T100"/>
  <c r="R100"/>
  <c r="P100"/>
  <c r="J100"/>
  <c r="BK100"/>
  <c r="T91"/>
  <c r="R91"/>
  <c r="P91"/>
  <c r="J91"/>
  <c r="BK91"/>
  <c r="T90"/>
  <c r="R90"/>
  <c r="P90"/>
  <c r="J90"/>
  <c r="BK90"/>
  <c r="T89"/>
  <c r="R89"/>
  <c r="P89"/>
  <c r="J89"/>
  <c r="BK89"/>
  <c i="1" r="BD66"/>
  <c r="BC66"/>
  <c r="BB66"/>
  <c r="BA66"/>
  <c r="AZ66"/>
  <c r="AY66"/>
  <c r="AX66"/>
  <c r="AW66"/>
  <c r="AV66"/>
  <c r="AU66"/>
  <c r="AG66"/>
  <c i="12" r="J60"/>
  <c r="J29"/>
  <c r="F36"/>
  <c r="F35"/>
  <c r="F34"/>
  <c r="J33"/>
  <c r="F33"/>
  <c r="J32"/>
  <c r="F32"/>
  <c r="BI422"/>
  <c r="BH422"/>
  <c r="BG422"/>
  <c r="BF422"/>
  <c r="BE422"/>
  <c r="T422"/>
  <c r="R422"/>
  <c r="P422"/>
  <c r="BK422"/>
  <c r="J422"/>
  <c r="BI419"/>
  <c r="BH419"/>
  <c r="BG419"/>
  <c r="BF419"/>
  <c r="BE419"/>
  <c r="T419"/>
  <c r="R419"/>
  <c r="P419"/>
  <c r="BK419"/>
  <c r="J419"/>
  <c r="BI416"/>
  <c r="BH416"/>
  <c r="BG416"/>
  <c r="BF416"/>
  <c r="BE416"/>
  <c r="T416"/>
  <c r="R416"/>
  <c r="P416"/>
  <c r="BK416"/>
  <c r="J416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8"/>
  <c r="BH408"/>
  <c r="BG408"/>
  <c r="BF408"/>
  <c r="BE408"/>
  <c r="T408"/>
  <c r="R408"/>
  <c r="P408"/>
  <c r="BK408"/>
  <c r="J408"/>
  <c r="BI404"/>
  <c r="BH404"/>
  <c r="BG404"/>
  <c r="BF404"/>
  <c r="BE404"/>
  <c r="T404"/>
  <c r="R404"/>
  <c r="P404"/>
  <c r="BK404"/>
  <c r="J404"/>
  <c r="BI400"/>
  <c r="BH400"/>
  <c r="BG400"/>
  <c r="BF400"/>
  <c r="BE400"/>
  <c r="T400"/>
  <c r="R400"/>
  <c r="P400"/>
  <c r="BK400"/>
  <c r="J400"/>
  <c r="BI397"/>
  <c r="BH397"/>
  <c r="BG397"/>
  <c r="BF397"/>
  <c r="BE397"/>
  <c r="T397"/>
  <c r="R397"/>
  <c r="P397"/>
  <c r="BK397"/>
  <c r="J397"/>
  <c r="BI394"/>
  <c r="BH394"/>
  <c r="BG394"/>
  <c r="BF394"/>
  <c r="BE394"/>
  <c r="T394"/>
  <c r="R394"/>
  <c r="P394"/>
  <c r="BK394"/>
  <c r="J394"/>
  <c r="BI392"/>
  <c r="BH392"/>
  <c r="BG392"/>
  <c r="BF392"/>
  <c r="BE392"/>
  <c r="T392"/>
  <c r="R392"/>
  <c r="P392"/>
  <c r="BK392"/>
  <c r="J392"/>
  <c r="BI390"/>
  <c r="BH390"/>
  <c r="BG390"/>
  <c r="BF390"/>
  <c r="BE390"/>
  <c r="T390"/>
  <c r="R390"/>
  <c r="P390"/>
  <c r="BK390"/>
  <c r="J390"/>
  <c r="BI388"/>
  <c r="BH388"/>
  <c r="BG388"/>
  <c r="BF388"/>
  <c r="BE388"/>
  <c r="T388"/>
  <c r="R388"/>
  <c r="P388"/>
  <c r="BK388"/>
  <c r="J388"/>
  <c r="BI385"/>
  <c r="BH385"/>
  <c r="BG385"/>
  <c r="BF385"/>
  <c r="BE385"/>
  <c r="T385"/>
  <c r="R385"/>
  <c r="P385"/>
  <c r="BK385"/>
  <c r="J385"/>
  <c r="BI382"/>
  <c r="BH382"/>
  <c r="BG382"/>
  <c r="BF382"/>
  <c r="BE382"/>
  <c r="T382"/>
  <c r="R382"/>
  <c r="P382"/>
  <c r="BK382"/>
  <c r="J382"/>
  <c r="BI379"/>
  <c r="BH379"/>
  <c r="BG379"/>
  <c r="BF379"/>
  <c r="BE379"/>
  <c r="T379"/>
  <c r="R379"/>
  <c r="P379"/>
  <c r="BK379"/>
  <c r="J379"/>
  <c r="BI373"/>
  <c r="BH373"/>
  <c r="BG373"/>
  <c r="BF373"/>
  <c r="BE373"/>
  <c r="T373"/>
  <c r="R373"/>
  <c r="P373"/>
  <c r="BK373"/>
  <c r="J373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59"/>
  <c r="BH359"/>
  <c r="BG359"/>
  <c r="BF359"/>
  <c r="BE359"/>
  <c r="T359"/>
  <c r="R359"/>
  <c r="P359"/>
  <c r="BK359"/>
  <c r="J359"/>
  <c r="BI355"/>
  <c r="BH355"/>
  <c r="BG355"/>
  <c r="BF355"/>
  <c r="BE355"/>
  <c r="T355"/>
  <c r="R355"/>
  <c r="P355"/>
  <c r="BK355"/>
  <c r="J355"/>
  <c r="BI316"/>
  <c r="BH316"/>
  <c r="BG316"/>
  <c r="BF316"/>
  <c r="BE316"/>
  <c r="T316"/>
  <c r="R316"/>
  <c r="P316"/>
  <c r="BK316"/>
  <c r="J316"/>
  <c r="BI312"/>
  <c r="BH312"/>
  <c r="BG312"/>
  <c r="BF312"/>
  <c r="BE312"/>
  <c r="T312"/>
  <c r="R312"/>
  <c r="P312"/>
  <c r="BK312"/>
  <c r="J312"/>
  <c r="BI310"/>
  <c r="BH310"/>
  <c r="BG310"/>
  <c r="BF310"/>
  <c r="BE310"/>
  <c r="T310"/>
  <c r="R310"/>
  <c r="P310"/>
  <c r="BK310"/>
  <c r="J310"/>
  <c r="BI308"/>
  <c r="BH308"/>
  <c r="BG308"/>
  <c r="BF308"/>
  <c r="BE308"/>
  <c r="T308"/>
  <c r="R308"/>
  <c r="P308"/>
  <c r="BK308"/>
  <c r="J308"/>
  <c r="BI304"/>
  <c r="BH304"/>
  <c r="BG304"/>
  <c r="BF304"/>
  <c r="BE304"/>
  <c r="T304"/>
  <c r="R304"/>
  <c r="P304"/>
  <c r="BK304"/>
  <c r="J304"/>
  <c r="BI300"/>
  <c r="BH300"/>
  <c r="BG300"/>
  <c r="BF300"/>
  <c r="BE300"/>
  <c r="T300"/>
  <c r="R300"/>
  <c r="P300"/>
  <c r="BK300"/>
  <c r="J300"/>
  <c r="BI296"/>
  <c r="BH296"/>
  <c r="BG296"/>
  <c r="BF296"/>
  <c r="BE296"/>
  <c r="T296"/>
  <c r="R296"/>
  <c r="P296"/>
  <c r="BK296"/>
  <c r="J296"/>
  <c r="BI292"/>
  <c r="BH292"/>
  <c r="BG292"/>
  <c r="BF292"/>
  <c r="BE292"/>
  <c r="T292"/>
  <c r="R292"/>
  <c r="P292"/>
  <c r="BK292"/>
  <c r="J292"/>
  <c r="BI288"/>
  <c r="BH288"/>
  <c r="BG288"/>
  <c r="BF288"/>
  <c r="BE288"/>
  <c r="T288"/>
  <c r="R288"/>
  <c r="P288"/>
  <c r="BK288"/>
  <c r="J288"/>
  <c r="BI286"/>
  <c r="BH286"/>
  <c r="BG286"/>
  <c r="BF286"/>
  <c r="BE286"/>
  <c r="T286"/>
  <c r="R286"/>
  <c r="P286"/>
  <c r="BK286"/>
  <c r="J286"/>
  <c r="BI284"/>
  <c r="BH284"/>
  <c r="BG284"/>
  <c r="BF284"/>
  <c r="BE284"/>
  <c r="T284"/>
  <c r="R284"/>
  <c r="P284"/>
  <c r="BK284"/>
  <c r="J284"/>
  <c r="BI282"/>
  <c r="BH282"/>
  <c r="BG282"/>
  <c r="BF282"/>
  <c r="BE282"/>
  <c r="T282"/>
  <c r="R282"/>
  <c r="P282"/>
  <c r="BK282"/>
  <c r="J282"/>
  <c r="BI280"/>
  <c r="BH280"/>
  <c r="BG280"/>
  <c r="BF280"/>
  <c r="BE280"/>
  <c r="T280"/>
  <c r="R280"/>
  <c r="P280"/>
  <c r="BK280"/>
  <c r="J280"/>
  <c r="BI278"/>
  <c r="BH278"/>
  <c r="BG278"/>
  <c r="BF278"/>
  <c r="BE278"/>
  <c r="T278"/>
  <c r="R278"/>
  <c r="P278"/>
  <c r="BK278"/>
  <c r="J278"/>
  <c r="BI275"/>
  <c r="BH275"/>
  <c r="BG275"/>
  <c r="BF275"/>
  <c r="BE275"/>
  <c r="T275"/>
  <c r="R275"/>
  <c r="P275"/>
  <c r="BK275"/>
  <c r="J275"/>
  <c r="BI271"/>
  <c r="BH271"/>
  <c r="BG271"/>
  <c r="BF271"/>
  <c r="BE271"/>
  <c r="T271"/>
  <c r="R271"/>
  <c r="P271"/>
  <c r="BK271"/>
  <c r="J271"/>
  <c r="J67"/>
  <c r="BI265"/>
  <c r="BH265"/>
  <c r="BG265"/>
  <c r="BF265"/>
  <c r="BE265"/>
  <c r="T265"/>
  <c r="R265"/>
  <c r="P265"/>
  <c r="BK265"/>
  <c r="J265"/>
  <c r="BI245"/>
  <c r="BH245"/>
  <c r="BG245"/>
  <c r="BF245"/>
  <c r="BE245"/>
  <c r="T245"/>
  <c r="R245"/>
  <c r="P245"/>
  <c r="BK245"/>
  <c r="J245"/>
  <c r="BI226"/>
  <c r="BH226"/>
  <c r="BG226"/>
  <c r="BF226"/>
  <c r="BE226"/>
  <c r="T226"/>
  <c r="R226"/>
  <c r="P226"/>
  <c r="BK226"/>
  <c r="J226"/>
  <c r="BI220"/>
  <c r="BH220"/>
  <c r="BG220"/>
  <c r="BF220"/>
  <c r="BE220"/>
  <c r="T220"/>
  <c r="R220"/>
  <c r="P220"/>
  <c r="BK220"/>
  <c r="J220"/>
  <c r="BI216"/>
  <c r="BH216"/>
  <c r="BG216"/>
  <c r="BF216"/>
  <c r="BE216"/>
  <c r="T216"/>
  <c r="R216"/>
  <c r="P216"/>
  <c r="BK216"/>
  <c r="J216"/>
  <c r="BI205"/>
  <c r="BH205"/>
  <c r="BG205"/>
  <c r="BF205"/>
  <c r="BE205"/>
  <c r="T205"/>
  <c r="R205"/>
  <c r="P205"/>
  <c r="BK205"/>
  <c r="J205"/>
  <c r="BI201"/>
  <c r="BH201"/>
  <c r="BG201"/>
  <c r="BF201"/>
  <c r="BE201"/>
  <c r="T201"/>
  <c r="R201"/>
  <c r="P201"/>
  <c r="BK201"/>
  <c r="J201"/>
  <c r="BI197"/>
  <c r="BH197"/>
  <c r="BG197"/>
  <c r="BF197"/>
  <c r="BE197"/>
  <c r="T197"/>
  <c r="R197"/>
  <c r="P197"/>
  <c r="BK197"/>
  <c r="J197"/>
  <c r="BI193"/>
  <c r="BH193"/>
  <c r="BG193"/>
  <c r="BF193"/>
  <c r="BE193"/>
  <c r="T193"/>
  <c r="R193"/>
  <c r="P193"/>
  <c r="BK193"/>
  <c r="J193"/>
  <c r="BI182"/>
  <c r="BH182"/>
  <c r="BG182"/>
  <c r="BF182"/>
  <c r="BE182"/>
  <c r="T182"/>
  <c r="R182"/>
  <c r="P182"/>
  <c r="BK182"/>
  <c r="J182"/>
  <c r="BI177"/>
  <c r="BH177"/>
  <c r="BG177"/>
  <c r="BF177"/>
  <c r="BE177"/>
  <c r="T177"/>
  <c r="R177"/>
  <c r="P177"/>
  <c r="BK177"/>
  <c r="J177"/>
  <c r="J66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J65"/>
  <c r="BI159"/>
  <c r="BH159"/>
  <c r="BG159"/>
  <c r="BF159"/>
  <c r="BE159"/>
  <c r="T159"/>
  <c r="R159"/>
  <c r="P159"/>
  <c r="BK159"/>
  <c r="J159"/>
  <c r="J64"/>
  <c r="BI139"/>
  <c r="BH139"/>
  <c r="BG139"/>
  <c r="BF139"/>
  <c r="BE139"/>
  <c r="T139"/>
  <c r="R139"/>
  <c r="P139"/>
  <c r="BK139"/>
  <c r="J139"/>
  <c r="BI135"/>
  <c r="BH135"/>
  <c r="BG135"/>
  <c r="BF135"/>
  <c r="BE135"/>
  <c r="T135"/>
  <c r="R135"/>
  <c r="P135"/>
  <c r="BK135"/>
  <c r="J135"/>
  <c r="BI131"/>
  <c r="BH131"/>
  <c r="BG131"/>
  <c r="BF131"/>
  <c r="BE131"/>
  <c r="T131"/>
  <c r="R131"/>
  <c r="P131"/>
  <c r="BK131"/>
  <c r="J131"/>
  <c r="BI127"/>
  <c r="BH127"/>
  <c r="BG127"/>
  <c r="BF127"/>
  <c r="BE127"/>
  <c r="T127"/>
  <c r="R127"/>
  <c r="P127"/>
  <c r="BK127"/>
  <c r="J127"/>
  <c r="BI123"/>
  <c r="BH123"/>
  <c r="BG123"/>
  <c r="BF123"/>
  <c r="BE123"/>
  <c r="T123"/>
  <c r="R123"/>
  <c r="P123"/>
  <c r="BK123"/>
  <c r="J123"/>
  <c r="BI117"/>
  <c r="BH117"/>
  <c r="BG117"/>
  <c r="BF117"/>
  <c r="BE117"/>
  <c r="T117"/>
  <c r="R117"/>
  <c r="P117"/>
  <c r="BK117"/>
  <c r="J117"/>
  <c r="BI113"/>
  <c r="BH113"/>
  <c r="BG113"/>
  <c r="BF113"/>
  <c r="BE113"/>
  <c r="T113"/>
  <c r="R113"/>
  <c r="P113"/>
  <c r="BK113"/>
  <c r="J113"/>
  <c r="BI109"/>
  <c r="BH109"/>
  <c r="BG109"/>
  <c r="BF109"/>
  <c r="BE109"/>
  <c r="T109"/>
  <c r="R109"/>
  <c r="P109"/>
  <c r="BK109"/>
  <c r="J109"/>
  <c r="BI105"/>
  <c r="BH105"/>
  <c r="BG105"/>
  <c r="BF105"/>
  <c r="BE105"/>
  <c r="T105"/>
  <c r="R105"/>
  <c r="P105"/>
  <c r="BK105"/>
  <c r="J105"/>
  <c r="BI101"/>
  <c r="BH101"/>
  <c r="BG101"/>
  <c r="BF101"/>
  <c r="BE101"/>
  <c r="T101"/>
  <c r="R101"/>
  <c r="P101"/>
  <c r="BK101"/>
  <c r="J101"/>
  <c r="J63"/>
  <c r="BI98"/>
  <c r="BH98"/>
  <c r="BG98"/>
  <c r="BF98"/>
  <c r="BE98"/>
  <c r="T98"/>
  <c r="R98"/>
  <c r="P98"/>
  <c r="BK98"/>
  <c r="J98"/>
  <c r="BI92"/>
  <c r="BH92"/>
  <c r="BG92"/>
  <c r="BF92"/>
  <c r="BE92"/>
  <c r="T92"/>
  <c r="R92"/>
  <c r="P92"/>
  <c r="BK92"/>
  <c r="J92"/>
  <c r="J62"/>
  <c r="J61"/>
  <c r="F86"/>
  <c r="J85"/>
  <c r="F85"/>
  <c r="J83"/>
  <c r="F83"/>
  <c r="E81"/>
  <c r="E77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11" r="T84"/>
  <c r="R84"/>
  <c r="P84"/>
  <c r="J84"/>
  <c r="BK84"/>
  <c r="T83"/>
  <c r="R83"/>
  <c r="P83"/>
  <c r="J83"/>
  <c r="BK83"/>
  <c i="1" r="BD64"/>
  <c r="BC64"/>
  <c r="BB64"/>
  <c r="BA64"/>
  <c r="AZ64"/>
  <c r="AY64"/>
  <c r="AX64"/>
  <c r="AW64"/>
  <c r="AV64"/>
  <c r="AU64"/>
  <c r="AG64"/>
  <c i="11" r="J60"/>
  <c r="J29"/>
  <c r="F36"/>
  <c r="F35"/>
  <c r="F34"/>
  <c r="J33"/>
  <c r="F33"/>
  <c r="J32"/>
  <c r="F32"/>
  <c r="BI136"/>
  <c r="BH136"/>
  <c r="BG136"/>
  <c r="BF136"/>
  <c r="BE136"/>
  <c r="T136"/>
  <c r="R136"/>
  <c r="P136"/>
  <c r="BK136"/>
  <c r="J136"/>
  <c r="BI134"/>
  <c r="BH134"/>
  <c r="BG134"/>
  <c r="BF134"/>
  <c r="BE134"/>
  <c r="T134"/>
  <c r="R134"/>
  <c r="P134"/>
  <c r="BK134"/>
  <c r="J134"/>
  <c r="BI129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2"/>
  <c r="BH112"/>
  <c r="BG112"/>
  <c r="BF112"/>
  <c r="BE112"/>
  <c r="T112"/>
  <c r="R112"/>
  <c r="P112"/>
  <c r="BK112"/>
  <c r="J112"/>
  <c r="BI106"/>
  <c r="BH106"/>
  <c r="BG106"/>
  <c r="BF106"/>
  <c r="BE106"/>
  <c r="T106"/>
  <c r="R106"/>
  <c r="P106"/>
  <c r="BK106"/>
  <c r="J106"/>
  <c r="BI100"/>
  <c r="BH100"/>
  <c r="BG100"/>
  <c r="BF100"/>
  <c r="BE100"/>
  <c r="T100"/>
  <c r="R100"/>
  <c r="P100"/>
  <c r="BK100"/>
  <c r="J100"/>
  <c r="BI96"/>
  <c r="BH96"/>
  <c r="BG96"/>
  <c r="BF96"/>
  <c r="BE96"/>
  <c r="T96"/>
  <c r="R96"/>
  <c r="P96"/>
  <c r="BK96"/>
  <c r="J96"/>
  <c r="BI91"/>
  <c r="BH91"/>
  <c r="BG91"/>
  <c r="BF91"/>
  <c r="BE91"/>
  <c r="T91"/>
  <c r="R91"/>
  <c r="P91"/>
  <c r="BK91"/>
  <c r="J91"/>
  <c r="BI85"/>
  <c r="BH85"/>
  <c r="BG85"/>
  <c r="BF85"/>
  <c r="BE85"/>
  <c r="T85"/>
  <c r="R85"/>
  <c r="P85"/>
  <c r="BK85"/>
  <c r="J85"/>
  <c r="J61"/>
  <c r="F80"/>
  <c r="J79"/>
  <c r="F79"/>
  <c r="J77"/>
  <c r="F77"/>
  <c r="E75"/>
  <c r="E71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10" r="T171"/>
  <c r="R171"/>
  <c r="P171"/>
  <c r="J171"/>
  <c r="BK171"/>
  <c r="T126"/>
  <c r="R126"/>
  <c r="P126"/>
  <c r="J126"/>
  <c r="BK126"/>
  <c r="T116"/>
  <c r="R116"/>
  <c r="P116"/>
  <c r="J116"/>
  <c r="BK116"/>
  <c r="T87"/>
  <c r="R87"/>
  <c r="P87"/>
  <c r="J87"/>
  <c r="BK87"/>
  <c r="T86"/>
  <c r="R86"/>
  <c r="P86"/>
  <c r="J86"/>
  <c r="BK86"/>
  <c i="1" r="BD63"/>
  <c r="BC63"/>
  <c r="BB63"/>
  <c r="BA63"/>
  <c r="AZ63"/>
  <c r="AY63"/>
  <c r="AX63"/>
  <c r="AW63"/>
  <c r="AV63"/>
  <c r="AU63"/>
  <c r="AG63"/>
  <c i="10" r="J60"/>
  <c r="J29"/>
  <c r="F36"/>
  <c r="F35"/>
  <c r="F34"/>
  <c r="J33"/>
  <c r="F33"/>
  <c r="J32"/>
  <c r="F32"/>
  <c r="BI254"/>
  <c r="BH254"/>
  <c r="BG254"/>
  <c r="BF254"/>
  <c r="BE254"/>
  <c r="T254"/>
  <c r="R254"/>
  <c r="P254"/>
  <c r="BK254"/>
  <c r="J254"/>
  <c r="BI251"/>
  <c r="BH251"/>
  <c r="BG251"/>
  <c r="BF251"/>
  <c r="BE251"/>
  <c r="T251"/>
  <c r="R251"/>
  <c r="P251"/>
  <c r="BK251"/>
  <c r="J25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0"/>
  <c r="BH230"/>
  <c r="BG230"/>
  <c r="BF230"/>
  <c r="BE230"/>
  <c r="T230"/>
  <c r="R230"/>
  <c r="P230"/>
  <c r="BK230"/>
  <c r="J230"/>
  <c r="BI226"/>
  <c r="BH226"/>
  <c r="BG226"/>
  <c r="BF226"/>
  <c r="BE226"/>
  <c r="T226"/>
  <c r="R226"/>
  <c r="P226"/>
  <c r="BK226"/>
  <c r="J226"/>
  <c r="BI222"/>
  <c r="BH222"/>
  <c r="BG222"/>
  <c r="BF222"/>
  <c r="BE222"/>
  <c r="T222"/>
  <c r="R222"/>
  <c r="P222"/>
  <c r="BK222"/>
  <c r="J222"/>
  <c r="BI219"/>
  <c r="BH219"/>
  <c r="BG219"/>
  <c r="BF219"/>
  <c r="BE219"/>
  <c r="T219"/>
  <c r="R219"/>
  <c r="P219"/>
  <c r="BK219"/>
  <c r="J219"/>
  <c r="BI216"/>
  <c r="BH216"/>
  <c r="BG216"/>
  <c r="BF216"/>
  <c r="BE216"/>
  <c r="T216"/>
  <c r="R216"/>
  <c r="P216"/>
  <c r="BK216"/>
  <c r="J216"/>
  <c r="BI212"/>
  <c r="BH212"/>
  <c r="BG212"/>
  <c r="BF212"/>
  <c r="BE212"/>
  <c r="T212"/>
  <c r="R212"/>
  <c r="P212"/>
  <c r="BK212"/>
  <c r="J212"/>
  <c r="BI208"/>
  <c r="BH208"/>
  <c r="BG208"/>
  <c r="BF208"/>
  <c r="BE208"/>
  <c r="T208"/>
  <c r="R208"/>
  <c r="P208"/>
  <c r="BK208"/>
  <c r="J208"/>
  <c r="BI205"/>
  <c r="BH205"/>
  <c r="BG205"/>
  <c r="BF205"/>
  <c r="BE205"/>
  <c r="T205"/>
  <c r="R205"/>
  <c r="P205"/>
  <c r="BK205"/>
  <c r="J205"/>
  <c r="BI201"/>
  <c r="BH201"/>
  <c r="BG201"/>
  <c r="BF201"/>
  <c r="BE201"/>
  <c r="T201"/>
  <c r="R201"/>
  <c r="P201"/>
  <c r="BK201"/>
  <c r="J201"/>
  <c r="BI195"/>
  <c r="BH195"/>
  <c r="BG195"/>
  <c r="BF195"/>
  <c r="BE195"/>
  <c r="T195"/>
  <c r="R195"/>
  <c r="P195"/>
  <c r="BK195"/>
  <c r="J195"/>
  <c r="BI191"/>
  <c r="BH191"/>
  <c r="BG191"/>
  <c r="BF191"/>
  <c r="BE191"/>
  <c r="T191"/>
  <c r="R191"/>
  <c r="P191"/>
  <c r="BK191"/>
  <c r="J191"/>
  <c r="BI189"/>
  <c r="BH189"/>
  <c r="BG189"/>
  <c r="BF189"/>
  <c r="BE189"/>
  <c r="T189"/>
  <c r="R189"/>
  <c r="P189"/>
  <c r="BK189"/>
  <c r="J189"/>
  <c r="BI187"/>
  <c r="BH187"/>
  <c r="BG187"/>
  <c r="BF187"/>
  <c r="BE187"/>
  <c r="T187"/>
  <c r="R187"/>
  <c r="P187"/>
  <c r="BK187"/>
  <c r="J187"/>
  <c r="BI183"/>
  <c r="BH183"/>
  <c r="BG183"/>
  <c r="BF183"/>
  <c r="BE183"/>
  <c r="T183"/>
  <c r="R183"/>
  <c r="P183"/>
  <c r="BK183"/>
  <c r="J183"/>
  <c r="BI181"/>
  <c r="BH181"/>
  <c r="BG181"/>
  <c r="BF181"/>
  <c r="BE181"/>
  <c r="T181"/>
  <c r="R181"/>
  <c r="P181"/>
  <c r="BK181"/>
  <c r="J181"/>
  <c r="BI178"/>
  <c r="BH178"/>
  <c r="BG178"/>
  <c r="BF178"/>
  <c r="BE178"/>
  <c r="T178"/>
  <c r="R178"/>
  <c r="P178"/>
  <c r="BK178"/>
  <c r="J178"/>
  <c r="BI174"/>
  <c r="BH174"/>
  <c r="BG174"/>
  <c r="BF174"/>
  <c r="BE174"/>
  <c r="T174"/>
  <c r="R174"/>
  <c r="P174"/>
  <c r="BK174"/>
  <c r="J174"/>
  <c r="BI172"/>
  <c r="BH172"/>
  <c r="BG172"/>
  <c r="BF172"/>
  <c r="BE172"/>
  <c r="T172"/>
  <c r="R172"/>
  <c r="P172"/>
  <c r="BK172"/>
  <c r="J172"/>
  <c r="J64"/>
  <c r="BI167"/>
  <c r="BH167"/>
  <c r="BG167"/>
  <c r="BF167"/>
  <c r="BE167"/>
  <c r="T167"/>
  <c r="R167"/>
  <c r="P167"/>
  <c r="BK167"/>
  <c r="J167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5"/>
  <c r="BH155"/>
  <c r="BG155"/>
  <c r="BF155"/>
  <c r="BE155"/>
  <c r="T155"/>
  <c r="R155"/>
  <c r="P155"/>
  <c r="BK155"/>
  <c r="J155"/>
  <c r="BI148"/>
  <c r="BH148"/>
  <c r="BG148"/>
  <c r="BF148"/>
  <c r="BE148"/>
  <c r="T148"/>
  <c r="R148"/>
  <c r="P148"/>
  <c r="BK148"/>
  <c r="J148"/>
  <c r="BI143"/>
  <c r="BH143"/>
  <c r="BG143"/>
  <c r="BF143"/>
  <c r="BE143"/>
  <c r="T143"/>
  <c r="R143"/>
  <c r="P143"/>
  <c r="BK143"/>
  <c r="J143"/>
  <c r="BI138"/>
  <c r="BH138"/>
  <c r="BG138"/>
  <c r="BF138"/>
  <c r="BE138"/>
  <c r="T138"/>
  <c r="R138"/>
  <c r="P138"/>
  <c r="BK138"/>
  <c r="J138"/>
  <c r="BI132"/>
  <c r="BH132"/>
  <c r="BG132"/>
  <c r="BF132"/>
  <c r="BE132"/>
  <c r="T132"/>
  <c r="R132"/>
  <c r="P132"/>
  <c r="BK132"/>
  <c r="J132"/>
  <c r="BI127"/>
  <c r="BH127"/>
  <c r="BG127"/>
  <c r="BF127"/>
  <c r="BE127"/>
  <c r="T127"/>
  <c r="R127"/>
  <c r="P127"/>
  <c r="BK127"/>
  <c r="J127"/>
  <c r="J63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J62"/>
  <c r="BI111"/>
  <c r="BH111"/>
  <c r="BG111"/>
  <c r="BF111"/>
  <c r="BE111"/>
  <c r="T111"/>
  <c r="R111"/>
  <c r="P111"/>
  <c r="BK111"/>
  <c r="J111"/>
  <c r="BI107"/>
  <c r="BH107"/>
  <c r="BG107"/>
  <c r="BF107"/>
  <c r="BE107"/>
  <c r="T107"/>
  <c r="R107"/>
  <c r="P107"/>
  <c r="BK107"/>
  <c r="J107"/>
  <c r="BI103"/>
  <c r="BH103"/>
  <c r="BG103"/>
  <c r="BF103"/>
  <c r="BE103"/>
  <c r="T103"/>
  <c r="R103"/>
  <c r="P103"/>
  <c r="BK103"/>
  <c r="J103"/>
  <c r="BI98"/>
  <c r="BH98"/>
  <c r="BG98"/>
  <c r="BF98"/>
  <c r="BE98"/>
  <c r="T98"/>
  <c r="R98"/>
  <c r="P98"/>
  <c r="BK98"/>
  <c r="J98"/>
  <c r="BI93"/>
  <c r="BH93"/>
  <c r="BG93"/>
  <c r="BF93"/>
  <c r="BE93"/>
  <c r="T93"/>
  <c r="R93"/>
  <c r="P93"/>
  <c r="BK93"/>
  <c r="J93"/>
  <c r="BI88"/>
  <c r="BH88"/>
  <c r="BG88"/>
  <c r="BF88"/>
  <c r="BE88"/>
  <c r="T88"/>
  <c r="R88"/>
  <c r="P88"/>
  <c r="BK88"/>
  <c r="J88"/>
  <c r="J61"/>
  <c r="F83"/>
  <c r="J82"/>
  <c r="F82"/>
  <c r="J80"/>
  <c r="F80"/>
  <c r="E78"/>
  <c r="E74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9" r="T84"/>
  <c r="R84"/>
  <c r="P84"/>
  <c r="J84"/>
  <c r="BK84"/>
  <c r="T83"/>
  <c r="R83"/>
  <c r="P83"/>
  <c r="J83"/>
  <c r="BK83"/>
  <c i="1" r="BD61"/>
  <c r="BC61"/>
  <c r="BB61"/>
  <c r="BA61"/>
  <c r="AZ61"/>
  <c r="AY61"/>
  <c r="AX61"/>
  <c r="AW61"/>
  <c r="AV61"/>
  <c r="AU61"/>
  <c r="AG61"/>
  <c i="9" r="J60"/>
  <c r="J29"/>
  <c r="F36"/>
  <c r="F35"/>
  <c r="F34"/>
  <c r="J33"/>
  <c r="F33"/>
  <c r="J32"/>
  <c r="F32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6"/>
  <c r="BH126"/>
  <c r="BG126"/>
  <c r="BF126"/>
  <c r="BE126"/>
  <c r="T126"/>
  <c r="R126"/>
  <c r="P126"/>
  <c r="BK126"/>
  <c r="J126"/>
  <c r="BI122"/>
  <c r="BH122"/>
  <c r="BG122"/>
  <c r="BF122"/>
  <c r="BE122"/>
  <c r="T122"/>
  <c r="R122"/>
  <c r="P122"/>
  <c r="BK122"/>
  <c r="J122"/>
  <c r="BI117"/>
  <c r="BH117"/>
  <c r="BG117"/>
  <c r="BF117"/>
  <c r="BE117"/>
  <c r="T117"/>
  <c r="R117"/>
  <c r="P117"/>
  <c r="BK117"/>
  <c r="J117"/>
  <c r="BI113"/>
  <c r="BH113"/>
  <c r="BG113"/>
  <c r="BF113"/>
  <c r="BE113"/>
  <c r="T113"/>
  <c r="R113"/>
  <c r="P113"/>
  <c r="BK113"/>
  <c r="J113"/>
  <c r="BI109"/>
  <c r="BH109"/>
  <c r="BG109"/>
  <c r="BF109"/>
  <c r="BE109"/>
  <c r="T109"/>
  <c r="R109"/>
  <c r="P109"/>
  <c r="BK109"/>
  <c r="J109"/>
  <c r="BI104"/>
  <c r="BH104"/>
  <c r="BG104"/>
  <c r="BF104"/>
  <c r="BE104"/>
  <c r="T104"/>
  <c r="R104"/>
  <c r="P104"/>
  <c r="BK104"/>
  <c r="J104"/>
  <c r="BI99"/>
  <c r="BH99"/>
  <c r="BG99"/>
  <c r="BF99"/>
  <c r="BE99"/>
  <c r="T99"/>
  <c r="R99"/>
  <c r="P99"/>
  <c r="BK99"/>
  <c r="J99"/>
  <c r="BI95"/>
  <c r="BH95"/>
  <c r="BG95"/>
  <c r="BF95"/>
  <c r="BE95"/>
  <c r="T95"/>
  <c r="R95"/>
  <c r="P95"/>
  <c r="BK95"/>
  <c r="J95"/>
  <c r="BI90"/>
  <c r="BH90"/>
  <c r="BG90"/>
  <c r="BF90"/>
  <c r="BE90"/>
  <c r="T90"/>
  <c r="R90"/>
  <c r="P90"/>
  <c r="BK90"/>
  <c r="J90"/>
  <c r="BI85"/>
  <c r="BH85"/>
  <c r="BG85"/>
  <c r="BF85"/>
  <c r="BE85"/>
  <c r="T85"/>
  <c r="R85"/>
  <c r="P85"/>
  <c r="BK85"/>
  <c r="J85"/>
  <c r="J61"/>
  <c r="F80"/>
  <c r="J79"/>
  <c r="F79"/>
  <c r="J77"/>
  <c r="F77"/>
  <c r="E75"/>
  <c r="E71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8" r="T183"/>
  <c r="R183"/>
  <c r="P183"/>
  <c r="J183"/>
  <c r="BK183"/>
  <c r="T127"/>
  <c r="R127"/>
  <c r="P127"/>
  <c r="J127"/>
  <c r="BK127"/>
  <c r="T117"/>
  <c r="R117"/>
  <c r="P117"/>
  <c r="J117"/>
  <c r="BK117"/>
  <c r="T87"/>
  <c r="R87"/>
  <c r="P87"/>
  <c r="J87"/>
  <c r="BK87"/>
  <c r="T86"/>
  <c r="R86"/>
  <c r="P86"/>
  <c r="J86"/>
  <c r="BK86"/>
  <c i="1" r="BD60"/>
  <c r="BC60"/>
  <c r="BB60"/>
  <c r="BA60"/>
  <c r="AZ60"/>
  <c r="AY60"/>
  <c r="AX60"/>
  <c r="AW60"/>
  <c r="AV60"/>
  <c r="AU60"/>
  <c r="AG60"/>
  <c i="8" r="J60"/>
  <c r="J29"/>
  <c r="F36"/>
  <c r="F35"/>
  <c r="F34"/>
  <c r="J33"/>
  <c r="F33"/>
  <c r="J32"/>
  <c r="F32"/>
  <c r="BI267"/>
  <c r="BH267"/>
  <c r="BG267"/>
  <c r="BF267"/>
  <c r="BE267"/>
  <c r="T267"/>
  <c r="R267"/>
  <c r="P267"/>
  <c r="BK267"/>
  <c r="J267"/>
  <c r="BI264"/>
  <c r="BH264"/>
  <c r="BG264"/>
  <c r="BF264"/>
  <c r="BE264"/>
  <c r="T264"/>
  <c r="R264"/>
  <c r="P264"/>
  <c r="BK264"/>
  <c r="J264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5"/>
  <c r="BH255"/>
  <c r="BG255"/>
  <c r="BF255"/>
  <c r="BE255"/>
  <c r="T255"/>
  <c r="R255"/>
  <c r="P255"/>
  <c r="BK255"/>
  <c r="J255"/>
  <c r="BI251"/>
  <c r="BH251"/>
  <c r="BG251"/>
  <c r="BF251"/>
  <c r="BE251"/>
  <c r="T251"/>
  <c r="R251"/>
  <c r="P251"/>
  <c r="BK251"/>
  <c r="J25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39"/>
  <c r="BH239"/>
  <c r="BG239"/>
  <c r="BF239"/>
  <c r="BE239"/>
  <c r="T239"/>
  <c r="R239"/>
  <c r="P239"/>
  <c r="BK239"/>
  <c r="J239"/>
  <c r="BI235"/>
  <c r="BH235"/>
  <c r="BG235"/>
  <c r="BF235"/>
  <c r="BE235"/>
  <c r="T235"/>
  <c r="R235"/>
  <c r="P235"/>
  <c r="BK235"/>
  <c r="J235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4"/>
  <c r="BH224"/>
  <c r="BG224"/>
  <c r="BF224"/>
  <c r="BE224"/>
  <c r="T224"/>
  <c r="R224"/>
  <c r="P224"/>
  <c r="BK224"/>
  <c r="J224"/>
  <c r="BI220"/>
  <c r="BH220"/>
  <c r="BG220"/>
  <c r="BF220"/>
  <c r="BE220"/>
  <c r="T220"/>
  <c r="R220"/>
  <c r="P220"/>
  <c r="BK220"/>
  <c r="J220"/>
  <c r="BI216"/>
  <c r="BH216"/>
  <c r="BG216"/>
  <c r="BF216"/>
  <c r="BE216"/>
  <c r="T216"/>
  <c r="R216"/>
  <c r="P216"/>
  <c r="BK216"/>
  <c r="J216"/>
  <c r="BI212"/>
  <c r="BH212"/>
  <c r="BG212"/>
  <c r="BF212"/>
  <c r="BE212"/>
  <c r="T212"/>
  <c r="R212"/>
  <c r="P212"/>
  <c r="BK212"/>
  <c r="J212"/>
  <c r="BI208"/>
  <c r="BH208"/>
  <c r="BG208"/>
  <c r="BF208"/>
  <c r="BE208"/>
  <c r="T208"/>
  <c r="R208"/>
  <c r="P208"/>
  <c r="BK208"/>
  <c r="J208"/>
  <c r="BI204"/>
  <c r="BH204"/>
  <c r="BG204"/>
  <c r="BF204"/>
  <c r="BE204"/>
  <c r="T204"/>
  <c r="R204"/>
  <c r="P204"/>
  <c r="BK204"/>
  <c r="J204"/>
  <c r="BI200"/>
  <c r="BH200"/>
  <c r="BG200"/>
  <c r="BF200"/>
  <c r="BE200"/>
  <c r="T200"/>
  <c r="R200"/>
  <c r="P200"/>
  <c r="BK200"/>
  <c r="J200"/>
  <c r="BI196"/>
  <c r="BH196"/>
  <c r="BG196"/>
  <c r="BF196"/>
  <c r="BE196"/>
  <c r="T196"/>
  <c r="R196"/>
  <c r="P196"/>
  <c r="BK196"/>
  <c r="J196"/>
  <c r="BI192"/>
  <c r="BH192"/>
  <c r="BG192"/>
  <c r="BF192"/>
  <c r="BE192"/>
  <c r="T192"/>
  <c r="R192"/>
  <c r="P192"/>
  <c r="BK192"/>
  <c r="J192"/>
  <c r="BI188"/>
  <c r="BH188"/>
  <c r="BG188"/>
  <c r="BF188"/>
  <c r="BE188"/>
  <c r="T188"/>
  <c r="R188"/>
  <c r="P188"/>
  <c r="BK188"/>
  <c r="J188"/>
  <c r="BI184"/>
  <c r="BH184"/>
  <c r="BG184"/>
  <c r="BF184"/>
  <c r="BE184"/>
  <c r="T184"/>
  <c r="R184"/>
  <c r="P184"/>
  <c r="BK184"/>
  <c r="J184"/>
  <c r="J64"/>
  <c r="BI179"/>
  <c r="BH179"/>
  <c r="BG179"/>
  <c r="BF179"/>
  <c r="BE179"/>
  <c r="T179"/>
  <c r="R179"/>
  <c r="P179"/>
  <c r="BK179"/>
  <c r="J179"/>
  <c r="BI175"/>
  <c r="BH175"/>
  <c r="BG175"/>
  <c r="BF175"/>
  <c r="BE175"/>
  <c r="T175"/>
  <c r="R175"/>
  <c r="P175"/>
  <c r="BK175"/>
  <c r="J175"/>
  <c r="BI169"/>
  <c r="BH169"/>
  <c r="BG169"/>
  <c r="BF169"/>
  <c r="BE169"/>
  <c r="T169"/>
  <c r="R169"/>
  <c r="P169"/>
  <c r="BK169"/>
  <c r="J169"/>
  <c r="BI163"/>
  <c r="BH163"/>
  <c r="BG163"/>
  <c r="BF163"/>
  <c r="BE163"/>
  <c r="T163"/>
  <c r="R163"/>
  <c r="P163"/>
  <c r="BK163"/>
  <c r="J163"/>
  <c r="BI156"/>
  <c r="BH156"/>
  <c r="BG156"/>
  <c r="BF156"/>
  <c r="BE156"/>
  <c r="T156"/>
  <c r="R156"/>
  <c r="P156"/>
  <c r="BK156"/>
  <c r="J156"/>
  <c r="BI151"/>
  <c r="BH151"/>
  <c r="BG151"/>
  <c r="BF151"/>
  <c r="BE151"/>
  <c r="T151"/>
  <c r="R151"/>
  <c r="P151"/>
  <c r="BK151"/>
  <c r="J151"/>
  <c r="BI145"/>
  <c r="BH145"/>
  <c r="BG145"/>
  <c r="BF145"/>
  <c r="BE145"/>
  <c r="T145"/>
  <c r="R145"/>
  <c r="P145"/>
  <c r="BK145"/>
  <c r="J145"/>
  <c r="BI141"/>
  <c r="BH141"/>
  <c r="BG141"/>
  <c r="BF141"/>
  <c r="BE141"/>
  <c r="T141"/>
  <c r="R141"/>
  <c r="P141"/>
  <c r="BK141"/>
  <c r="J141"/>
  <c r="BI137"/>
  <c r="BH137"/>
  <c r="BG137"/>
  <c r="BF137"/>
  <c r="BE137"/>
  <c r="T137"/>
  <c r="R137"/>
  <c r="P137"/>
  <c r="BK137"/>
  <c r="J137"/>
  <c r="BI133"/>
  <c r="BH133"/>
  <c r="BG133"/>
  <c r="BF133"/>
  <c r="BE133"/>
  <c r="T133"/>
  <c r="R133"/>
  <c r="P133"/>
  <c r="BK133"/>
  <c r="J133"/>
  <c r="BI128"/>
  <c r="BH128"/>
  <c r="BG128"/>
  <c r="BF128"/>
  <c r="BE128"/>
  <c r="T128"/>
  <c r="R128"/>
  <c r="P128"/>
  <c r="BK128"/>
  <c r="J128"/>
  <c r="J63"/>
  <c r="BI124"/>
  <c r="BH124"/>
  <c r="BG124"/>
  <c r="BF124"/>
  <c r="BE124"/>
  <c r="T124"/>
  <c r="R124"/>
  <c r="P124"/>
  <c r="BK124"/>
  <c r="J124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J62"/>
  <c r="BI113"/>
  <c r="BH113"/>
  <c r="BG113"/>
  <c r="BF113"/>
  <c r="BE113"/>
  <c r="T113"/>
  <c r="R113"/>
  <c r="P113"/>
  <c r="BK113"/>
  <c r="J113"/>
  <c r="BI109"/>
  <c r="BH109"/>
  <c r="BG109"/>
  <c r="BF109"/>
  <c r="BE109"/>
  <c r="T109"/>
  <c r="R109"/>
  <c r="P109"/>
  <c r="BK109"/>
  <c r="J109"/>
  <c r="BI105"/>
  <c r="BH105"/>
  <c r="BG105"/>
  <c r="BF105"/>
  <c r="BE105"/>
  <c r="T105"/>
  <c r="R105"/>
  <c r="P105"/>
  <c r="BK105"/>
  <c r="J105"/>
  <c r="BI101"/>
  <c r="BH101"/>
  <c r="BG101"/>
  <c r="BF101"/>
  <c r="BE101"/>
  <c r="T101"/>
  <c r="R101"/>
  <c r="P101"/>
  <c r="BK101"/>
  <c r="J101"/>
  <c r="BI96"/>
  <c r="BH96"/>
  <c r="BG96"/>
  <c r="BF96"/>
  <c r="BE96"/>
  <c r="T96"/>
  <c r="R96"/>
  <c r="P96"/>
  <c r="BK96"/>
  <c r="J96"/>
  <c r="BI92"/>
  <c r="BH92"/>
  <c r="BG92"/>
  <c r="BF92"/>
  <c r="BE92"/>
  <c r="T92"/>
  <c r="R92"/>
  <c r="P92"/>
  <c r="BK92"/>
  <c r="J92"/>
  <c r="BI88"/>
  <c r="BH88"/>
  <c r="BG88"/>
  <c r="BF88"/>
  <c r="BE88"/>
  <c r="T88"/>
  <c r="R88"/>
  <c r="P88"/>
  <c r="BK88"/>
  <c r="J88"/>
  <c r="J61"/>
  <c r="F83"/>
  <c r="J82"/>
  <c r="F82"/>
  <c r="J80"/>
  <c r="F80"/>
  <c r="E78"/>
  <c r="E74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7" r="T84"/>
  <c r="R84"/>
  <c r="P84"/>
  <c r="J84"/>
  <c r="BK84"/>
  <c r="T83"/>
  <c r="R83"/>
  <c r="P83"/>
  <c r="J83"/>
  <c r="BK83"/>
  <c i="1" r="BD58"/>
  <c r="BC58"/>
  <c r="BB58"/>
  <c r="BA58"/>
  <c r="AZ58"/>
  <c r="AY58"/>
  <c r="AX58"/>
  <c r="AW58"/>
  <c r="AV58"/>
  <c r="AU58"/>
  <c r="AG58"/>
  <c i="7" r="J60"/>
  <c r="J29"/>
  <c r="F36"/>
  <c r="F35"/>
  <c r="F34"/>
  <c r="J33"/>
  <c r="F33"/>
  <c r="J32"/>
  <c r="F32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5"/>
  <c r="BH115"/>
  <c r="BG115"/>
  <c r="BF115"/>
  <c r="BE115"/>
  <c r="T115"/>
  <c r="R115"/>
  <c r="P115"/>
  <c r="BK115"/>
  <c r="J115"/>
  <c r="BI110"/>
  <c r="BH110"/>
  <c r="BG110"/>
  <c r="BF110"/>
  <c r="BE110"/>
  <c r="T110"/>
  <c r="R110"/>
  <c r="P110"/>
  <c r="BK110"/>
  <c r="J110"/>
  <c r="BI105"/>
  <c r="BH105"/>
  <c r="BG105"/>
  <c r="BF105"/>
  <c r="BE105"/>
  <c r="T105"/>
  <c r="R105"/>
  <c r="P105"/>
  <c r="BK105"/>
  <c r="J105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4"/>
  <c r="BH94"/>
  <c r="BG94"/>
  <c r="BF94"/>
  <c r="BE94"/>
  <c r="T94"/>
  <c r="R94"/>
  <c r="P94"/>
  <c r="BK94"/>
  <c r="J94"/>
  <c r="BI91"/>
  <c r="BH91"/>
  <c r="BG91"/>
  <c r="BF91"/>
  <c r="BE91"/>
  <c r="T91"/>
  <c r="R91"/>
  <c r="P91"/>
  <c r="BK91"/>
  <c r="J91"/>
  <c r="BI89"/>
  <c r="BH89"/>
  <c r="BG89"/>
  <c r="BF89"/>
  <c r="BE89"/>
  <c r="T89"/>
  <c r="R89"/>
  <c r="P89"/>
  <c r="BK89"/>
  <c r="J89"/>
  <c r="BI87"/>
  <c r="BH87"/>
  <c r="BG87"/>
  <c r="BF87"/>
  <c r="BE87"/>
  <c r="T87"/>
  <c r="R87"/>
  <c r="P87"/>
  <c r="BK87"/>
  <c r="J87"/>
  <c r="BI85"/>
  <c r="BH85"/>
  <c r="BG85"/>
  <c r="BF85"/>
  <c r="BE85"/>
  <c r="T85"/>
  <c r="R85"/>
  <c r="P85"/>
  <c r="BK85"/>
  <c r="J85"/>
  <c r="J61"/>
  <c r="F80"/>
  <c r="J79"/>
  <c r="F79"/>
  <c r="J77"/>
  <c r="F77"/>
  <c r="E75"/>
  <c r="E71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6" r="T84"/>
  <c r="R84"/>
  <c r="P84"/>
  <c r="J84"/>
  <c r="BK84"/>
  <c r="T83"/>
  <c r="R83"/>
  <c r="P83"/>
  <c r="J83"/>
  <c r="BK83"/>
  <c i="1" r="BD57"/>
  <c r="BC57"/>
  <c r="BB57"/>
  <c r="BA57"/>
  <c r="AZ57"/>
  <c r="AY57"/>
  <c r="AX57"/>
  <c r="AW57"/>
  <c r="AV57"/>
  <c r="AU57"/>
  <c r="AG57"/>
  <c i="6" r="J60"/>
  <c r="J29"/>
  <c r="F36"/>
  <c r="F35"/>
  <c r="F34"/>
  <c r="J33"/>
  <c r="F33"/>
  <c r="J32"/>
  <c r="F32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1"/>
  <c r="BH151"/>
  <c r="BG151"/>
  <c r="BF151"/>
  <c r="BE151"/>
  <c r="T151"/>
  <c r="R151"/>
  <c r="P151"/>
  <c r="BK151"/>
  <c r="J151"/>
  <c r="BI142"/>
  <c r="BH142"/>
  <c r="BG142"/>
  <c r="BF142"/>
  <c r="BE142"/>
  <c r="T142"/>
  <c r="R142"/>
  <c r="P142"/>
  <c r="BK142"/>
  <c r="J142"/>
  <c r="BI138"/>
  <c r="BH138"/>
  <c r="BG138"/>
  <c r="BF138"/>
  <c r="BE138"/>
  <c r="T138"/>
  <c r="R138"/>
  <c r="P138"/>
  <c r="BK138"/>
  <c r="J138"/>
  <c r="BI129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1"/>
  <c r="BH121"/>
  <c r="BG121"/>
  <c r="BF121"/>
  <c r="BE121"/>
  <c r="T121"/>
  <c r="R121"/>
  <c r="P121"/>
  <c r="BK121"/>
  <c r="J121"/>
  <c r="BI112"/>
  <c r="BH112"/>
  <c r="BG112"/>
  <c r="BF112"/>
  <c r="BE112"/>
  <c r="T112"/>
  <c r="R112"/>
  <c r="P112"/>
  <c r="BK112"/>
  <c r="J112"/>
  <c r="BI103"/>
  <c r="BH103"/>
  <c r="BG103"/>
  <c r="BF103"/>
  <c r="BE103"/>
  <c r="T103"/>
  <c r="R103"/>
  <c r="P103"/>
  <c r="BK103"/>
  <c r="J103"/>
  <c r="BI94"/>
  <c r="BH94"/>
  <c r="BG94"/>
  <c r="BF94"/>
  <c r="BE94"/>
  <c r="T94"/>
  <c r="R94"/>
  <c r="P94"/>
  <c r="BK94"/>
  <c r="J94"/>
  <c r="BI85"/>
  <c r="BH85"/>
  <c r="BG85"/>
  <c r="BF85"/>
  <c r="BE85"/>
  <c r="T85"/>
  <c r="R85"/>
  <c r="P85"/>
  <c r="BK85"/>
  <c r="J85"/>
  <c r="J61"/>
  <c r="F80"/>
  <c r="J79"/>
  <c r="F79"/>
  <c r="J77"/>
  <c r="F77"/>
  <c r="E75"/>
  <c r="E71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5" r="T290"/>
  <c r="R290"/>
  <c r="P290"/>
  <c r="J290"/>
  <c r="BK290"/>
  <c r="T161"/>
  <c r="R161"/>
  <c r="P161"/>
  <c r="J161"/>
  <c r="BK161"/>
  <c r="T102"/>
  <c r="R102"/>
  <c r="P102"/>
  <c r="J102"/>
  <c r="BK102"/>
  <c r="T89"/>
  <c r="R89"/>
  <c r="P89"/>
  <c r="J89"/>
  <c r="BK89"/>
  <c r="T88"/>
  <c r="R88"/>
  <c r="P88"/>
  <c r="J88"/>
  <c r="BK88"/>
  <c r="T87"/>
  <c r="R87"/>
  <c r="P87"/>
  <c r="J87"/>
  <c r="BK87"/>
  <c i="1" r="BD56"/>
  <c r="BC56"/>
  <c r="BB56"/>
  <c r="BA56"/>
  <c r="AZ56"/>
  <c r="AY56"/>
  <c r="AX56"/>
  <c r="AW56"/>
  <c r="AV56"/>
  <c r="AU56"/>
  <c r="AG56"/>
  <c i="5" r="J60"/>
  <c r="J29"/>
  <c r="F36"/>
  <c r="F35"/>
  <c r="F34"/>
  <c r="J33"/>
  <c r="F33"/>
  <c r="J32"/>
  <c r="F32"/>
  <c r="BI448"/>
  <c r="BH448"/>
  <c r="BG448"/>
  <c r="BF448"/>
  <c r="BE448"/>
  <c r="T448"/>
  <c r="R448"/>
  <c r="P448"/>
  <c r="BK448"/>
  <c r="J448"/>
  <c r="BI445"/>
  <c r="BH445"/>
  <c r="BG445"/>
  <c r="BF445"/>
  <c r="BE445"/>
  <c r="T445"/>
  <c r="R445"/>
  <c r="P445"/>
  <c r="BK445"/>
  <c r="J445"/>
  <c r="BI442"/>
  <c r="BH442"/>
  <c r="BG442"/>
  <c r="BF442"/>
  <c r="BE442"/>
  <c r="T442"/>
  <c r="R442"/>
  <c r="P442"/>
  <c r="BK442"/>
  <c r="J442"/>
  <c r="BI439"/>
  <c r="BH439"/>
  <c r="BG439"/>
  <c r="BF439"/>
  <c r="BE439"/>
  <c r="T439"/>
  <c r="R439"/>
  <c r="P439"/>
  <c r="BK439"/>
  <c r="J439"/>
  <c r="BI436"/>
  <c r="BH436"/>
  <c r="BG436"/>
  <c r="BF436"/>
  <c r="BE436"/>
  <c r="T436"/>
  <c r="R436"/>
  <c r="P436"/>
  <c r="BK436"/>
  <c r="J436"/>
  <c r="BI433"/>
  <c r="BH433"/>
  <c r="BG433"/>
  <c r="BF433"/>
  <c r="BE433"/>
  <c r="T433"/>
  <c r="R433"/>
  <c r="P433"/>
  <c r="BK433"/>
  <c r="J433"/>
  <c r="BI430"/>
  <c r="BH430"/>
  <c r="BG430"/>
  <c r="BF430"/>
  <c r="BE430"/>
  <c r="T430"/>
  <c r="R430"/>
  <c r="P430"/>
  <c r="BK430"/>
  <c r="J430"/>
  <c r="BI426"/>
  <c r="BH426"/>
  <c r="BG426"/>
  <c r="BF426"/>
  <c r="BE426"/>
  <c r="T426"/>
  <c r="R426"/>
  <c r="P426"/>
  <c r="BK426"/>
  <c r="J426"/>
  <c r="BI422"/>
  <c r="BH422"/>
  <c r="BG422"/>
  <c r="BF422"/>
  <c r="BE422"/>
  <c r="T422"/>
  <c r="R422"/>
  <c r="P422"/>
  <c r="BK422"/>
  <c r="J422"/>
  <c r="BI418"/>
  <c r="BH418"/>
  <c r="BG418"/>
  <c r="BF418"/>
  <c r="BE418"/>
  <c r="T418"/>
  <c r="R418"/>
  <c r="P418"/>
  <c r="BK418"/>
  <c r="J418"/>
  <c r="BI414"/>
  <c r="BH414"/>
  <c r="BG414"/>
  <c r="BF414"/>
  <c r="BE414"/>
  <c r="T414"/>
  <c r="R414"/>
  <c r="P414"/>
  <c r="BK414"/>
  <c r="J414"/>
  <c r="BI410"/>
  <c r="BH410"/>
  <c r="BG410"/>
  <c r="BF410"/>
  <c r="BE410"/>
  <c r="T410"/>
  <c r="R410"/>
  <c r="P410"/>
  <c r="BK410"/>
  <c r="J410"/>
  <c r="BI403"/>
  <c r="BH403"/>
  <c r="BG403"/>
  <c r="BF403"/>
  <c r="BE403"/>
  <c r="T403"/>
  <c r="R403"/>
  <c r="P403"/>
  <c r="BK403"/>
  <c r="J403"/>
  <c r="BI399"/>
  <c r="BH399"/>
  <c r="BG399"/>
  <c r="BF399"/>
  <c r="BE399"/>
  <c r="T399"/>
  <c r="R399"/>
  <c r="P399"/>
  <c r="BK399"/>
  <c r="J399"/>
  <c r="BI395"/>
  <c r="BH395"/>
  <c r="BG395"/>
  <c r="BF395"/>
  <c r="BE395"/>
  <c r="T395"/>
  <c r="R395"/>
  <c r="P395"/>
  <c r="BK395"/>
  <c r="J395"/>
  <c r="BI391"/>
  <c r="BH391"/>
  <c r="BG391"/>
  <c r="BF391"/>
  <c r="BE391"/>
  <c r="T391"/>
  <c r="R391"/>
  <c r="P391"/>
  <c r="BK391"/>
  <c r="J391"/>
  <c r="BI387"/>
  <c r="BH387"/>
  <c r="BG387"/>
  <c r="BF387"/>
  <c r="BE387"/>
  <c r="T387"/>
  <c r="R387"/>
  <c r="P387"/>
  <c r="BK387"/>
  <c r="J387"/>
  <c r="BI383"/>
  <c r="BH383"/>
  <c r="BG383"/>
  <c r="BF383"/>
  <c r="BE383"/>
  <c r="T383"/>
  <c r="R383"/>
  <c r="P383"/>
  <c r="BK383"/>
  <c r="J383"/>
  <c r="BI379"/>
  <c r="BH379"/>
  <c r="BG379"/>
  <c r="BF379"/>
  <c r="BE379"/>
  <c r="T379"/>
  <c r="R379"/>
  <c r="P379"/>
  <c r="BK379"/>
  <c r="J379"/>
  <c r="BI373"/>
  <c r="BH373"/>
  <c r="BG373"/>
  <c r="BF373"/>
  <c r="BE373"/>
  <c r="T373"/>
  <c r="R373"/>
  <c r="P373"/>
  <c r="BK373"/>
  <c r="J373"/>
  <c r="BI369"/>
  <c r="BH369"/>
  <c r="BG369"/>
  <c r="BF369"/>
  <c r="BE369"/>
  <c r="T369"/>
  <c r="R369"/>
  <c r="P369"/>
  <c r="BK369"/>
  <c r="J369"/>
  <c r="BI365"/>
  <c r="BH365"/>
  <c r="BG365"/>
  <c r="BF365"/>
  <c r="BE365"/>
  <c r="T365"/>
  <c r="R365"/>
  <c r="P365"/>
  <c r="BK365"/>
  <c r="J365"/>
  <c r="BI361"/>
  <c r="BH361"/>
  <c r="BG361"/>
  <c r="BF361"/>
  <c r="BE361"/>
  <c r="T361"/>
  <c r="R361"/>
  <c r="P361"/>
  <c r="BK361"/>
  <c r="J361"/>
  <c r="BI355"/>
  <c r="BH355"/>
  <c r="BG355"/>
  <c r="BF355"/>
  <c r="BE355"/>
  <c r="T355"/>
  <c r="R355"/>
  <c r="P355"/>
  <c r="BK355"/>
  <c r="J355"/>
  <c r="BI351"/>
  <c r="BH351"/>
  <c r="BG351"/>
  <c r="BF351"/>
  <c r="BE351"/>
  <c r="T351"/>
  <c r="R351"/>
  <c r="P351"/>
  <c r="BK351"/>
  <c r="J351"/>
  <c r="BI347"/>
  <c r="BH347"/>
  <c r="BG347"/>
  <c r="BF347"/>
  <c r="BE347"/>
  <c r="T347"/>
  <c r="R347"/>
  <c r="P347"/>
  <c r="BK347"/>
  <c r="J347"/>
  <c r="BI343"/>
  <c r="BH343"/>
  <c r="BG343"/>
  <c r="BF343"/>
  <c r="BE343"/>
  <c r="T343"/>
  <c r="R343"/>
  <c r="P343"/>
  <c r="BK343"/>
  <c r="J343"/>
  <c r="BI339"/>
  <c r="BH339"/>
  <c r="BG339"/>
  <c r="BF339"/>
  <c r="BE339"/>
  <c r="T339"/>
  <c r="R339"/>
  <c r="P339"/>
  <c r="BK339"/>
  <c r="J339"/>
  <c r="BI335"/>
  <c r="BH335"/>
  <c r="BG335"/>
  <c r="BF335"/>
  <c r="BE335"/>
  <c r="T335"/>
  <c r="R335"/>
  <c r="P335"/>
  <c r="BK335"/>
  <c r="J335"/>
  <c r="BI331"/>
  <c r="BH331"/>
  <c r="BG331"/>
  <c r="BF331"/>
  <c r="BE331"/>
  <c r="T331"/>
  <c r="R331"/>
  <c r="P331"/>
  <c r="BK331"/>
  <c r="J331"/>
  <c r="BI327"/>
  <c r="BH327"/>
  <c r="BG327"/>
  <c r="BF327"/>
  <c r="BE327"/>
  <c r="T327"/>
  <c r="R327"/>
  <c r="P327"/>
  <c r="BK327"/>
  <c r="J327"/>
  <c r="BI323"/>
  <c r="BH323"/>
  <c r="BG323"/>
  <c r="BF323"/>
  <c r="BE323"/>
  <c r="T323"/>
  <c r="R323"/>
  <c r="P323"/>
  <c r="BK323"/>
  <c r="J323"/>
  <c r="BI319"/>
  <c r="BH319"/>
  <c r="BG319"/>
  <c r="BF319"/>
  <c r="BE319"/>
  <c r="T319"/>
  <c r="R319"/>
  <c r="P319"/>
  <c r="BK319"/>
  <c r="J319"/>
  <c r="BI315"/>
  <c r="BH315"/>
  <c r="BG315"/>
  <c r="BF315"/>
  <c r="BE315"/>
  <c r="T315"/>
  <c r="R315"/>
  <c r="P315"/>
  <c r="BK315"/>
  <c r="J315"/>
  <c r="BI311"/>
  <c r="BH311"/>
  <c r="BG311"/>
  <c r="BF311"/>
  <c r="BE311"/>
  <c r="T311"/>
  <c r="R311"/>
  <c r="P311"/>
  <c r="BK311"/>
  <c r="J311"/>
  <c r="BI307"/>
  <c r="BH307"/>
  <c r="BG307"/>
  <c r="BF307"/>
  <c r="BE307"/>
  <c r="T307"/>
  <c r="R307"/>
  <c r="P307"/>
  <c r="BK307"/>
  <c r="J307"/>
  <c r="BI303"/>
  <c r="BH303"/>
  <c r="BG303"/>
  <c r="BF303"/>
  <c r="BE303"/>
  <c r="T303"/>
  <c r="R303"/>
  <c r="P303"/>
  <c r="BK303"/>
  <c r="J303"/>
  <c r="BI299"/>
  <c r="BH299"/>
  <c r="BG299"/>
  <c r="BF299"/>
  <c r="BE299"/>
  <c r="T299"/>
  <c r="R299"/>
  <c r="P299"/>
  <c r="BK299"/>
  <c r="J299"/>
  <c r="BI295"/>
  <c r="BH295"/>
  <c r="BG295"/>
  <c r="BF295"/>
  <c r="BE295"/>
  <c r="T295"/>
  <c r="R295"/>
  <c r="P295"/>
  <c r="BK295"/>
  <c r="J295"/>
  <c r="BI291"/>
  <c r="BH291"/>
  <c r="BG291"/>
  <c r="BF291"/>
  <c r="BE291"/>
  <c r="T291"/>
  <c r="R291"/>
  <c r="P291"/>
  <c r="BK291"/>
  <c r="J291"/>
  <c r="J65"/>
  <c r="BI286"/>
  <c r="BH286"/>
  <c r="BG286"/>
  <c r="BF286"/>
  <c r="BE286"/>
  <c r="T286"/>
  <c r="R286"/>
  <c r="P286"/>
  <c r="BK286"/>
  <c r="J286"/>
  <c r="BI278"/>
  <c r="BH278"/>
  <c r="BG278"/>
  <c r="BF278"/>
  <c r="BE278"/>
  <c r="T278"/>
  <c r="R278"/>
  <c r="P278"/>
  <c r="BK278"/>
  <c r="J278"/>
  <c r="BI273"/>
  <c r="BH273"/>
  <c r="BG273"/>
  <c r="BF273"/>
  <c r="BE273"/>
  <c r="T273"/>
  <c r="R273"/>
  <c r="P273"/>
  <c r="BK273"/>
  <c r="J273"/>
  <c r="BI265"/>
  <c r="BH265"/>
  <c r="BG265"/>
  <c r="BF265"/>
  <c r="BE265"/>
  <c r="T265"/>
  <c r="R265"/>
  <c r="P265"/>
  <c r="BK265"/>
  <c r="J265"/>
  <c r="BI257"/>
  <c r="BH257"/>
  <c r="BG257"/>
  <c r="BF257"/>
  <c r="BE257"/>
  <c r="T257"/>
  <c r="R257"/>
  <c r="P257"/>
  <c r="BK257"/>
  <c r="J257"/>
  <c r="BI253"/>
  <c r="BH253"/>
  <c r="BG253"/>
  <c r="BF253"/>
  <c r="BE253"/>
  <c r="T253"/>
  <c r="R253"/>
  <c r="P253"/>
  <c r="BK253"/>
  <c r="J253"/>
  <c r="BI246"/>
  <c r="BH246"/>
  <c r="BG246"/>
  <c r="BF246"/>
  <c r="BE246"/>
  <c r="T246"/>
  <c r="R246"/>
  <c r="P246"/>
  <c r="BK246"/>
  <c r="J246"/>
  <c r="BI237"/>
  <c r="BH237"/>
  <c r="BG237"/>
  <c r="BF237"/>
  <c r="BE237"/>
  <c r="T237"/>
  <c r="R237"/>
  <c r="P237"/>
  <c r="BK237"/>
  <c r="J237"/>
  <c r="BI228"/>
  <c r="BH228"/>
  <c r="BG228"/>
  <c r="BF228"/>
  <c r="BE228"/>
  <c r="T228"/>
  <c r="R228"/>
  <c r="P228"/>
  <c r="BK228"/>
  <c r="J228"/>
  <c r="BI162"/>
  <c r="BH162"/>
  <c r="BG162"/>
  <c r="BF162"/>
  <c r="BE162"/>
  <c r="T162"/>
  <c r="R162"/>
  <c r="P162"/>
  <c r="BK162"/>
  <c r="J162"/>
  <c r="J64"/>
  <c r="BI152"/>
  <c r="BH152"/>
  <c r="BG152"/>
  <c r="BF152"/>
  <c r="BE152"/>
  <c r="T152"/>
  <c r="R152"/>
  <c r="P152"/>
  <c r="BK152"/>
  <c r="J152"/>
  <c r="BI148"/>
  <c r="BH148"/>
  <c r="BG148"/>
  <c r="BF148"/>
  <c r="BE148"/>
  <c r="T148"/>
  <c r="R148"/>
  <c r="P148"/>
  <c r="BK148"/>
  <c r="J148"/>
  <c r="BI144"/>
  <c r="BH144"/>
  <c r="BG144"/>
  <c r="BF144"/>
  <c r="BE144"/>
  <c r="T144"/>
  <c r="R144"/>
  <c r="P144"/>
  <c r="BK144"/>
  <c r="J144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1"/>
  <c r="BH131"/>
  <c r="BG131"/>
  <c r="BF131"/>
  <c r="BE131"/>
  <c r="T131"/>
  <c r="R131"/>
  <c r="P131"/>
  <c r="BK131"/>
  <c r="J131"/>
  <c r="BI121"/>
  <c r="BH121"/>
  <c r="BG121"/>
  <c r="BF121"/>
  <c r="BE121"/>
  <c r="T121"/>
  <c r="R121"/>
  <c r="P121"/>
  <c r="BK121"/>
  <c r="J121"/>
  <c r="BI112"/>
  <c r="BH112"/>
  <c r="BG112"/>
  <c r="BF112"/>
  <c r="BE112"/>
  <c r="T112"/>
  <c r="R112"/>
  <c r="P112"/>
  <c r="BK112"/>
  <c r="J112"/>
  <c r="BI103"/>
  <c r="BH103"/>
  <c r="BG103"/>
  <c r="BF103"/>
  <c r="BE103"/>
  <c r="T103"/>
  <c r="R103"/>
  <c r="P103"/>
  <c r="BK103"/>
  <c r="J103"/>
  <c r="J63"/>
  <c r="BI98"/>
  <c r="BH98"/>
  <c r="BG98"/>
  <c r="BF98"/>
  <c r="BE98"/>
  <c r="T98"/>
  <c r="R98"/>
  <c r="P98"/>
  <c r="BK98"/>
  <c r="J98"/>
  <c r="BI94"/>
  <c r="BH94"/>
  <c r="BG94"/>
  <c r="BF94"/>
  <c r="BE94"/>
  <c r="T94"/>
  <c r="R94"/>
  <c r="P94"/>
  <c r="BK94"/>
  <c r="J94"/>
  <c r="BI90"/>
  <c r="BH90"/>
  <c r="BG90"/>
  <c r="BF90"/>
  <c r="BE90"/>
  <c r="T90"/>
  <c r="R90"/>
  <c r="P90"/>
  <c r="BK90"/>
  <c r="J90"/>
  <c r="J62"/>
  <c r="J61"/>
  <c r="F84"/>
  <c r="J83"/>
  <c r="F83"/>
  <c r="J81"/>
  <c r="F81"/>
  <c r="E79"/>
  <c r="E75"/>
  <c r="F56"/>
  <c r="J55"/>
  <c r="F55"/>
  <c r="J53"/>
  <c r="F53"/>
  <c r="E51"/>
  <c r="E47"/>
  <c r="J38"/>
  <c r="J23"/>
  <c r="E23"/>
  <c r="J22"/>
  <c r="J20"/>
  <c r="E20"/>
  <c r="J19"/>
  <c r="J17"/>
  <c r="E17"/>
  <c r="J16"/>
  <c r="J14"/>
  <c r="E7"/>
  <c i="4" r="T93"/>
  <c r="R93"/>
  <c r="P93"/>
  <c r="J93"/>
  <c r="BK93"/>
  <c r="T79"/>
  <c r="R79"/>
  <c r="P79"/>
  <c r="J79"/>
  <c r="BK79"/>
  <c r="T78"/>
  <c r="R78"/>
  <c r="P78"/>
  <c r="J78"/>
  <c r="BK78"/>
  <c i="1" r="BD54"/>
  <c r="BC54"/>
  <c r="BB54"/>
  <c r="BA54"/>
  <c r="AZ54"/>
  <c r="AY54"/>
  <c r="AX54"/>
  <c r="AW54"/>
  <c r="AV54"/>
  <c r="AU54"/>
  <c r="AG54"/>
  <c i="4" r="J56"/>
  <c r="J27"/>
  <c r="F34"/>
  <c r="F33"/>
  <c r="F32"/>
  <c r="J31"/>
  <c r="F31"/>
  <c r="J30"/>
  <c r="F30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3"/>
  <c r="BH333"/>
  <c r="BG333"/>
  <c r="BF333"/>
  <c r="BE333"/>
  <c r="T333"/>
  <c r="R333"/>
  <c r="P333"/>
  <c r="BK333"/>
  <c r="J333"/>
  <c r="BI329"/>
  <c r="BH329"/>
  <c r="BG329"/>
  <c r="BF329"/>
  <c r="BE329"/>
  <c r="T329"/>
  <c r="R329"/>
  <c r="P329"/>
  <c r="BK329"/>
  <c r="J329"/>
  <c r="BI325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5"/>
  <c r="BH315"/>
  <c r="BG315"/>
  <c r="BF315"/>
  <c r="BE315"/>
  <c r="T315"/>
  <c r="R315"/>
  <c r="P315"/>
  <c r="BK315"/>
  <c r="J315"/>
  <c r="BI307"/>
  <c r="BH307"/>
  <c r="BG307"/>
  <c r="BF307"/>
  <c r="BE307"/>
  <c r="T307"/>
  <c r="R307"/>
  <c r="P307"/>
  <c r="BK307"/>
  <c r="J307"/>
  <c r="BI300"/>
  <c r="BH300"/>
  <c r="BG300"/>
  <c r="BF300"/>
  <c r="BE300"/>
  <c r="T300"/>
  <c r="R300"/>
  <c r="P300"/>
  <c r="BK300"/>
  <c r="J300"/>
  <c r="BI293"/>
  <c r="BH293"/>
  <c r="BG293"/>
  <c r="BF293"/>
  <c r="BE293"/>
  <c r="T293"/>
  <c r="R293"/>
  <c r="P293"/>
  <c r="BK293"/>
  <c r="J293"/>
  <c r="BI286"/>
  <c r="BH286"/>
  <c r="BG286"/>
  <c r="BF286"/>
  <c r="BE286"/>
  <c r="T286"/>
  <c r="R286"/>
  <c r="P286"/>
  <c r="BK286"/>
  <c r="J286"/>
  <c r="BI278"/>
  <c r="BH278"/>
  <c r="BG278"/>
  <c r="BF278"/>
  <c r="BE278"/>
  <c r="T278"/>
  <c r="R278"/>
  <c r="P278"/>
  <c r="BK278"/>
  <c r="J278"/>
  <c r="BI271"/>
  <c r="BH271"/>
  <c r="BG271"/>
  <c r="BF271"/>
  <c r="BE271"/>
  <c r="T271"/>
  <c r="R271"/>
  <c r="P271"/>
  <c r="BK271"/>
  <c r="J271"/>
  <c r="BI264"/>
  <c r="BH264"/>
  <c r="BG264"/>
  <c r="BF264"/>
  <c r="BE264"/>
  <c r="T264"/>
  <c r="R264"/>
  <c r="P264"/>
  <c r="BK264"/>
  <c r="J264"/>
  <c r="BI257"/>
  <c r="BH257"/>
  <c r="BG257"/>
  <c r="BF257"/>
  <c r="BE257"/>
  <c r="T257"/>
  <c r="R257"/>
  <c r="P257"/>
  <c r="BK257"/>
  <c r="J257"/>
  <c r="BI249"/>
  <c r="BH249"/>
  <c r="BG249"/>
  <c r="BF249"/>
  <c r="BE249"/>
  <c r="T249"/>
  <c r="R249"/>
  <c r="P249"/>
  <c r="BK249"/>
  <c r="J249"/>
  <c r="BI242"/>
  <c r="BH242"/>
  <c r="BG242"/>
  <c r="BF242"/>
  <c r="BE242"/>
  <c r="T242"/>
  <c r="R242"/>
  <c r="P242"/>
  <c r="BK242"/>
  <c r="J242"/>
  <c r="BI235"/>
  <c r="BH235"/>
  <c r="BG235"/>
  <c r="BF235"/>
  <c r="BE235"/>
  <c r="T235"/>
  <c r="R235"/>
  <c r="P235"/>
  <c r="BK235"/>
  <c r="J235"/>
  <c r="BI228"/>
  <c r="BH228"/>
  <c r="BG228"/>
  <c r="BF228"/>
  <c r="BE228"/>
  <c r="T228"/>
  <c r="R228"/>
  <c r="P228"/>
  <c r="BK228"/>
  <c r="J228"/>
  <c r="BI220"/>
  <c r="BH220"/>
  <c r="BG220"/>
  <c r="BF220"/>
  <c r="BE220"/>
  <c r="T220"/>
  <c r="R220"/>
  <c r="P220"/>
  <c r="BK220"/>
  <c r="J220"/>
  <c r="BI213"/>
  <c r="BH213"/>
  <c r="BG213"/>
  <c r="BF213"/>
  <c r="BE213"/>
  <c r="T213"/>
  <c r="R213"/>
  <c r="P213"/>
  <c r="BK213"/>
  <c r="J213"/>
  <c r="BI206"/>
  <c r="BH206"/>
  <c r="BG206"/>
  <c r="BF206"/>
  <c r="BE206"/>
  <c r="T206"/>
  <c r="R206"/>
  <c r="P206"/>
  <c r="BK206"/>
  <c r="J206"/>
  <c r="BI198"/>
  <c r="BH198"/>
  <c r="BG198"/>
  <c r="BF198"/>
  <c r="BE198"/>
  <c r="T198"/>
  <c r="R198"/>
  <c r="P198"/>
  <c r="BK198"/>
  <c r="J198"/>
  <c r="BI191"/>
  <c r="BH191"/>
  <c r="BG191"/>
  <c r="BF191"/>
  <c r="BE191"/>
  <c r="T191"/>
  <c r="R191"/>
  <c r="P191"/>
  <c r="BK191"/>
  <c r="J191"/>
  <c r="BI184"/>
  <c r="BH184"/>
  <c r="BG184"/>
  <c r="BF184"/>
  <c r="BE184"/>
  <c r="T184"/>
  <c r="R184"/>
  <c r="P184"/>
  <c r="BK184"/>
  <c r="J184"/>
  <c r="BI174"/>
  <c r="BH174"/>
  <c r="BG174"/>
  <c r="BF174"/>
  <c r="BE174"/>
  <c r="T174"/>
  <c r="R174"/>
  <c r="P174"/>
  <c r="BK174"/>
  <c r="J174"/>
  <c r="BI167"/>
  <c r="BH167"/>
  <c r="BG167"/>
  <c r="BF167"/>
  <c r="BE167"/>
  <c r="T167"/>
  <c r="R167"/>
  <c r="P167"/>
  <c r="BK167"/>
  <c r="J167"/>
  <c r="BI159"/>
  <c r="BH159"/>
  <c r="BG159"/>
  <c r="BF159"/>
  <c r="BE159"/>
  <c r="T159"/>
  <c r="R159"/>
  <c r="P159"/>
  <c r="BK159"/>
  <c r="J159"/>
  <c r="BI152"/>
  <c r="BH152"/>
  <c r="BG152"/>
  <c r="BF152"/>
  <c r="BE152"/>
  <c r="T152"/>
  <c r="R152"/>
  <c r="P152"/>
  <c r="BK152"/>
  <c r="J152"/>
  <c r="BI145"/>
  <c r="BH145"/>
  <c r="BG145"/>
  <c r="BF145"/>
  <c r="BE145"/>
  <c r="T145"/>
  <c r="R145"/>
  <c r="P145"/>
  <c r="BK145"/>
  <c r="J145"/>
  <c r="BI140"/>
  <c r="BH140"/>
  <c r="BG140"/>
  <c r="BF140"/>
  <c r="BE140"/>
  <c r="T140"/>
  <c r="R140"/>
  <c r="P140"/>
  <c r="BK140"/>
  <c r="J140"/>
  <c r="BI135"/>
  <c r="BH135"/>
  <c r="BG135"/>
  <c r="BF135"/>
  <c r="BE135"/>
  <c r="T135"/>
  <c r="R135"/>
  <c r="P135"/>
  <c r="BK135"/>
  <c r="J135"/>
  <c r="BI127"/>
  <c r="BH127"/>
  <c r="BG127"/>
  <c r="BF127"/>
  <c r="BE127"/>
  <c r="T127"/>
  <c r="R127"/>
  <c r="P127"/>
  <c r="BK127"/>
  <c r="J127"/>
  <c r="BI119"/>
  <c r="BH119"/>
  <c r="BG119"/>
  <c r="BF119"/>
  <c r="BE119"/>
  <c r="T119"/>
  <c r="R119"/>
  <c r="P119"/>
  <c r="BK119"/>
  <c r="J119"/>
  <c r="BI110"/>
  <c r="BH110"/>
  <c r="BG110"/>
  <c r="BF110"/>
  <c r="BE110"/>
  <c r="T110"/>
  <c r="R110"/>
  <c r="P110"/>
  <c r="BK110"/>
  <c r="J110"/>
  <c r="BI102"/>
  <c r="BH102"/>
  <c r="BG102"/>
  <c r="BF102"/>
  <c r="BE102"/>
  <c r="T102"/>
  <c r="R102"/>
  <c r="P102"/>
  <c r="BK102"/>
  <c r="J102"/>
  <c r="BI94"/>
  <c r="BH94"/>
  <c r="BG94"/>
  <c r="BF94"/>
  <c r="BE94"/>
  <c r="T94"/>
  <c r="R94"/>
  <c r="P94"/>
  <c r="BK94"/>
  <c r="J94"/>
  <c r="J58"/>
  <c r="BI80"/>
  <c r="BH80"/>
  <c r="BG80"/>
  <c r="BF80"/>
  <c r="BE80"/>
  <c r="T80"/>
  <c r="R80"/>
  <c r="P80"/>
  <c r="BK80"/>
  <c r="J80"/>
  <c r="J57"/>
  <c r="F75"/>
  <c r="J74"/>
  <c r="F74"/>
  <c r="J72"/>
  <c r="F72"/>
  <c r="E70"/>
  <c r="E68"/>
  <c r="F52"/>
  <c r="J51"/>
  <c r="F51"/>
  <c r="J49"/>
  <c r="F49"/>
  <c r="E47"/>
  <c r="E45"/>
  <c r="J36"/>
  <c r="J21"/>
  <c r="E21"/>
  <c r="J20"/>
  <c r="J18"/>
  <c r="E18"/>
  <c r="J17"/>
  <c r="J15"/>
  <c r="E15"/>
  <c r="J14"/>
  <c r="J12"/>
  <c r="E7"/>
  <c i="3" r="T80"/>
  <c r="R80"/>
  <c r="P80"/>
  <c r="J80"/>
  <c r="BK80"/>
  <c r="T79"/>
  <c r="R79"/>
  <c r="P79"/>
  <c r="J79"/>
  <c r="BK79"/>
  <c r="T78"/>
  <c r="R78"/>
  <c r="P78"/>
  <c r="J78"/>
  <c r="BK78"/>
  <c i="1" r="BD53"/>
  <c r="BC53"/>
  <c r="BB53"/>
  <c r="BA53"/>
  <c r="AZ53"/>
  <c r="AY53"/>
  <c r="AX53"/>
  <c r="AW53"/>
  <c r="AV53"/>
  <c r="AU53"/>
  <c r="AG53"/>
  <c i="3" r="J56"/>
  <c r="J27"/>
  <c r="F34"/>
  <c r="F33"/>
  <c r="F32"/>
  <c r="J31"/>
  <c r="F31"/>
  <c r="J30"/>
  <c r="F30"/>
  <c r="BI81"/>
  <c r="BH81"/>
  <c r="BG81"/>
  <c r="BF81"/>
  <c r="BE81"/>
  <c r="T81"/>
  <c r="R81"/>
  <c r="P81"/>
  <c r="BK81"/>
  <c r="J81"/>
  <c r="J58"/>
  <c r="J57"/>
  <c r="F75"/>
  <c r="J74"/>
  <c r="F74"/>
  <c r="J72"/>
  <c r="F72"/>
  <c r="E70"/>
  <c r="E68"/>
  <c r="F52"/>
  <c r="J51"/>
  <c r="F51"/>
  <c r="J49"/>
  <c r="F49"/>
  <c r="E47"/>
  <c r="E45"/>
  <c r="J36"/>
  <c r="J18"/>
  <c r="E18"/>
  <c r="J17"/>
  <c r="J12"/>
  <c r="E7"/>
  <c i="2" r="T78"/>
  <c r="R78"/>
  <c r="P78"/>
  <c r="J78"/>
  <c r="BK78"/>
  <c r="T77"/>
  <c r="R77"/>
  <c r="P77"/>
  <c r="J77"/>
  <c r="BK77"/>
  <c i="1" r="BD52"/>
  <c r="BC52"/>
  <c r="BB52"/>
  <c r="BA52"/>
  <c r="AZ52"/>
  <c r="AY52"/>
  <c r="AX52"/>
  <c r="AW52"/>
  <c r="AV52"/>
  <c r="AU52"/>
  <c r="AG52"/>
  <c i="2" r="J56"/>
  <c r="J27"/>
  <c r="F34"/>
  <c r="F33"/>
  <c r="F32"/>
  <c r="J31"/>
  <c r="F31"/>
  <c r="J30"/>
  <c r="F30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BH89"/>
  <c r="BG89"/>
  <c r="BF89"/>
  <c r="BE89"/>
  <c r="T89"/>
  <c r="R89"/>
  <c r="P89"/>
  <c r="BK89"/>
  <c r="J89"/>
  <c r="BI87"/>
  <c r="BH87"/>
  <c r="BG87"/>
  <c r="BF87"/>
  <c r="BE87"/>
  <c r="T87"/>
  <c r="R87"/>
  <c r="P87"/>
  <c r="BK87"/>
  <c r="J87"/>
  <c r="BI83"/>
  <c r="BH83"/>
  <c r="BG83"/>
  <c r="BF83"/>
  <c r="BE83"/>
  <c r="T83"/>
  <c r="R83"/>
  <c r="P83"/>
  <c r="BK83"/>
  <c r="J83"/>
  <c r="BI81"/>
  <c r="BH81"/>
  <c r="BG81"/>
  <c r="BF81"/>
  <c r="BE81"/>
  <c r="T81"/>
  <c r="R81"/>
  <c r="P81"/>
  <c r="BK81"/>
  <c r="J81"/>
  <c r="BI79"/>
  <c r="BH79"/>
  <c r="BG79"/>
  <c r="BF79"/>
  <c r="BE79"/>
  <c r="T79"/>
  <c r="R79"/>
  <c r="P79"/>
  <c r="BK79"/>
  <c r="J79"/>
  <c r="J57"/>
  <c r="F74"/>
  <c r="J73"/>
  <c r="F73"/>
  <c r="J71"/>
  <c r="F71"/>
  <c r="E69"/>
  <c r="E67"/>
  <c r="F52"/>
  <c r="J51"/>
  <c r="F51"/>
  <c r="J49"/>
  <c r="F49"/>
  <c r="E47"/>
  <c r="E45"/>
  <c r="J36"/>
  <c r="J18"/>
  <c r="E18"/>
  <c r="J17"/>
  <c r="J12"/>
  <c r="E7"/>
  <c i="1" r="W30"/>
  <c r="W29"/>
  <c r="W28"/>
  <c r="AK27"/>
  <c r="W27"/>
  <c r="AK26"/>
  <c r="W26"/>
  <c r="AK23"/>
  <c r="BD70"/>
  <c r="BC70"/>
  <c r="BB70"/>
  <c r="BA70"/>
  <c r="AZ70"/>
  <c r="AY70"/>
  <c r="AX70"/>
  <c r="AW70"/>
  <c r="AV70"/>
  <c r="AU70"/>
  <c r="AT70"/>
  <c r="AS70"/>
  <c r="AG70"/>
  <c r="BD65"/>
  <c r="BC65"/>
  <c r="BB65"/>
  <c r="BA65"/>
  <c r="AZ65"/>
  <c r="AY65"/>
  <c r="AX65"/>
  <c r="AW65"/>
  <c r="AV65"/>
  <c r="AU65"/>
  <c r="AT65"/>
  <c r="AS65"/>
  <c r="AG65"/>
  <c r="BD62"/>
  <c r="BC62"/>
  <c r="BB62"/>
  <c r="BA62"/>
  <c r="AZ62"/>
  <c r="AY62"/>
  <c r="AX62"/>
  <c r="AW62"/>
  <c r="AV62"/>
  <c r="AU62"/>
  <c r="AT62"/>
  <c r="AS62"/>
  <c r="AG62"/>
  <c r="BD59"/>
  <c r="BC59"/>
  <c r="BB59"/>
  <c r="BA59"/>
  <c r="AZ59"/>
  <c r="AY59"/>
  <c r="AX59"/>
  <c r="AW59"/>
  <c r="AV59"/>
  <c r="AU59"/>
  <c r="AT59"/>
  <c r="AS59"/>
  <c r="AG59"/>
  <c r="BD55"/>
  <c r="BC55"/>
  <c r="BB55"/>
  <c r="BA55"/>
  <c r="AZ55"/>
  <c r="AY55"/>
  <c r="AX55"/>
  <c r="AW55"/>
  <c r="AV55"/>
  <c r="AU55"/>
  <c r="AT55"/>
  <c r="AS55"/>
  <c r="AG55"/>
  <c r="BD51"/>
  <c r="BC51"/>
  <c r="BB51"/>
  <c r="BA51"/>
  <c r="AZ51"/>
  <c r="AY51"/>
  <c r="AX51"/>
  <c r="AW51"/>
  <c r="AV51"/>
  <c r="AU51"/>
  <c r="AT51"/>
  <c r="AS51"/>
  <c r="AG51"/>
  <c r="AT75"/>
  <c r="AN75"/>
  <c r="AT74"/>
  <c r="AN74"/>
  <c r="AT73"/>
  <c r="AN73"/>
  <c r="AT72"/>
  <c r="AN72"/>
  <c r="AT71"/>
  <c r="AN71"/>
  <c r="AN70"/>
  <c r="AT69"/>
  <c r="AN69"/>
  <c r="AT68"/>
  <c r="AN68"/>
  <c r="AT67"/>
  <c r="AN67"/>
  <c r="AT66"/>
  <c r="AN66"/>
  <c r="AN65"/>
  <c r="AT64"/>
  <c r="AN64"/>
  <c r="AT63"/>
  <c r="AN63"/>
  <c r="AN62"/>
  <c r="AT61"/>
  <c r="AN61"/>
  <c r="AT60"/>
  <c r="AN60"/>
  <c r="AN59"/>
  <c r="AT58"/>
  <c r="AN58"/>
  <c r="AT57"/>
  <c r="AN57"/>
  <c r="AT56"/>
  <c r="AN56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<sst xmlns="http://schemas.openxmlformats.org/spreadsheetml/2006/main">
  <si>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</si>
  <si>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</si>
  <si>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3.0</t>
  </si>
  <si>
    <t>ZAMOK</t>
  </si>
  <si>
    <t>False</t>
  </si>
  <si>
    <t>{b2df68bc-7624-4736-b406-c3302d7bc173}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</si>
  <si>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</si>
  <si>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</si>
  <si>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</si>
  <si>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</si>
  <si>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</si>
  <si>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</si>
  <si>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</si>
  <si>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</si>
  <si>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001_001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</si>
  <si>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</si>
  <si>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</si>
  <si>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Zlepšení dostupnosti turist. atraktivit oblasti masivu Sněžníka, aktivita „Modernizace silnice III/04314 křiž. s I/11</t>
  </si>
  <si>
    <t>0,1</t>
  </si>
  <si>
    <t>KSO:</t>
  </si>
  <si>
    <t>822 24 75</t>
  </si>
  <si>
    <t>CC-CZ:</t>
  </si>
  <si>
    <t>21121</t>
  </si>
  <si>
    <t>1</t>
  </si>
  <si>
    <t>Místo:</t>
  </si>
  <si>
    <t>Červená Voda - Dolní Boříkovice</t>
  </si>
  <si>
    <t>Datum:</t>
  </si>
  <si>
    <t>10. 6. 2017</t>
  </si>
  <si>
    <t>10</t>
  </si>
  <si>
    <t>CZ-CPV:</t>
  </si>
  <si>
    <t>45233200-1</t>
  </si>
  <si>
    <t>CZ-CPA:</t>
  </si>
  <si>
    <t>42.11.10</t>
  </si>
  <si>
    <t>100</t>
  </si>
  <si>
    <t>Zadavatel:</t>
  </si>
  <si>
    <t>IČ:</t>
  </si>
  <si>
    <t>70892822</t>
  </si>
  <si>
    <t>Pardubický kraj</t>
  </si>
  <si>
    <t>DIČ:</t>
  </si>
  <si>
    <t>CZ27466868</t>
  </si>
  <si>
    <t>Uchazeč:</t>
  </si>
  <si>
    <t>Vyplň údaj</t>
  </si>
  <si>
    <t>Projektant:</t>
  </si>
  <si>
    <t>27466868</t>
  </si>
  <si>
    <t>Dopravně inženýrská kancelář s.r.o.</t>
  </si>
  <si>
    <t>True</t>
  </si>
  <si>
    <t>Poznámka:</t>
  </si>
  <si>
    <t/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</si>
  <si>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</si>
  <si>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</si>
  <si>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</si>
  <si>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</si>
  <si>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</si>
  <si>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</si>
  <si>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</si>
  <si>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</si>
  <si>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</si>
  <si>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</si>
  <si>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</si>
  <si>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</si>
  <si>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</si>
  <si>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</si>
  <si>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</si>
  <si>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</si>
  <si>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</si>
  <si>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</si>
  <si>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</si>
  <si>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</si>
  <si>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</si>
  <si>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</si>
  <si>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</si>
  <si>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</si>
  <si>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</si>
  <si>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</si>
  <si>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</si>
  <si>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</si>
  <si>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</si>
  <si>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</si>
  <si>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</si>
  <si>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</si>
  <si>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</si>
  <si>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</si>
  <si>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</si>
  <si>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</si>
  <si>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</si>
  <si>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</si>
  <si>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001</t>
  </si>
  <si>
    <t>SO 001 VŠEOBECNÉ POLOŽKY STAVBY</t>
  </si>
  <si>
    <t>STA</t>
  </si>
  <si>
    <t>{712597d0-cba9-4c6e-904c-6d7285ad1e28}</t>
  </si>
  <si>
    <t>822 24 7</t>
  </si>
  <si>
    <t>2</t>
  </si>
  <si>
    <t>SO 002</t>
  </si>
  <si>
    <t>SO 002 ZAŘÍZENÍ STAVENIŠTĚ</t>
  </si>
  <si>
    <t>VON</t>
  </si>
  <si>
    <t>{3ea2871c-7ae0-40cc-a70c-3de13b612a81}</t>
  </si>
  <si>
    <t>8222475</t>
  </si>
  <si>
    <t>SO 003</t>
  </si>
  <si>
    <t>SO 003 KÁCENÍ STROMŮ</t>
  </si>
  <si>
    <t>{924c926c-efb0-40cf-a23c-fdb50045c5af}</t>
  </si>
  <si>
    <t>SO 101</t>
  </si>
  <si>
    <t xml:space="preserve">SO 101  ČERVENÁ VODA (BEZ ÚPRAVY SILNIČNÍHO TĚLESA)</t>
  </si>
  <si>
    <t>{6c10d819-db3c-493e-b718-34574de6d42c}</t>
  </si>
  <si>
    <t>101.1</t>
  </si>
  <si>
    <t>101.1 KOMUNIKACE</t>
  </si>
  <si>
    <t>Soupis</t>
  </si>
  <si>
    <t>{87b90eb9-40a4-480a-8c58-7a115d0e85cd}</t>
  </si>
  <si>
    <t>101.2</t>
  </si>
  <si>
    <t>101.2 VÝMĚNA AKTIVNÍ ZÓNY</t>
  </si>
  <si>
    <t>{5122646d-db0f-4f5c-886e-fedb292b9fa4}</t>
  </si>
  <si>
    <t>201.1</t>
  </si>
  <si>
    <t>201.1 MOST EV. Č 04314-1</t>
  </si>
  <si>
    <t>{918c48b1-f838-4466-9f30-10dca48a82a4}</t>
  </si>
  <si>
    <t>SO 102</t>
  </si>
  <si>
    <t>SO 102 ČERVENÁ VODA – DOLNÍ BOŘÍKOVICE (ROZŠÍŘENÍ SILNIČNÍHO TĚLESA)</t>
  </si>
  <si>
    <t>{4cd53a58-c9e6-4527-bba2-3d82869fb192}</t>
  </si>
  <si>
    <t>102.1</t>
  </si>
  <si>
    <t>102.1 KOMUNIKACE</t>
  </si>
  <si>
    <t>{c028b482-77f7-42c3-8d6e-4b55fd658ebb}</t>
  </si>
  <si>
    <t>102.2</t>
  </si>
  <si>
    <t>102.2 VÝMĚNA AKTIVNÍ ZONY</t>
  </si>
  <si>
    <t>{1ef93d23-0f06-42ea-bbf5-5122efa43b9d}</t>
  </si>
  <si>
    <t>SO 103</t>
  </si>
  <si>
    <t>SO 103 ČERVENÁ VODA – DOLNÍ BOŘÍKOVICE (BEZ ÚPRAVY SILNIČNÍHO TĚLESA)</t>
  </si>
  <si>
    <t>{050700a1-f68c-4412-b4ef-edb764d457dd}</t>
  </si>
  <si>
    <t>103.1</t>
  </si>
  <si>
    <t>103.1 KOMUNIKACE</t>
  </si>
  <si>
    <t>{40b4f925-9859-466b-bca2-39edb6eebdcb}</t>
  </si>
  <si>
    <t>103.2</t>
  </si>
  <si>
    <t>103.2 VÝMĚNA AKTIVNÍ ZÓNY</t>
  </si>
  <si>
    <t>{b65478e9-ac8e-4516-a113-ec45c90c3f19}</t>
  </si>
  <si>
    <t>SO 104</t>
  </si>
  <si>
    <t>SO 104 DOLNÍ BOŘÍKOVICE (BEZ ÚPRAVY SILNIČNÍHO TĚLESA)</t>
  </si>
  <si>
    <t>{6babadd4-349e-4221-b8d1-4e5c8a36eee0}</t>
  </si>
  <si>
    <t>104.1</t>
  </si>
  <si>
    <t>104.1 KOMUNIKACE</t>
  </si>
  <si>
    <t>{057dfe33-56e9-4860-ad0c-a74f0e6f4de8}</t>
  </si>
  <si>
    <t>104.2</t>
  </si>
  <si>
    <t>104.2 VÝMĚNA AKTIVNÍ ZÓNY</t>
  </si>
  <si>
    <t>{b2af7da4-946a-4f9f-a833-0eeb6a64be08}</t>
  </si>
  <si>
    <t>204.1</t>
  </si>
  <si>
    <t>204.1 MOST EV. Č. 04314-4</t>
  </si>
  <si>
    <t>{b62cb413-3f9f-4004-8a87-c67562160887}</t>
  </si>
  <si>
    <t>204.2</t>
  </si>
  <si>
    <t>204.2 MOST EV.Č. 04314-5</t>
  </si>
  <si>
    <t>{33ccf0b9-e6c1-4aa5-97e9-2feadbe323ff}</t>
  </si>
  <si>
    <t>SO 105</t>
  </si>
  <si>
    <t xml:space="preserve">SO 105  DOLNÍ BOŘÍKOVICE – KŘIŽ. SILNICE I/11 (BEZ ÚPRAVY SILNIČNÍHO TĚLESA)</t>
  </si>
  <si>
    <t>{927b4055-a664-4a7e-9fbe-20208f9aeffe}</t>
  </si>
  <si>
    <t>822275</t>
  </si>
  <si>
    <t>105.1</t>
  </si>
  <si>
    <t>105.1 KOMUNIKACE</t>
  </si>
  <si>
    <t>{a94941c3-b003-419d-9d81-215facf5040b}</t>
  </si>
  <si>
    <t>105.2</t>
  </si>
  <si>
    <t>105.2 VÝMĚNA AKTIVNÍ ZÓNY</t>
  </si>
  <si>
    <t>{bf42820e-e8a7-4098-bf99-c4340a360df3}</t>
  </si>
  <si>
    <t>205.1</t>
  </si>
  <si>
    <t>205.1 MOST EV.Č. 04314-6</t>
  </si>
  <si>
    <t>{fcb37455-ebef-40a1-b959-944f335f62e0}</t>
  </si>
  <si>
    <t>205.2</t>
  </si>
  <si>
    <t>205.2 MOST EV.Č. 04314-7</t>
  </si>
  <si>
    <t>{d9f81498-0e93-4365-a00b-4fc264234d19}</t>
  </si>
  <si>
    <t>SO 190</t>
  </si>
  <si>
    <t>SO 190 DOPRAVNĚ INŽENÝRSKÉ OPATŘENÍ</t>
  </si>
  <si>
    <t>{dcd70585-2b3e-48c9-a53f-1abc256c7844}</t>
  </si>
  <si>
    <t>Zpět na list:</t>
  </si>
  <si>
    <t>KRYCÍ LIST SOUPISU</t>
  </si>
  <si>
    <t>Objekt:</t>
  </si>
  <si>
    <t>SO 001 - SO 001 VŠEOBECNÉ POLOŽKY STAVBY</t>
  </si>
  <si>
    <t>45113000-2</t>
  </si>
  <si>
    <t>CZ 70892822</t>
  </si>
  <si>
    <t>Dopravně inženýrská kancelář, s.r.o.</t>
  </si>
  <si>
    <t>REKAPITULACE ČLENĚNÍ SOUPISU PRACÍ</t>
  </si>
  <si>
    <t>Kód dílu - Popis</t>
  </si>
  <si>
    <t>Cena celkem [CZK]</t>
  </si>
  <si>
    <t>Náklady soupisu celkem</t>
  </si>
  <si>
    <t>-1</t>
  </si>
  <si>
    <t>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</si>
  <si>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</si>
  <si>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</si>
  <si>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</si>
  <si>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</si>
  <si>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</si>
  <si>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</si>
  <si>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</si>
  <si>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</si>
  <si>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</si>
  <si>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</si>
  <si>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</si>
  <si>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</si>
  <si>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</si>
  <si>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</si>
  <si>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VRN1</t>
  </si>
  <si>
    <t>Průzkumné, geodetické a projektové práce</t>
  </si>
  <si>
    <t>4</t>
  </si>
  <si>
    <t>ROZPOCET</t>
  </si>
  <si>
    <t>K</t>
  </si>
  <si>
    <t>012203000</t>
  </si>
  <si>
    <t>Geodetické práce při provádění stavby</t>
  </si>
  <si>
    <t>kpl</t>
  </si>
  <si>
    <t>CS ÚRS 2016 02</t>
  </si>
  <si>
    <t>2098610691</t>
  </si>
  <si>
    <t>PP</t>
  </si>
  <si>
    <t>Průzkumné, geodetické a projektové práce geodetické práce při provádění stavby</t>
  </si>
  <si>
    <t>012303000</t>
  </si>
  <si>
    <t>Geodetické práce po výstavbě</t>
  </si>
  <si>
    <t>680079288</t>
  </si>
  <si>
    <t>Průzkumné, geodetické a projektové práce geodetické práce po výstavbě</t>
  </si>
  <si>
    <t>3</t>
  </si>
  <si>
    <t>013203000</t>
  </si>
  <si>
    <t>Dokumentace stavby bez rozlišení</t>
  </si>
  <si>
    <t>1861039400</t>
  </si>
  <si>
    <t>Průzkumné, geodetické a projektové práce projektové práce dokumentace stavby (výkresová a textová) bez rozlišení</t>
  </si>
  <si>
    <t>VV</t>
  </si>
  <si>
    <t>""Realizační dokumentace RDS</t>
  </si>
  <si>
    <t>A6</t>
  </si>
  <si>
    <t>013254000</t>
  </si>
  <si>
    <t>Dokumentace skutečného provedení stavby</t>
  </si>
  <si>
    <t>-1255799004</t>
  </si>
  <si>
    <t>Průzkumné, geodetické a projektové práce projektové práce dokumentace stavby (výkresová a textová) skutečného provedení stavby</t>
  </si>
  <si>
    <t>5</t>
  </si>
  <si>
    <t>031002000</t>
  </si>
  <si>
    <t>Související práce pro zařízení staveniště</t>
  </si>
  <si>
    <t>-1791822462</t>
  </si>
  <si>
    <t>Hlavní tituly průvodních činností a nákladů zařízení staveniště související (přípravné) práce</t>
  </si>
  <si>
    <t>A8</t>
  </si>
  <si>
    <t>6</t>
  </si>
  <si>
    <t>043103000</t>
  </si>
  <si>
    <t>Zkoušky bez rozlišení</t>
  </si>
  <si>
    <t>-384672014</t>
  </si>
  <si>
    <t>Inženýrská činnost zkoušky a ostatní měření zkoušky bez rozlišení</t>
  </si>
  <si>
    <t>A11</t>
  </si>
  <si>
    <t>7</t>
  </si>
  <si>
    <t>056002000</t>
  </si>
  <si>
    <t>Bankovní záruka - dle určení zhotovitele</t>
  </si>
  <si>
    <t>1024</t>
  </si>
  <si>
    <t>-110444589</t>
  </si>
  <si>
    <t>Hlavní tituly průvodních činností a nákladů finanční náklady bankovní záruka</t>
  </si>
  <si>
    <t>8</t>
  </si>
  <si>
    <t>011324000</t>
  </si>
  <si>
    <t>Archeologický průzkum</t>
  </si>
  <si>
    <t>1704063459</t>
  </si>
  <si>
    <t>Průzkumné, geodetické a projektové práce průzkumné práce archeologická činnost archeologický průzkum</t>
  </si>
  <si>
    <t>9</t>
  </si>
  <si>
    <t>011314000</t>
  </si>
  <si>
    <t>Archeologický dohled</t>
  </si>
  <si>
    <t>-1001044529</t>
  </si>
  <si>
    <t>Průzkumné, geodetické a projektové práce průzkumné práce archeologická činnost archeologický dohled</t>
  </si>
  <si>
    <t>012403000</t>
  </si>
  <si>
    <t>Kartografické práce</t>
  </si>
  <si>
    <t>1265870787</t>
  </si>
  <si>
    <t>Průzkumné, geodetické a projektové práce geodetické práce kartografické práce</t>
  </si>
  <si>
    <t>11</t>
  </si>
  <si>
    <t xml:space="preserve">Předb.c.  005</t>
  </si>
  <si>
    <t>Náklady související s publikační činností publicita projektu - demontáž vč.likvidace velkoplošného reklamního panelu minimální velikost je 250 cm X 150 cm</t>
  </si>
  <si>
    <t>ks</t>
  </si>
  <si>
    <t>-1244060870</t>
  </si>
  <si>
    <t>12</t>
  </si>
  <si>
    <t xml:space="preserve">Předb.c.  006</t>
  </si>
  <si>
    <t>Náklady související s publikační činností publicita projektu - výroba, dodání, osazení velkoplošného reklamního panelu (rozměr účinné plochy, minimální velikost je 250 cm X 150 cm)</t>
  </si>
  <si>
    <t>1994567323</t>
  </si>
  <si>
    <t>13</t>
  </si>
  <si>
    <t xml:space="preserve">Předb.c.  007</t>
  </si>
  <si>
    <t>Náklady související s publikační činností publicita projektu - výroba, dodání a osazení vysvětlující tabule (rozměr účinné plochy 0,3 x 0,4 m)</t>
  </si>
  <si>
    <t>-718876780</t>
  </si>
  <si>
    <t>SO 002 - SO 002 ZAŘÍZENÍ STAVENIŠTĚ</t>
  </si>
  <si>
    <t>VRN - Vedlejší rozpočtové náklady</t>
  </si>
  <si>
    <t xml:space="preserve">    VRN9 - Ostatní náklady</t>
  </si>
  <si>
    <t>VRN</t>
  </si>
  <si>
    <t>Vedlejší rozpočtové náklady</t>
  </si>
  <si>
    <t>VRN9</t>
  </si>
  <si>
    <t>Ostatní náklady</t>
  </si>
  <si>
    <t xml:space="preserve">Předb.c.  001</t>
  </si>
  <si>
    <t>Zařízení staveniště - položka obsahuje přípravné práce, pronájem ploch, vybavení staveniště, připojení na inženýrské sítě, zrušení staveniště</t>
  </si>
  <si>
    <t>%</t>
  </si>
  <si>
    <t>-155004323</t>
  </si>
  <si>
    <t>SO 003 - SO 003 KÁCENÍ STROMŮ</t>
  </si>
  <si>
    <t xml:space="preserve"> </t>
  </si>
  <si>
    <t>HSV - Práce a dodávky HSV</t>
  </si>
  <si>
    <t xml:space="preserve">    1 - Zemní práce</t>
  </si>
  <si>
    <t>HSV</t>
  </si>
  <si>
    <t>Práce a dodávky HSV</t>
  </si>
  <si>
    <t>112251223</t>
  </si>
  <si>
    <t>Odstranění pařezů na svahu do 1:1 odfrézováním do hloubky 0,5 m</t>
  </si>
  <si>
    <t>m2</t>
  </si>
  <si>
    <t>179994705</t>
  </si>
  <si>
    <t>Odstranění pařezu odfrézováním nebo odvrtáním hloubky přes 200 do 500 mm na svahu přes 1:2 do 1:1</t>
  </si>
  <si>
    <t>pařez prům 1100 mm</t>
  </si>
  <si>
    <t>0,94*18</t>
  </si>
  <si>
    <t>pařez prům 900 mm</t>
  </si>
  <si>
    <t>0,63*61</t>
  </si>
  <si>
    <t>pařez prům 700 mm</t>
  </si>
  <si>
    <t>0,4*81</t>
  </si>
  <si>
    <t>pařez prům 500 mm</t>
  </si>
  <si>
    <t>0,2*25</t>
  </si>
  <si>
    <t>pařez prům 300 mm</t>
  </si>
  <si>
    <t>0,07*19</t>
  </si>
  <si>
    <t>Součet</t>
  </si>
  <si>
    <t>Zemní práce</t>
  </si>
  <si>
    <t>112101101</t>
  </si>
  <si>
    <t>Kácení stromů listnatých D kmene do 300 mm</t>
  </si>
  <si>
    <t>kus</t>
  </si>
  <si>
    <t>-2097123274</t>
  </si>
  <si>
    <t>Kácení stromů s odřezáním kmene a s odvětvením listnatých, průměru kmene přes 100 do 300 mm</t>
  </si>
  <si>
    <t>DLE DENDROLOGICKÉHO PRŮZKUMU</t>
  </si>
  <si>
    <t>LEVÁ STRANA</t>
  </si>
  <si>
    <t>92,130,131,149,150,153,195,197,212,223</t>
  </si>
  <si>
    <t>PRAVÁ STRANA</t>
  </si>
  <si>
    <t>13,14,16,17,58,67,84,85,119</t>
  </si>
  <si>
    <t>19,00</t>
  </si>
  <si>
    <t>112101102</t>
  </si>
  <si>
    <t>Kácení stromů listnatých D kmene do 500 mm</t>
  </si>
  <si>
    <t>24725715</t>
  </si>
  <si>
    <t>Kácení stromů s odřezáním kmene a s odvětvením listnatých, průměru kmene přes 300 do 500 mm</t>
  </si>
  <si>
    <t xml:space="preserve">LEVÁ STRANA </t>
  </si>
  <si>
    <t>7,15,56,59,83,87,92,129,136,189,190,191,194,214,218</t>
  </si>
  <si>
    <t>12,15,44,50,61,68,95,106,129,130</t>
  </si>
  <si>
    <t>25,00</t>
  </si>
  <si>
    <t>112101103</t>
  </si>
  <si>
    <t>Kácení stromů listnatých D kmene do 700 mm</t>
  </si>
  <si>
    <t>-1037618344</t>
  </si>
  <si>
    <t>Kácení stromů s odřezáním kmene a s odvětvením listnatých, průměru kmene přes 500 do 700 mm</t>
  </si>
  <si>
    <t>12,24,29,33,34,35,36,40,49,51,52,54,55,57,58,60,73,76,78,79,99,100,101,102,103,104,109,123,124,125,137,164,166,167,168,170,192,193,196,202,202,209,210</t>
  </si>
  <si>
    <t>211,213,215,216,220,222</t>
  </si>
  <si>
    <t>26,36,38,40,45,47,48,49,51,53,57,59,65,73,75,77,78,79,80,81,82,92,95,104,148,153,154,156,164,165166,169</t>
  </si>
  <si>
    <t>81</t>
  </si>
  <si>
    <t>112101104</t>
  </si>
  <si>
    <t>Kácení stromů listnatých D kmene do 900 mm</t>
  </si>
  <si>
    <t>-1114576131</t>
  </si>
  <si>
    <t>Kácení stromů s odřezáním kmene a s odvětvením listnatých, průměru kmene přes 700 do 900 mm</t>
  </si>
  <si>
    <t>6,19,25,31,32,37,39,41,48,50,77,80,98,120,128,138,139,157,158,163,165,203,206,208,219,221</t>
  </si>
  <si>
    <t>1,7,18,19,21,22,23,24,25,29,30,32,35,37,39,42,43,46,49,52,60,74,79,83,97,99,103,122,131,135,150,155,157,160,163</t>
  </si>
  <si>
    <t>61</t>
  </si>
  <si>
    <t>112101105</t>
  </si>
  <si>
    <t>Kácení stromů listnatých D kmene do 1100 mm</t>
  </si>
  <si>
    <t>1958956109</t>
  </si>
  <si>
    <t>Kácení stromů s odřezáním kmene a s odvětvením listnatých, průměru kmene přes 900 do 1100 mm</t>
  </si>
  <si>
    <t>8,10,20,27,33,89,96,98,152</t>
  </si>
  <si>
    <t>13,14,16,18,23,27,96,114,171</t>
  </si>
  <si>
    <t>18</t>
  </si>
  <si>
    <t>112101123</t>
  </si>
  <si>
    <t>Kácení stromů jehličnatých D kmene do 700 mm</t>
  </si>
  <si>
    <t>-2046075963</t>
  </si>
  <si>
    <t>Kácení stromů s odřezáním kmene a s odvětvením jehličnatých bez odkornění, kmene průměru přes 500 do 700 mm</t>
  </si>
  <si>
    <t>L8, L90</t>
  </si>
  <si>
    <t>112101125</t>
  </si>
  <si>
    <t>Kácení stromů jehličnatých D kmene do 1100 mm</t>
  </si>
  <si>
    <t>966731127</t>
  </si>
  <si>
    <t>Kácení stromů s odřezáním kmene a s odvětvením jehličnatých bez odkornění, kmene průměru přes 900 do 1100 mm</t>
  </si>
  <si>
    <t>L198,199</t>
  </si>
  <si>
    <t>112201101</t>
  </si>
  <si>
    <t>Odstranění pařezů D do 300 mm</t>
  </si>
  <si>
    <t>-1687244405</t>
  </si>
  <si>
    <t>Odstranění pařezů s jejich vykopáním, vytrháním nebo odstřelením, s přesekáním kořenů průměru přes 100 do 300 mm</t>
  </si>
  <si>
    <t>112201102</t>
  </si>
  <si>
    <t>Odstranění pařezů D do 500 mm</t>
  </si>
  <si>
    <t>1922260067</t>
  </si>
  <si>
    <t>Odstranění pařezů s jejich vykopáním, vytrháním nebo odstřelením, s přesekáním kořenů průměru přes 300 do 500 mm</t>
  </si>
  <si>
    <t>112201103</t>
  </si>
  <si>
    <t>Odstranění pařezů D do 700 mm</t>
  </si>
  <si>
    <t>-1145153195</t>
  </si>
  <si>
    <t>Odstranění pařezů s jejich vykopáním, vytrháním nebo odstřelením, s přesekáním kořenů průměru přes 500 do 700 mm</t>
  </si>
  <si>
    <t>112201104</t>
  </si>
  <si>
    <t>Odstranění pařezů D do 900 mm</t>
  </si>
  <si>
    <t>203634010</t>
  </si>
  <si>
    <t>Odstranění pařezů s jejich vykopáním, vytrháním nebo odstřelením, s přesekáním kořenů průměru přes 700 do 900 mm</t>
  </si>
  <si>
    <t>14</t>
  </si>
  <si>
    <t>112201105</t>
  </si>
  <si>
    <t>Odstranění pařezů D přes 900 mm</t>
  </si>
  <si>
    <t>-1292965752</t>
  </si>
  <si>
    <t>Odstranění pařezů s jejich vykopáním, vytrháním nebo odstřelením, s přesekáním kořenů průměru přes 900 mm</t>
  </si>
  <si>
    <t>JEHLIČNATÉ</t>
  </si>
  <si>
    <t>2+2</t>
  </si>
  <si>
    <t>112201201</t>
  </si>
  <si>
    <t>Odřezání pařezů D do 300 mm</t>
  </si>
  <si>
    <t>1927092102</t>
  </si>
  <si>
    <t>Odřezání nebo odsekání pařezů v úrovni přilehlého území s vykopávkou potřebného pracovního prostoru a s jeho zahrnutím výkopkem pro všechny sklony území, průměru přes 100 do 300 mm</t>
  </si>
  <si>
    <t>16</t>
  </si>
  <si>
    <t>112201202</t>
  </si>
  <si>
    <t>Odřezání pařezů D do 500 mm</t>
  </si>
  <si>
    <t>2016152412</t>
  </si>
  <si>
    <t>Odřezání nebo odsekání pařezů v úrovni přilehlého území s vykopávkou potřebného pracovního prostoru a s jeho zahrnutím výkopkem pro všechny sklony území, průměru přes 300 do 500 mm</t>
  </si>
  <si>
    <t>17</t>
  </si>
  <si>
    <t>112201203</t>
  </si>
  <si>
    <t>Odřezání pařezů D do 700 mm</t>
  </si>
  <si>
    <t>-1623994276</t>
  </si>
  <si>
    <t>Odřezání nebo odsekání pařezů v úrovni přilehlého území s vykopávkou potřebného pracovního prostoru a s jeho zahrnutím výkopkem pro všechny sklony území, průměru přes 500 do 700 mm</t>
  </si>
  <si>
    <t>112201204</t>
  </si>
  <si>
    <t>Odřezání pařezů D do 900 mm</t>
  </si>
  <si>
    <t>-630891453</t>
  </si>
  <si>
    <t>Odřezání nebo odsekání pařezů v úrovni přilehlého území s vykopávkou potřebného pracovního prostoru a s jeho zahrnutím výkopkem pro všechny sklony území, průměru přes 700 do 900 mm</t>
  </si>
  <si>
    <t>19</t>
  </si>
  <si>
    <t>162301402</t>
  </si>
  <si>
    <t>Vodorovné přemístění větví stromů listnatých do 5 km D kmene do 500 mm</t>
  </si>
  <si>
    <t>-1596481992</t>
  </si>
  <si>
    <t>Vodorovné přemístění větví, kmenů nebo pařezů s naložením, složením a dopravou do 5000 m větví stromů listnatých, průměru kmene přes 300 do 500 mm</t>
  </si>
  <si>
    <t>20</t>
  </si>
  <si>
    <t>162301403</t>
  </si>
  <si>
    <t>Vodorovné přemístění větví stromů listnatých do 5 km D kmene do 700 mm</t>
  </si>
  <si>
    <t>333856201</t>
  </si>
  <si>
    <t>Vodorovné přemístění větví, kmenů nebo pařezů s naložením, složením a dopravou do 5000 m větví stromů listnatých, průměru kmene přes 500 do 700 mm</t>
  </si>
  <si>
    <t>162301404</t>
  </si>
  <si>
    <t>Vodorovné přemístění větví stromů listnatých do 5 km D kmene do 900 mm</t>
  </si>
  <si>
    <t>-2035546469</t>
  </si>
  <si>
    <t>Vodorovné přemístění větví, kmenů nebo pařezů s naložením, složením a dopravou do 5000 m větví stromů listnatých, průměru kmene přes 700 do 900 mm</t>
  </si>
  <si>
    <t>22</t>
  </si>
  <si>
    <t>162301421</t>
  </si>
  <si>
    <t>Vodorovné přemístění pařezů do 5 km D do 300 mm</t>
  </si>
  <si>
    <t>1847207208</t>
  </si>
  <si>
    <t>Vodorovné přemístění větví, kmenů nebo pařezů s naložením, složením a dopravou do 5000 m pařezů kmenů, průměru přes 100 do 300 mm</t>
  </si>
  <si>
    <t>23</t>
  </si>
  <si>
    <t>162301422</t>
  </si>
  <si>
    <t>Vodorovné přemístění pařezů do 5 km D do 500 mm</t>
  </si>
  <si>
    <t>-1599165155</t>
  </si>
  <si>
    <t>Vodorovné přemístění větví, kmenů nebo pařezů s naložením, složením a dopravou do 5000 m pařezů kmenů, průměru přes 300 do 500 mm</t>
  </si>
  <si>
    <t>24</t>
  </si>
  <si>
    <t>162301423</t>
  </si>
  <si>
    <t>Vodorovné přemístění pařezů do 5 km D do 700 mm</t>
  </si>
  <si>
    <t>-381495274</t>
  </si>
  <si>
    <t>Vodorovné přemístění větví, kmenů nebo pařezů s naložením, složením a dopravou do 5000 m pařezů kmenů, průměru přes 500 do 700 mm</t>
  </si>
  <si>
    <t>25</t>
  </si>
  <si>
    <t>162301424</t>
  </si>
  <si>
    <t>Vodorovné přemístění pařezů do 5 km D do 900 mm</t>
  </si>
  <si>
    <t>1402176984</t>
  </si>
  <si>
    <t>Vodorovné přemístění větví, kmenů nebo pařezů s naložením, složením a dopravou do 5000 m pařezů kmenů, průměru přes 700 do 900 mm</t>
  </si>
  <si>
    <t>26</t>
  </si>
  <si>
    <t>162301901</t>
  </si>
  <si>
    <t>Příplatek k vodorovnému přemístění větví stromů listnatých D kmene do 300 mm ZKD 5 km</t>
  </si>
  <si>
    <t>-1466718791</t>
  </si>
  <si>
    <t>Vodorovné přemístění větví, kmenů nebo pařezů s naložením, složením a dopravou Příplatek k cenám za každých dalších i započatých 5000 m přes 5000 m větví stromů listnatých, průměru kmene přes 100 do 300 mm</t>
  </si>
  <si>
    <t>27</t>
  </si>
  <si>
    <t>162301902</t>
  </si>
  <si>
    <t>Příplatek k vodorovnému přemístění větví stromů listnatých D kmene do 500 mm ZKD 5 km</t>
  </si>
  <si>
    <t>1301423074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</si>
  <si>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</si>
  <si>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28</t>
  </si>
  <si>
    <t>162301903</t>
  </si>
  <si>
    <t>Příplatek k vodorovnému přemístění větví stromů listnatých D kmene do 700 mm ZKD 5 km</t>
  </si>
  <si>
    <t>271210640</t>
  </si>
  <si>
    <t>Vodorovné přemístění větví, kmenů nebo pařezů s naložením, složením a dopravou Příplatek k cenám za každých dalších i započatých 5000 m přes 5000 m větví stromů listnatých, průměru kmene přes 500 do 700 mm</t>
  </si>
  <si>
    <t>29</t>
  </si>
  <si>
    <t>162301904</t>
  </si>
  <si>
    <t>Příplatek k vodorovnému přemístění větví stromů listnatých D kmene do 900 mm ZKD 5 km</t>
  </si>
  <si>
    <t>345255370</t>
  </si>
  <si>
    <t>Vodorovné přemístění větví, kmenů nebo pařezů s naložením, složením a dopravou Příplatek k cenám za každých dalších i započatých 5000 m přes 5000 m větví stromů listnatých, průměru kmene přes 700 do 900 mm</t>
  </si>
  <si>
    <t>30</t>
  </si>
  <si>
    <t>162301911</t>
  </si>
  <si>
    <t>Příplatek k vodorovnému přemístění kmenů stromů listnatých D kmene do 300 mm ZKD 5 km</t>
  </si>
  <si>
    <t>1968145658</t>
  </si>
  <si>
    <t>Vodorovné přemístění větví, kmenů nebo pařezů s naložením, složením a dopravou Příplatek k cenám za každých dalších i započatých 5000 m přes 5000 m kmenů stromů listnatých, o průměru přes 100 do 300 mm</t>
  </si>
  <si>
    <t>31</t>
  </si>
  <si>
    <t>162301912</t>
  </si>
  <si>
    <t>Příplatek k vodorovnému přemístění kmenů stromů listnatých D kmene do 500 mm ZKD 5 km</t>
  </si>
  <si>
    <t>-483104295</t>
  </si>
  <si>
    <t>Vodorovné přemístění větví, kmenů nebo pařezů s naložením, složením a dopravou Příplatek k cenám za každých dalších i započatých 5000 m přes 5000 m kmenů stromů listnatých, o průměru přes 300 do 500 mm</t>
  </si>
  <si>
    <t>32</t>
  </si>
  <si>
    <t>162301913</t>
  </si>
  <si>
    <t>Příplatek k vodorovnému přemístění kmenů stromů listnatých D kmene do 700 mm ZKD 5 km</t>
  </si>
  <si>
    <t>248793792</t>
  </si>
  <si>
    <t>Vodorovné přemístění větví, kmenů nebo pařezů s naložením, složením a dopravou Příplatek k cenám za každých dalších i započatých 5000 m přes 5000 m kmenů stromů listnatých, o průměru přes 500 do 700 mm</t>
  </si>
  <si>
    <t>33</t>
  </si>
  <si>
    <t>162301914</t>
  </si>
  <si>
    <t>Příplatek k vodorovnému přemístění kmenů stromů listnatých D kmene do 900 mm ZKD 5 km</t>
  </si>
  <si>
    <t>-423358416</t>
  </si>
  <si>
    <t>Vodorovné přemístění větví, kmenů nebo pařezů s naložením, složením a dopravou Příplatek k cenám za každých dalších i započatých 5000 m přes 5000 m kmenů stromů listnatých, o průměru přes 700 do 900 mm</t>
  </si>
  <si>
    <t>34</t>
  </si>
  <si>
    <t>174111123</t>
  </si>
  <si>
    <t>Zásyp jam po vyfrézovaných pařezech hloubky do 0,5 m na svahu do 1:1</t>
  </si>
  <si>
    <t>1834445749</t>
  </si>
  <si>
    <t>Zásyp jam po vyfrézovaných pařezech hloubky přes 200 do 500 mm na svahu přes 1:2 do 1:1</t>
  </si>
  <si>
    <t>19+25+81+61+18</t>
  </si>
  <si>
    <t>35</t>
  </si>
  <si>
    <t>184102136</t>
  </si>
  <si>
    <t>Výsadba dřeviny s balem D do 0,8 m do jamky se zalitím ve svahu do 1:1</t>
  </si>
  <si>
    <t>-280596387</t>
  </si>
  <si>
    <t>Výsadba dřeviny s balem do předem vyhloubené jamky se zalitím na svahu přes 1:2 do 1:1, při průměru balu přes 600 do 800 mm</t>
  </si>
  <si>
    <t>výsadba dřevin v SO 102</t>
  </si>
  <si>
    <t>42,00</t>
  </si>
  <si>
    <t>36</t>
  </si>
  <si>
    <t>M</t>
  </si>
  <si>
    <t>026504020</t>
  </si>
  <si>
    <t>Javor mleč /Acer platanoides/ 150 - 200 cm, PK</t>
  </si>
  <si>
    <t>1267086930</t>
  </si>
  <si>
    <t>37</t>
  </si>
  <si>
    <t>998231311</t>
  </si>
  <si>
    <t>Přesun hmot pro sadovnické a krajinářské úpravy vodorovně do 5000 m</t>
  </si>
  <si>
    <t>t</t>
  </si>
  <si>
    <t>640416906</t>
  </si>
  <si>
    <t>Přesun hmot pro sadovnické a krajinářské úpravy dopravní vzdálenost do 5000 m</t>
  </si>
  <si>
    <t>38</t>
  </si>
  <si>
    <t>Předb. cena</t>
  </si>
  <si>
    <t>Nákup vhodného materiálu na zásyp</t>
  </si>
  <si>
    <t>T</t>
  </si>
  <si>
    <t>-562408354</t>
  </si>
  <si>
    <t>94,5*0,5*1,9</t>
  </si>
  <si>
    <t>39</t>
  </si>
  <si>
    <t>PŘEDB.CENA</t>
  </si>
  <si>
    <t xml:space="preserve">Poplatek za uložení dřevěného materiálu  (pokácené stromy)</t>
  </si>
  <si>
    <t>kompl</t>
  </si>
  <si>
    <t>1369301506</t>
  </si>
  <si>
    <t xml:space="preserve">SO 101 - SO 101  ČERVENÁ VODA (BEZ ÚPRAVY SILNIČNÍHO TĚLESA)</t>
  </si>
  <si>
    <t>Soupis:</t>
  </si>
  <si>
    <t>101.1 - 101.1 KOMUNIKACE</t>
  </si>
  <si>
    <t xml:space="preserve">    8 - Trubní vedení</t>
  </si>
  <si>
    <t>1 - Zemní práce</t>
  </si>
  <si>
    <t>5 - Komunikace pozemní</t>
  </si>
  <si>
    <t>9 - Ostatní konstrukce a práce, bourání</t>
  </si>
  <si>
    <t>Trubní vedení</t>
  </si>
  <si>
    <t>212752213</t>
  </si>
  <si>
    <t>Trativod z drenážních trubek plastových flexibilních D do 160 mm včetně lože otevřený výkop</t>
  </si>
  <si>
    <t>m</t>
  </si>
  <si>
    <t>1859234197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</si>
  <si>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</si>
  <si>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 xml:space="preserve">viz přílohy A 4.Koordinační výkresy a přílohy B.1.1 -  B.1.5</t>
  </si>
  <si>
    <t>947</t>
  </si>
  <si>
    <t>871310310</t>
  </si>
  <si>
    <t xml:space="preserve">Montáž kanalizačního potrubí hladkého plnostěnného SN 10  z polypropylenu DN 150</t>
  </si>
  <si>
    <t>425354859</t>
  </si>
  <si>
    <t>Montáž kanalizačního potrubí z plastů z polypropylenu PP hladkého plnostěnného SN 10 DN 150</t>
  </si>
  <si>
    <t>9*1,5</t>
  </si>
  <si>
    <t>286113140</t>
  </si>
  <si>
    <t>trubka kanalizace plastová KGEM-160x3000 mm SN4</t>
  </si>
  <si>
    <t>-1425304326</t>
  </si>
  <si>
    <t>trubka kanalizační plastová KG - DN 160x3000 mm SN4</t>
  </si>
  <si>
    <t>113107224</t>
  </si>
  <si>
    <t>Odstranění podkladu pl přes 200 m2 z kameniva drceného tl 400 mm</t>
  </si>
  <si>
    <t>M2</t>
  </si>
  <si>
    <t>1634090541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</si>
  <si>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</si>
  <si>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""Sanace kraje vozovky</t>
  </si>
  <si>
    <t>A1</t>
  </si>
  <si>
    <t>2*1180*1,25*0,75</t>
  </si>
  <si>
    <t>""Lokalní sanace kce vozovky celé šířka</t>
  </si>
  <si>
    <t>""km 0,566 – km 0,568</t>
  </si>
  <si>
    <t>B1</t>
  </si>
  <si>
    <t>2*6.4</t>
  </si>
  <si>
    <t>113107242</t>
  </si>
  <si>
    <t>Odstranění podkladu pl přes 200 m2 živičných tl 100 mm</t>
  </si>
  <si>
    <t>794960328</t>
  </si>
  <si>
    <t>Odstranění podkladů nebo krytů s přemístěním hmot na skládku na vzdálenost do 20 m nebo s naložením na dopravní prostředek v ploše jednotlivě přes 200 m2 živičných, o tl. vrstvy přes 50 do 100 mm</t>
  </si>
  <si>
    <t>A2</t>
  </si>
  <si>
    <t>B2</t>
  </si>
  <si>
    <t>113154364</t>
  </si>
  <si>
    <t>Frézování živičného krytu tl 100 mm pruh š 2 m pl do 10000 m2 s překážkami v trase</t>
  </si>
  <si>
    <t>1175215810</t>
  </si>
  <si>
    <t>Frézování živičného podkladu nebo krytu s naložením na dopravní prostředek plochy přes 1 000 do 10 000 m2 s překážkami v trase pruhu šířky přes 1 m do 2 m, tloušťky vrstvy 100 mm</t>
  </si>
  <si>
    <t>""km 0,000 – km 1,013 72</t>
  </si>
  <si>
    <t>""odměřeno v situaci</t>
  </si>
  <si>
    <t>A3</t>
  </si>
  <si>
    <t>6350</t>
  </si>
  <si>
    <t>""km 1,013 72 – km 1,180</t>
  </si>
  <si>
    <t>B3</t>
  </si>
  <si>
    <t>380</t>
  </si>
  <si>
    <t>C3</t>
  </si>
  <si>
    <t>"Celkem: "6350+380</t>
  </si>
  <si>
    <t>132201102</t>
  </si>
  <si>
    <t>Hloubení rýh š do 600 mm v hornině tř. 3 objemu přes 100 m3</t>
  </si>
  <si>
    <t>m3</t>
  </si>
  <si>
    <t>1697868482</t>
  </si>
  <si>
    <t>Hloubení zapažených i nezapažených rýh šířky do 600 mm s urovnáním dna do předepsaného profilu a spádu v hornině tř. 3 přes 100 m3</t>
  </si>
  <si>
    <t>947*0,5*0,5</t>
  </si>
  <si>
    <t>9*1,5*0,5*1,0</t>
  </si>
  <si>
    <t>133201101</t>
  </si>
  <si>
    <t>Hloubení šachet v hornině tř. 3 objemu do 100 m3</t>
  </si>
  <si>
    <t>-532790189</t>
  </si>
  <si>
    <t>9*1,5*1,5*1</t>
  </si>
  <si>
    <t>162701105</t>
  </si>
  <si>
    <t>Vodorovné přemístění do 10000 m výkopku/sypaniny z horniny tř. 1 až 4</t>
  </si>
  <si>
    <t>M3</t>
  </si>
  <si>
    <t>1028534543</t>
  </si>
  <si>
    <t>Vodorovné přemístění výkopku nebo sypaniny po suchu na obvyklém dopravním prostředku, bez naložení výkopku, avšak se složením bez rozhrnutí z horniny tř. 1 až 4 na vzdálenost přes 9 000 do 10 000 m</t>
  </si>
  <si>
    <t>243,50+20,25</t>
  </si>
  <si>
    <t>171201201</t>
  </si>
  <si>
    <t>Uložení sypaniny na skládky</t>
  </si>
  <si>
    <t>1830249167</t>
  </si>
  <si>
    <t>263,75</t>
  </si>
  <si>
    <t>171201211</t>
  </si>
  <si>
    <t>Poplatek za uložení odpadu ze sypaniny na skládce (skládkovné)</t>
  </si>
  <si>
    <t>750663397</t>
  </si>
  <si>
    <t>Uložení sypaniny poplatek za uložení sypaniny na skládce (skládkovné)</t>
  </si>
  <si>
    <t>A5_1</t>
  </si>
  <si>
    <t>(243,50+20,25)*1.90</t>
  </si>
  <si>
    <t>181102302</t>
  </si>
  <si>
    <t>Úprava pláně v zářezech se zhutněním</t>
  </si>
  <si>
    <t>-1905682830</t>
  </si>
  <si>
    <t>Úprava pláně na stavbách dálnic v zářezech mimo skalních se zhutněním</t>
  </si>
  <si>
    <t>A4</t>
  </si>
  <si>
    <t>2*1160*1,25*0,75</t>
  </si>
  <si>
    <t>B4</t>
  </si>
  <si>
    <t>Komunikace pozemní</t>
  </si>
  <si>
    <t>569951133</t>
  </si>
  <si>
    <t>Zpevnění krajnic asfaltovým recyklátem tl 150 mm</t>
  </si>
  <si>
    <t>1819336265</t>
  </si>
  <si>
    <t>Zpevnění krajnic nebo komunikací pro pěší s rozprostřením a zhutněním, po zhutnění asfaltovým recyklátem tl. 150 mm</t>
  </si>
  <si>
    <t>""Pravá strana</t>
  </si>
  <si>
    <t>""km 0,057 – km 0,085: 13,7</t>
  </si>
  <si>
    <t>A5</t>
  </si>
  <si>
    <t>13.7</t>
  </si>
  <si>
    <t>""km 0,085 – km 0,115: 15,2</t>
  </si>
  <si>
    <t>B5</t>
  </si>
  <si>
    <t>15.2</t>
  </si>
  <si>
    <t>""km 0,115 – km 0,128: 3,9</t>
  </si>
  <si>
    <t>C5</t>
  </si>
  <si>
    <t>3.9</t>
  </si>
  <si>
    <t>""km 0,128 – km 0,154: 11,3</t>
  </si>
  <si>
    <t>D5</t>
  </si>
  <si>
    <t>11.3</t>
  </si>
  <si>
    <t>""km 0,172 – km 0,178: 2,9</t>
  </si>
  <si>
    <t>E5</t>
  </si>
  <si>
    <t>2.9</t>
  </si>
  <si>
    <t>""km 0,182 – km 0,195: 5,0</t>
  </si>
  <si>
    <t>F5</t>
  </si>
  <si>
    <t>5.0</t>
  </si>
  <si>
    <t>""km 0,200 – km 0,245: 15,1</t>
  </si>
  <si>
    <t>G5</t>
  </si>
  <si>
    <t>15.1</t>
  </si>
  <si>
    <t>""km 0,255 – km 0,269: 7,6</t>
  </si>
  <si>
    <t>H5</t>
  </si>
  <si>
    <t>7.6</t>
  </si>
  <si>
    <t>""km 0,295 – km 0,308: 4,8</t>
  </si>
  <si>
    <t>I5</t>
  </si>
  <si>
    <t>4.8</t>
  </si>
  <si>
    <t>""km 0,308 – km 0,375: 27,3</t>
  </si>
  <si>
    <t>J5</t>
  </si>
  <si>
    <t>27.3</t>
  </si>
  <si>
    <t>""km 0,388 – km 0,412: 9,7</t>
  </si>
  <si>
    <t>K5</t>
  </si>
  <si>
    <t>9.7</t>
  </si>
  <si>
    <t>""km 0,412 – km 0,417: 4,1</t>
  </si>
  <si>
    <t>L5</t>
  </si>
  <si>
    <t>4.1</t>
  </si>
  <si>
    <t>""km 0,417 – km 0,475: 23,6</t>
  </si>
  <si>
    <t>M5</t>
  </si>
  <si>
    <t>23.6</t>
  </si>
  <si>
    <t>""km 0,480 – km 0,493: 9,8</t>
  </si>
  <si>
    <t>N5</t>
  </si>
  <si>
    <t>9.8</t>
  </si>
  <si>
    <t>""km 0,538 – km 0,603: 32,8</t>
  </si>
  <si>
    <t>O5</t>
  </si>
  <si>
    <t>32.8</t>
  </si>
  <si>
    <t>""km 0,625 – km 0,727: 50,0</t>
  </si>
  <si>
    <t>P5</t>
  </si>
  <si>
    <t>50</t>
  </si>
  <si>
    <t>""km 0,727 – km 0,744: 4,6</t>
  </si>
  <si>
    <t>Q5</t>
  </si>
  <si>
    <t>4.60</t>
  </si>
  <si>
    <t>""km 0,744 – km 0,785: 17,2</t>
  </si>
  <si>
    <t>R5</t>
  </si>
  <si>
    <t>17.2</t>
  </si>
  <si>
    <t>""km 0,785 – km 0,820: 16,1</t>
  </si>
  <si>
    <t>S5</t>
  </si>
  <si>
    <t>16.1</t>
  </si>
  <si>
    <t>""km 0,820 – km 0,848: 13,7</t>
  </si>
  <si>
    <t>T5</t>
  </si>
  <si>
    <t>""km 0,857 – km 0,880: 10,2</t>
  </si>
  <si>
    <t>U5</t>
  </si>
  <si>
    <t>10.2</t>
  </si>
  <si>
    <t>""km 0,880 – km 0,890: 3,1</t>
  </si>
  <si>
    <t>V5</t>
  </si>
  <si>
    <t>3.1</t>
  </si>
  <si>
    <t>""km 0,893 – km 0,905: 4,6</t>
  </si>
  <si>
    <t>W5</t>
  </si>
  <si>
    <t>4.6</t>
  </si>
  <si>
    <t>""km 0,905 – km 0,910: 2,3</t>
  </si>
  <si>
    <t>X5</t>
  </si>
  <si>
    <t>2.3</t>
  </si>
  <si>
    <t>""km 0,910 – km 0,927: 7,3</t>
  </si>
  <si>
    <t>Y5</t>
  </si>
  <si>
    <t>7.3</t>
  </si>
  <si>
    <t>""km 0,935 – km 0,970: 16,7</t>
  </si>
  <si>
    <t>Z5</t>
  </si>
  <si>
    <t>16.7</t>
  </si>
  <si>
    <t>""km 1,020 – km 1,028: 3,6</t>
  </si>
  <si>
    <t>AA5</t>
  </si>
  <si>
    <t>3.6</t>
  </si>
  <si>
    <t>""km 1,053 – km 1,083: 15,0</t>
  </si>
  <si>
    <t>AB5</t>
  </si>
  <si>
    <t>""km 1,120 – km 1,180: 39,7</t>
  </si>
  <si>
    <t>AC5</t>
  </si>
  <si>
    <t>39.7</t>
  </si>
  <si>
    <t>""Levá strana</t>
  </si>
  <si>
    <t>""km 1,112 – km 1,180: 44</t>
  </si>
  <si>
    <t>AD5</t>
  </si>
  <si>
    <t>44</t>
  </si>
  <si>
    <t>AE5</t>
  </si>
  <si>
    <t>"Celkem: "13.7+15.2+3.9+11.3+2.9+5+15.1+7.6+4.8+27.3+9.7+4.1+23.6+9.8+32.8+50+4.6+17.2+16.1+13.7+10.2+3.1+4.6+2.3+7.3+16.7+3.6+15+39.7+44</t>
  </si>
  <si>
    <t>564851111</t>
  </si>
  <si>
    <t>Podklad ze štěrkodrtě ŠD tl 150 mm</t>
  </si>
  <si>
    <t>-1148431341</t>
  </si>
  <si>
    <t>Podklad ze štěrkodrti ŠD s rozprostřením a zhutněním, po zhutnění tl. 150 mm</t>
  </si>
  <si>
    <t>2*1.25*1180</t>
  </si>
  <si>
    <t>B6</t>
  </si>
  <si>
    <t>564851111.1</t>
  </si>
  <si>
    <t>-1639744901</t>
  </si>
  <si>
    <t>A7</t>
  </si>
  <si>
    <t>2*1.25*1160</t>
  </si>
  <si>
    <t>B7</t>
  </si>
  <si>
    <t>573211108</t>
  </si>
  <si>
    <t>Postřik živičný spojovací z asfaltu v množství 0,40 kg/m2</t>
  </si>
  <si>
    <t>-843011994</t>
  </si>
  <si>
    <t>Postřik spojovací PS bez posypu kamenivem z asfaltu silničního, v množství 0,40 kg/m2</t>
  </si>
  <si>
    <t>A9</t>
  </si>
  <si>
    <t>1584.9</t>
  </si>
  <si>
    <t>B9</t>
  </si>
  <si>
    <t>(6457.703*2)+(2*1217.19*0.25)</t>
  </si>
  <si>
    <t>C9</t>
  </si>
  <si>
    <t>449</t>
  </si>
  <si>
    <t>D9</t>
  </si>
  <si>
    <t>"Celkem: "1584.9+13524.001+449</t>
  </si>
  <si>
    <t>577134211</t>
  </si>
  <si>
    <t>Asfaltový beton vrstva obrusná ACO 11 (ABS) tř. II tl 40 mm š do 3 m z nemodifikovaného asfaltu</t>
  </si>
  <si>
    <t>-597413504</t>
  </si>
  <si>
    <t>Asfaltový beton vrstva obrusná ACO 11 (ABS) s rozprostřením a se zhutněním z nemodifikovaného asfaltu v pruhu šířky do 3 m tř. II, po zhutnění tl. 40 mm</t>
  </si>
  <si>
    <t>7034,298</t>
  </si>
  <si>
    <t>577155132</t>
  </si>
  <si>
    <t>Asfaltový beton vrstva ložní ACL 16 (ABH) tl 60 mm š do 3 m z modifikovaného asfaltu</t>
  </si>
  <si>
    <t>-1815786691</t>
  </si>
  <si>
    <t>Asfaltový beton vrstva ložní ACL 16 (ABH) s rozprostřením a zhutněním z modifikovaného asfaltu v pruhu šířky do 3 m, po zhutnění tl. 60 mm</t>
  </si>
  <si>
    <t xml:space="preserve">""km 0,000 – km 1,013 72: </t>
  </si>
  <si>
    <t>6350+(0.08 *1013.72)+(1217.19*0.25)</t>
  </si>
  <si>
    <t>B11</t>
  </si>
  <si>
    <t>380+(2*0.08*166.28)</t>
  </si>
  <si>
    <t>C11</t>
  </si>
  <si>
    <t>"Celkem: "6735.395+406.605</t>
  </si>
  <si>
    <t>567521141</t>
  </si>
  <si>
    <t>Recyklace podkladu za studena na místě - rozpojení a reprofilace tl 200 mm plochy do 10000 m2</t>
  </si>
  <si>
    <t>-1276785989</t>
  </si>
  <si>
    <t>Recyklace podkladní vrstvy za studena na místě rozpojení a reprofilace podkladu s hutněním plochy přes 6 000 do 10 000 m2, tloušťky přes 150 do 200 mm</t>
  </si>
  <si>
    <t>A12</t>
  </si>
  <si>
    <t>B12</t>
  </si>
  <si>
    <t>C12</t>
  </si>
  <si>
    <t>585211300</t>
  </si>
  <si>
    <t>cement portlandský CEM I 42.5 R VL</t>
  </si>
  <si>
    <t>-280219852</t>
  </si>
  <si>
    <t>cement portlandský 42,5 MPa, pro nízké teploty VL</t>
  </si>
  <si>
    <t>P</t>
  </si>
  <si>
    <t>Poznámka k položce:
portlandský cement</t>
  </si>
  <si>
    <t>A13</t>
  </si>
  <si>
    <t>7142*0.16*1.2*0.04</t>
  </si>
  <si>
    <t>567522141</t>
  </si>
  <si>
    <t>Recyklace podkladu za studena na místě - promísení s pojivem, kamenivem tl 160 mm do 10000 m2</t>
  </si>
  <si>
    <t>997294400</t>
  </si>
  <si>
    <t>Recyklace podkladní vrstvy za studena na místě promísení rozpojené směsi s kamenivem a pojivem (materiál ve specifikaci) s rozhrnutím, zhutněním a vlhčením plochy přes 6 000 do 10 000 m2, tloušťky po zhutnění přes 150 do 160 mm</t>
  </si>
  <si>
    <t>A14</t>
  </si>
  <si>
    <t>B14</t>
  </si>
  <si>
    <t>C14</t>
  </si>
  <si>
    <t>583439630</t>
  </si>
  <si>
    <t>kamenivo drcené hrubé prané (Olbramovice) frakce 32-63 praná</t>
  </si>
  <si>
    <t>1856051234</t>
  </si>
  <si>
    <t>kamenivo drcené hrubé prané frakce 32-63 praná</t>
  </si>
  <si>
    <t>A15</t>
  </si>
  <si>
    <t>7142*0.16*2.3*0.3</t>
  </si>
  <si>
    <t>Ostatní konstrukce a práce, bourání</t>
  </si>
  <si>
    <t>113201112</t>
  </si>
  <si>
    <t>Vytrhání obrub silničních ležatých</t>
  </si>
  <si>
    <t>-1769778400</t>
  </si>
  <si>
    <t>Vytrhání obrub s vybouráním lože, s přemístěním hmot na skládku na vzdálenost do 3 m nebo s naložením na dopravní prostředek silničních ležatých</t>
  </si>
  <si>
    <t>A16</t>
  </si>
  <si>
    <t>14.00</t>
  </si>
  <si>
    <t>895941111</t>
  </si>
  <si>
    <t>Zřízení vpusti kanalizační uliční z betonových dílců typ UV-50 normální</t>
  </si>
  <si>
    <t>KUS</t>
  </si>
  <si>
    <t>897361839</t>
  </si>
  <si>
    <t>A17</t>
  </si>
  <si>
    <t>B17</t>
  </si>
  <si>
    <t>592238620</t>
  </si>
  <si>
    <t>skruž betonová pro uliční vpusť středová TBV-Q 450/295/6a 45x29,5x5 cm</t>
  </si>
  <si>
    <t>280803859</t>
  </si>
  <si>
    <t>skruž betonová pro uliční vpusť středová 45 x 29,5 x 5 cm</t>
  </si>
  <si>
    <t>592238580</t>
  </si>
  <si>
    <t>skruž betonová pro uliční vpusť horní TBV-Q 450/570/5d, 45x57x5 cm</t>
  </si>
  <si>
    <t>1185498480</t>
  </si>
  <si>
    <t>skruž betonová pro uliční vpusť horní 45 x 57 x 5 cm</t>
  </si>
  <si>
    <t>592238500</t>
  </si>
  <si>
    <t>dno betonové pro uliční vpusť s výtokovým otvorem TBV-Q 450/330/1a 45x33x5 cm</t>
  </si>
  <si>
    <t>-1600422198</t>
  </si>
  <si>
    <t>dno betonové pro uliční vpusť s výtokovým otvorem 45x33x5 cm</t>
  </si>
  <si>
    <t>592238640</t>
  </si>
  <si>
    <t>prstenec betonový pro uliční vpusť vyrovnávací TBV-Q 390/60/10a, 39x6x13 cm</t>
  </si>
  <si>
    <t>-1479932007</t>
  </si>
  <si>
    <t>prstenec betonový pro uliční vpusť vyrovnávací 39 x 6 x 13 cm</t>
  </si>
  <si>
    <t>592238740</t>
  </si>
  <si>
    <t>koš pozink. C3 DIN 4052, vysoký, pro rám 500/300</t>
  </si>
  <si>
    <t>-1614508066</t>
  </si>
  <si>
    <t>koš vysoký pro uliční vpusti, žárově zinkovaný plech,pro rám 500/300</t>
  </si>
  <si>
    <t>592238780</t>
  </si>
  <si>
    <t>mříž M1 D400 DIN 19583-13, 500/500 mm</t>
  </si>
  <si>
    <t>-1258909016</t>
  </si>
  <si>
    <t>mříž vtoková pro uliční vpusti 500/500 mm</t>
  </si>
  <si>
    <t>899231111</t>
  </si>
  <si>
    <t>Výšková úprava uličního vstupu nebo vpusti do 200 mm zvýšením mříže</t>
  </si>
  <si>
    <t>-888901243</t>
  </si>
  <si>
    <t>A18</t>
  </si>
  <si>
    <t>899331111</t>
  </si>
  <si>
    <t>Výšková úprava uličního vstupu nebo vpusti do 200 mm zvýšením poklopu</t>
  </si>
  <si>
    <t>-1621091537</t>
  </si>
  <si>
    <t>A19</t>
  </si>
  <si>
    <t>914111111</t>
  </si>
  <si>
    <t>Montáž svislé dopravní značky do velikosti 1 m2 objímkami na sloupek nebo konzolu</t>
  </si>
  <si>
    <t>512</t>
  </si>
  <si>
    <t>601577790</t>
  </si>
  <si>
    <t>Montáž svislé dopravní značky základní velikosti do 1 m2 objímkami na sloupky nebo konzoly</t>
  </si>
  <si>
    <t>41</t>
  </si>
  <si>
    <t>404440000</t>
  </si>
  <si>
    <t>značka dopravní svislá výstražná FeZn A1 - A30, P1,P4 700 mm</t>
  </si>
  <si>
    <t>638402679</t>
  </si>
  <si>
    <t>914511111</t>
  </si>
  <si>
    <t>Montáž sloupku dopravních značek délky do 3,5 m s betonovým základem</t>
  </si>
  <si>
    <t>452378715</t>
  </si>
  <si>
    <t>Montáž sloupku dopravních značek délky do 3,5 m do betonového základu</t>
  </si>
  <si>
    <t>404452560</t>
  </si>
  <si>
    <t>upínací svorka na sloupek US 60</t>
  </si>
  <si>
    <t>175634827</t>
  </si>
  <si>
    <t>upínací svorka na sloupek D 60 mm</t>
  </si>
  <si>
    <t>404452250</t>
  </si>
  <si>
    <t>sloupek Zn 60 - 350</t>
  </si>
  <si>
    <t>-921241246</t>
  </si>
  <si>
    <t>915211112</t>
  </si>
  <si>
    <t>Vodorovné dopravní značení dělící čáry souvislé š 125 mm retroreflexní bílý plast</t>
  </si>
  <si>
    <t>-24740067</t>
  </si>
  <si>
    <t>1180*2</t>
  </si>
  <si>
    <t>915231112</t>
  </si>
  <si>
    <t>Vodorovné dopravní značení přechody pro chodce, šipky, symboly retroreflexní bílý plast</t>
  </si>
  <si>
    <t>-33198151</t>
  </si>
  <si>
    <t>Vodorovné dopravní značení stříkaným plastem přechody pro chodce, šipky, symboly nápisy bílé retroreflexní</t>
  </si>
  <si>
    <t>2,5*0,5*5*2</t>
  </si>
  <si>
    <t>2,5*0,25*6*2</t>
  </si>
  <si>
    <t>40</t>
  </si>
  <si>
    <t>915611111</t>
  </si>
  <si>
    <t>Předznačení vodorovného liniového značení</t>
  </si>
  <si>
    <t>-189632863</t>
  </si>
  <si>
    <t>Předznačení pro vodorovné značení stříkané barvou nebo prováděné z nátěrových hmot liniové dělicí čáry, vodicí proužky</t>
  </si>
  <si>
    <t>916131113</t>
  </si>
  <si>
    <t>Osazení silničního obrubníku betonového ležatého s boční opěrou do lože z betonu prostého</t>
  </si>
  <si>
    <t>-776360703</t>
  </si>
  <si>
    <t>Osazení silničního obrubníku betonového se zřízením lože, s vyplněním a zatřením spár cementovou maltou ležatého s boční opěrou z betonu prostého tř. C 12/15, do lože z betonu prostého téže značky</t>
  </si>
  <si>
    <t>1217,19</t>
  </si>
  <si>
    <t>42</t>
  </si>
  <si>
    <t>592174960</t>
  </si>
  <si>
    <t>obrubník betonový silniční 100x15x25 cm šedá</t>
  </si>
  <si>
    <t>-204640293</t>
  </si>
  <si>
    <t>43</t>
  </si>
  <si>
    <t>916431111</t>
  </si>
  <si>
    <t>Osazení bezbariérového betonového obrubníku do betonového lože tl 150 mm</t>
  </si>
  <si>
    <t>1264348737</t>
  </si>
  <si>
    <t>Osazení betonového bezbariérového obrubníku z betonu prostého tř. C 30/37 s ložem betonovým tl. 150 mm úložná šířka do 400 mm</t>
  </si>
  <si>
    <t>12,15+12.18+12,17</t>
  </si>
  <si>
    <t>7,03+12,12+12,13</t>
  </si>
  <si>
    <t>592175400</t>
  </si>
  <si>
    <t>obrubník HK přímý 40x33x100 cm šedý</t>
  </si>
  <si>
    <t>-792536262</t>
  </si>
  <si>
    <t>obrubník bezbariérový betonový přímý 40x33x100 cm šedý</t>
  </si>
  <si>
    <t>68-12-12</t>
  </si>
  <si>
    <t>45</t>
  </si>
  <si>
    <t>592175410</t>
  </si>
  <si>
    <t>obrubník HK náběhový pravý 40x33-31x100 cm šedý</t>
  </si>
  <si>
    <t>-382039677</t>
  </si>
  <si>
    <t>obrubník bezbariérový betonový náběhový pravý 40x33-31x100 cm šedý</t>
  </si>
  <si>
    <t>46</t>
  </si>
  <si>
    <t>592175420</t>
  </si>
  <si>
    <t>obrubník HK náběhový levý 40x31-33x100 cm šedý</t>
  </si>
  <si>
    <t>-1373330857</t>
  </si>
  <si>
    <t>obrubník bezbariérový betonový náběhový levý 40x31-33x100 cm šedý</t>
  </si>
  <si>
    <t>47</t>
  </si>
  <si>
    <t>592175380</t>
  </si>
  <si>
    <t>obrubník HK přechodový pravý 40x31-H25x100 cm šedý</t>
  </si>
  <si>
    <t>-437258245</t>
  </si>
  <si>
    <t>obrubník bezbariérový betonový přechodový pravý 40x31-H25x100 cm šedý</t>
  </si>
  <si>
    <t>48</t>
  </si>
  <si>
    <t>592175390</t>
  </si>
  <si>
    <t>obrubník HK přechodový levý 40xH25-31x100 cm šedý</t>
  </si>
  <si>
    <t>-459958975</t>
  </si>
  <si>
    <t>obrubník bezbariérový betonový přechodový levý 40xH25-31x100 cm šedý</t>
  </si>
  <si>
    <t>49</t>
  </si>
  <si>
    <t>919122132</t>
  </si>
  <si>
    <t>Těsnění spár zálivkou za tepla pro komůrky š 20 mm hl 40 mm s těsnicím profilem</t>
  </si>
  <si>
    <t>-940914683</t>
  </si>
  <si>
    <t>Utěsnění dilatačních spár zálivkou za tepla v cementobetonovém nebo živičném krytu včetně adhezního nátěru s těsnicím profilem pod zálivkou, pro komůrky šířky 20 mm, hloubky 40 mm</t>
  </si>
  <si>
    <t>262,826</t>
  </si>
  <si>
    <t>938909311</t>
  </si>
  <si>
    <t>Čištění vozovek metením strojně podkladu nebo krytu betonového nebo živičného</t>
  </si>
  <si>
    <t>-549843517</t>
  </si>
  <si>
    <t>Čištění vozovek metením bláta, prachu nebo hlinitého nánosu s odklizením na hromady na vzdálenost do 20 m nebo naložením na dopravní prostředek strojně povrchu podkladu nebo krytu betonového nebo živičného</t>
  </si>
  <si>
    <t>A23</t>
  </si>
  <si>
    <t>B23</t>
  </si>
  <si>
    <t>C23</t>
  </si>
  <si>
    <t>D23</t>
  </si>
  <si>
    <t>51</t>
  </si>
  <si>
    <t>919731123</t>
  </si>
  <si>
    <t>Zarovnání styčné plochy podkladu nebo krytu živičného tl do 200 mm</t>
  </si>
  <si>
    <t>1872608008</t>
  </si>
  <si>
    <t>Zarovnání styčné plochy podkladu nebo krytu podél vybourané části komunikace nebo zpevněné plochy živičné tl. přes 100 do 200 mm</t>
  </si>
  <si>
    <t>52</t>
  </si>
  <si>
    <t>919735114</t>
  </si>
  <si>
    <t>Řezání stávajícího živičného krytu hl do 200 mm</t>
  </si>
  <si>
    <t>-2127219811</t>
  </si>
  <si>
    <t>Řezání stávajícího živičného krytu nebo podkladu hloubky přes 150 do 200 mm</t>
  </si>
  <si>
    <t>53</t>
  </si>
  <si>
    <t>919111112</t>
  </si>
  <si>
    <t>Řezání dilatačních spár š 4 mm hl do 80 mm příčných nebo podélných v čerstvém CB krytu</t>
  </si>
  <si>
    <t>-295780015</t>
  </si>
  <si>
    <t>Řezání dilatačních spár v čerstvém cementobetonovém krytu příčných nebo podélných, šířky 4 mm, hloubky přes 60 do 80 mm</t>
  </si>
  <si>
    <t>54</t>
  </si>
  <si>
    <t>966006221</t>
  </si>
  <si>
    <t>Odstranění trubkového nástavce ze sloupku včetně demontáže dopravní značky</t>
  </si>
  <si>
    <t>1951730341</t>
  </si>
  <si>
    <t>Odstranění trubkového nástavce ze sloupku s odklizením materiálu na vzdálenost do 20 m nebo s naložením na dopravní prostředek včetně demontáže dopravní značky</t>
  </si>
  <si>
    <t>55</t>
  </si>
  <si>
    <t>966006132</t>
  </si>
  <si>
    <t>Odstranění značek dopravních nebo orientačních se sloupky s betonovými patkami</t>
  </si>
  <si>
    <t>-911178254</t>
  </si>
  <si>
    <t>Odstranění dopravních nebo orientačních značek se sloupkem s uložením hmot na vzdálenost do 20 m nebo s naložením na dopravní prostředek, se zásypem jam a jeho zhutněním s betonovou patkou</t>
  </si>
  <si>
    <t>56</t>
  </si>
  <si>
    <t>997221551</t>
  </si>
  <si>
    <t>Vodorovná doprava suti ze sypkých materiálů do 1 km</t>
  </si>
  <si>
    <t>6331486</t>
  </si>
  <si>
    <t>Vodorovná doprava suti bez naložení, ale se složením a s hrubým urovnáním ze sypkých materiálů, na vzdálenost do 1 km</t>
  </si>
  <si>
    <t>3689,626-140,908</t>
  </si>
  <si>
    <t>57</t>
  </si>
  <si>
    <t>997221559</t>
  </si>
  <si>
    <t>Příplatek ZKD 1 km u vodorovné dopravy suti ze sypkých materiálů</t>
  </si>
  <si>
    <t>734599513</t>
  </si>
  <si>
    <t>Vodorovná doprava suti bez naložení, ale se složením a s hrubým urovnáním Příplatek k ceně za každý další i započatý 1 km přes 1 km</t>
  </si>
  <si>
    <t>A28</t>
  </si>
  <si>
    <t>19*(3689,626-140,908)</t>
  </si>
  <si>
    <t>58</t>
  </si>
  <si>
    <t>997221571</t>
  </si>
  <si>
    <t>Vodorovná doprava vybouraných hmot do 1 km</t>
  </si>
  <si>
    <t>257436487</t>
  </si>
  <si>
    <t>Vodorovná doprava vybouraných hmot bez naložení, ale se složením a s hrubým urovnáním na vzdálenost do 1 km</t>
  </si>
  <si>
    <t>6,641</t>
  </si>
  <si>
    <t>59</t>
  </si>
  <si>
    <t>997221579</t>
  </si>
  <si>
    <t>Příplatek ZKD 1 km u vodorovné dopravy vybouraných hmot</t>
  </si>
  <si>
    <t>161720513</t>
  </si>
  <si>
    <t>Vodorovná doprava vybouraných hmot bez naložení, ale se složením a s hrubým urovnáním na vzdálenost Příplatek k ceně za každý další i započatý 1 km přes 1 km</t>
  </si>
  <si>
    <t>60</t>
  </si>
  <si>
    <t>997221845</t>
  </si>
  <si>
    <t>Poplatek za uložení odpadu z asfaltových povrchů na skládce (skládkovné)</t>
  </si>
  <si>
    <t>1058520749</t>
  </si>
  <si>
    <t>Poplatek za uložení stavebního odpadu na skládce (skládkovné) z asfaltových povrchů</t>
  </si>
  <si>
    <t>A29</t>
  </si>
  <si>
    <t>(842,05+1722,88-140,908)*0.1</t>
  </si>
  <si>
    <t>997221855</t>
  </si>
  <si>
    <t>Poplatek za uložení odpadu z kameniva na skládce (skládkovné)</t>
  </si>
  <si>
    <t>-200292800</t>
  </si>
  <si>
    <t>Poplatek za uložení stavebního odpadu na skládce (skládkovné) z kameniva</t>
  </si>
  <si>
    <t>1246,168</t>
  </si>
  <si>
    <t>62</t>
  </si>
  <si>
    <t>998225111</t>
  </si>
  <si>
    <t>Přesun hmot pro pozemní komunikace s krytem z kamene, monolitickým betonovým nebo živičným</t>
  </si>
  <si>
    <t>41497527</t>
  </si>
  <si>
    <t>Přesun hmot pro komunikace s krytem z kameniva, monolitickým betonovým nebo živičným dopravní vzdálenost do 200 m jakékoliv délky objektu</t>
  </si>
  <si>
    <t>101.2 - 101.2 VÝMĚNA AKTIVNÍ ZÓNY</t>
  </si>
  <si>
    <t>122201102</t>
  </si>
  <si>
    <t>Odkopávky a prokopávky nezapažené v hornině tř. 3 objem do 1000 m3</t>
  </si>
  <si>
    <t>-1549551982</t>
  </si>
  <si>
    <t>Odkopávky a prokopávky nezapažené s přehozením výkopku na vzdálenost do 3 m nebo s naložením na dopravní prostředek v hornině tř. 3 přes 100 do 1 000 m3</t>
  </si>
  <si>
    <t>""sanace kraje vozovky</t>
  </si>
  <si>
    <t>1160*1,25*0.3*2*0,75</t>
  </si>
  <si>
    <t xml:space="preserve">""Lokální sanace kce vozovky </t>
  </si>
  <si>
    <t xml:space="preserve">""km 0,566 - 0,568 </t>
  </si>
  <si>
    <t>2*5.70*0.3</t>
  </si>
  <si>
    <t>1541416644</t>
  </si>
  <si>
    <t>167101102</t>
  </si>
  <si>
    <t>Nakládání výkopku z hornin tř. 1 až 4 přes 100 m3</t>
  </si>
  <si>
    <t>1643819996</t>
  </si>
  <si>
    <t>Nakládání, skládání a překládání neulehlého výkopku nebo sypaniny nakládání, množství přes 100 m3, z hornin tř. 1 až 4</t>
  </si>
  <si>
    <t>171101103</t>
  </si>
  <si>
    <t>Uložení sypaniny z hornin soudržných do násypů zhutněných do 100 % PS</t>
  </si>
  <si>
    <t>1970262472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</si>
  <si>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</si>
  <si>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1273126971</t>
  </si>
  <si>
    <t>655,92</t>
  </si>
  <si>
    <t>1211624913</t>
  </si>
  <si>
    <t>655,920*1.90</t>
  </si>
  <si>
    <t>-1879828309</t>
  </si>
  <si>
    <t>1180*1,25*2*0,75</t>
  </si>
  <si>
    <t>2*5.70</t>
  </si>
  <si>
    <t>Předb.c. 002</t>
  </si>
  <si>
    <t>Zemina vhodná do násypu</t>
  </si>
  <si>
    <t>53654143</t>
  </si>
  <si>
    <t>655,920*1.9</t>
  </si>
  <si>
    <t>919726123</t>
  </si>
  <si>
    <t>Geotextilie pro ochranu, separaci a filtraci netkaná měrná hmotnost do 500 g/m2</t>
  </si>
  <si>
    <t>-826699065</t>
  </si>
  <si>
    <t>Geotextilie netkaná pro ochranu, separaci nebo filtraci měrná hmotnost přes 300 do 500 g/m2</t>
  </si>
  <si>
    <t>1160*1,25*2*0,5</t>
  </si>
  <si>
    <t>162701109</t>
  </si>
  <si>
    <t>Příplatek k vodorovnému přemístění výkopku/sypaniny z horniny tř. 1 až 4 ZKD 1000 m přes 10000 m</t>
  </si>
  <si>
    <t>-1690223311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</si>
  <si>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</si>
  <si>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10*655,920</t>
  </si>
  <si>
    <t>998225194</t>
  </si>
  <si>
    <t>Příplatek k přesunu hmot pro pozemní komunikace s krytem z kamene, živičným, betonovým do 5000 m</t>
  </si>
  <si>
    <t>-1624691611</t>
  </si>
  <si>
    <t>Přesun hmot pro komunikace s krytem z kameniva, monolitickým betonovým nebo živičným Příplatek k ceně za zvětšený přesun přes vymezenou největší dopravní vzdálenost do 5000 m</t>
  </si>
  <si>
    <t>-1651009861</t>
  </si>
  <si>
    <t>15,552</t>
  </si>
  <si>
    <t>B13</t>
  </si>
  <si>
    <t>B15</t>
  </si>
  <si>
    <t>201.1 - 201.1 MOST EV. Č 04314-1</t>
  </si>
  <si>
    <t>911121211</t>
  </si>
  <si>
    <t>Výroba ocelového zábradli při opravách mostů</t>
  </si>
  <si>
    <t>-869517066</t>
  </si>
  <si>
    <t>Oprava ocelového zábradlí svařovaného nebo šroubovaného výroba</t>
  </si>
  <si>
    <t>911121311</t>
  </si>
  <si>
    <t>Montáž ocelového zábradli při opravách mostů</t>
  </si>
  <si>
    <t>853061075</t>
  </si>
  <si>
    <t>Oprava ocelového zábradlí svařovaného nebo šroubovaného montáž</t>
  </si>
  <si>
    <t>914112111</t>
  </si>
  <si>
    <t>Tabulka s označením evidenčního čísla mostu</t>
  </si>
  <si>
    <t>2001168729</t>
  </si>
  <si>
    <t>Tabulka s označením evidenčního čísla mostu na sloupek</t>
  </si>
  <si>
    <t>938111111</t>
  </si>
  <si>
    <t>Čištění zdiva opěr, pilířů, křídel od mechu a jiné vegetace</t>
  </si>
  <si>
    <t>2084782805</t>
  </si>
  <si>
    <t>4*1.5*1.0</t>
  </si>
  <si>
    <t>938121111</t>
  </si>
  <si>
    <t>Odstranění náletových křovin, dřevin a travnatého porostu ve výškách v okolí říms a křídel</t>
  </si>
  <si>
    <t>-1269674147</t>
  </si>
  <si>
    <t>Odstraňování náletových křovin, dřevin a travnatého porostu ve výškách v okolí mostních říms a křídel</t>
  </si>
  <si>
    <t>966075141</t>
  </si>
  <si>
    <t>Odstranění kovového zábradlí vcelku</t>
  </si>
  <si>
    <t>637089106</t>
  </si>
  <si>
    <t>Odstranění různých konstrukcí na mostech kovového zábradlí vcelku</t>
  </si>
  <si>
    <t>A10</t>
  </si>
  <si>
    <t>985132111</t>
  </si>
  <si>
    <t>Očištění ploch líce kleneb a podhledů tlakovou vodou</t>
  </si>
  <si>
    <t>274453303</t>
  </si>
  <si>
    <t>4*9.72</t>
  </si>
  <si>
    <t>2*9.72*0.8</t>
  </si>
  <si>
    <t>"Celkem: "A12+B12</t>
  </si>
  <si>
    <t>985132311</t>
  </si>
  <si>
    <t>Ruční dočištění ploch líce kleneb a podhledů ocelových kartáči</t>
  </si>
  <si>
    <t>1492323287</t>
  </si>
  <si>
    <t>Očištění ploch líce kleneb a podhledů ruční dočištění ocelovými kartáči</t>
  </si>
  <si>
    <t>C13</t>
  </si>
  <si>
    <t>"Celkem: "A13+B13</t>
  </si>
  <si>
    <t>985311213</t>
  </si>
  <si>
    <t>Reprofilace líce kleneb a podhledů cementovými sanačními maltami tl 30 mm</t>
  </si>
  <si>
    <t>628021344</t>
  </si>
  <si>
    <t>Reprofilace betonu sanačními maltami na cementové bázi ručně líce kleneb a podhledů, tloušťky přes 20 do 30 mm</t>
  </si>
  <si>
    <t>"Celkem: "A14+B14</t>
  </si>
  <si>
    <t>985312121</t>
  </si>
  <si>
    <t>Stěrka k vyrovnání betonových ploch líce kleneb a podhledů tl 2 mm</t>
  </si>
  <si>
    <t>91190221</t>
  </si>
  <si>
    <t>Stěrka k vyrovnání ploch reprofilovaného betonu líce kleneb a podhledů, tloušťky do 2 mm</t>
  </si>
  <si>
    <t>C15</t>
  </si>
  <si>
    <t>"Celkem: "A15+B15</t>
  </si>
  <si>
    <t>-971715384</t>
  </si>
  <si>
    <t>18*0,05</t>
  </si>
  <si>
    <t>728389901</t>
  </si>
  <si>
    <t>0,9*10</t>
  </si>
  <si>
    <t>102,4</t>
  </si>
  <si>
    <t>2918,4</t>
  </si>
  <si>
    <t>B8</t>
  </si>
  <si>
    <t>204,8</t>
  </si>
  <si>
    <t>SO 102 - SO 102 ČERVENÁ VODA – DOLNÍ BOŘÍKOVICE (ROZŠÍŘENÍ SILNIČNÍHO TĚLESA)</t>
  </si>
  <si>
    <t>102.1 - 102.1 KOMUNIKACE</t>
  </si>
  <si>
    <t>4 - Vodorovné konstrukce</t>
  </si>
  <si>
    <t>-1917913590</t>
  </si>
  <si>
    <t xml:space="preserve">viz přílohy A 4.Koordinační výkresy a přílohy B.2.1 -  B.2.5</t>
  </si>
  <si>
    <t>2*512*1,5</t>
  </si>
  <si>
    <t>1558032559</t>
  </si>
  <si>
    <t>122201101</t>
  </si>
  <si>
    <t>Odkopávky a prokopávky nezapažené v hornině tř. 3 objem do 100 m3</t>
  </si>
  <si>
    <t>1345076734</t>
  </si>
  <si>
    <t>Odkopávky a prokopávky nezapažené s přehozením výkopku na vzdálenost do 3 m nebo s naložením na dopravní prostředek v hornině tř. 3 do 100 m3</t>
  </si>
  <si>
    <t>2*2*4*0,3</t>
  </si>
  <si>
    <t>20*0,8*0,8</t>
  </si>
  <si>
    <t>132201201</t>
  </si>
  <si>
    <t>Hloubení rýh š do 2000 mm v hornině tř. 3 objemu do 100 m3</t>
  </si>
  <si>
    <t>-107801612</t>
  </si>
  <si>
    <t>Hloubení zapažených i nezapažených rýh šířky přes 600 do 2 000 mm s urovnáním dna do předepsaného profilu a spádu v hornině tř. 3 do 100 m3</t>
  </si>
  <si>
    <t>0,7*4*0,7*4</t>
  </si>
  <si>
    <t>4*0,4*2,0*0,7</t>
  </si>
  <si>
    <t>-888117908</t>
  </si>
  <si>
    <t>12,80</t>
  </si>
  <si>
    <t>-1332206154</t>
  </si>
  <si>
    <t>113154464</t>
  </si>
  <si>
    <t>Frézování živičného krytu tl 100 mm pruh š 2 m pl přes 10000 m2 s překážkami v trase</t>
  </si>
  <si>
    <t>1674370794</t>
  </si>
  <si>
    <t>Frézování živičného podkladu nebo krytu s naložením na dopravní prostředek plochy přes 10 000 m2 s překážkami v trase pruhu šířky do 2 m, tloušťky vrstvy 100 mm</t>
  </si>
  <si>
    <t>2940</t>
  </si>
  <si>
    <t>Vodorovné konstrukce</t>
  </si>
  <si>
    <t>451311511</t>
  </si>
  <si>
    <t>Podklad z prostého betonu pod dlažbu pro prostředí s mrazovými cykly, ve vrstvě tl. do 100 mm</t>
  </si>
  <si>
    <t>-1653248950</t>
  </si>
  <si>
    <t>A7_1</t>
  </si>
  <si>
    <t>2*2*4</t>
  </si>
  <si>
    <t>452318510</t>
  </si>
  <si>
    <t>Zajišťovací práh z betonu prostého se zvýšenými nároky na prostředí na dně a ve svahu melioračních kanálů s patkami nebo bez patek</t>
  </si>
  <si>
    <t>-1047871977</t>
  </si>
  <si>
    <t>465513127</t>
  </si>
  <si>
    <t>Dlažba z lomového kamene lomařsky upraveného na cementovou maltu, s vyspárováním cementovou maltou, tl. kamene 200 mm</t>
  </si>
  <si>
    <t>-744498044</t>
  </si>
  <si>
    <t>A9_1</t>
  </si>
  <si>
    <t>564951413</t>
  </si>
  <si>
    <t>Podklad z asfaltového recyklátu tl 150 mm</t>
  </si>
  <si>
    <t>-2052777867</t>
  </si>
  <si>
    <t>Podklad nebo podsyp z asfaltového recyklátu s rozprostřením a zhutněním, po zhutnění tl. 150 mm</t>
  </si>
  <si>
    <t>Sjezdy</t>
  </si>
  <si>
    <t>18+20</t>
  </si>
  <si>
    <t>612738599</t>
  </si>
  <si>
    <t>2*512*0.75</t>
  </si>
  <si>
    <t>35787770</t>
  </si>
  <si>
    <t>564410414</t>
  </si>
  <si>
    <t>567521111</t>
  </si>
  <si>
    <t>Recyklace podkladu za studena na místě - rozpojení a reprofilace tl 200 mm plochy do 1000 m2</t>
  </si>
  <si>
    <t>1247224</t>
  </si>
  <si>
    <t>Recyklace podkladní vrstvy za studena na místě rozpojení a reprofilace podkladu s hutněním plochy do 1 000 m2, tloušťky přes 150 do 200 mm</t>
  </si>
  <si>
    <t>3080</t>
  </si>
  <si>
    <t>0.2*2*512</t>
  </si>
  <si>
    <t>C8</t>
  </si>
  <si>
    <t>"Celkem: "A8+B8</t>
  </si>
  <si>
    <t>-769248067</t>
  </si>
  <si>
    <t>3284.8+3182.40</t>
  </si>
  <si>
    <t>"Celkem: "A11</t>
  </si>
  <si>
    <t>-1963438628</t>
  </si>
  <si>
    <t>""obrusná vrstva</t>
  </si>
  <si>
    <t xml:space="preserve">""km 3,119 – km 3,850: 3890  m2</t>
  </si>
  <si>
    <t>"Celkem: "A12</t>
  </si>
  <si>
    <t>2135267670</t>
  </si>
  <si>
    <t>0.10*2*512</t>
  </si>
  <si>
    <t>-567313711</t>
  </si>
  <si>
    <t>"Celkem: "A9+B9</t>
  </si>
  <si>
    <t>-746140043</t>
  </si>
  <si>
    <t>3284.8*0.16*2.3*0.5</t>
  </si>
  <si>
    <t>938909612</t>
  </si>
  <si>
    <t>Odstranění nánosu na krajnicích tl do 200 mm</t>
  </si>
  <si>
    <t>1907129489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</si>
  <si>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</si>
  <si>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A11_1</t>
  </si>
  <si>
    <t>768</t>
  </si>
  <si>
    <t>912221111</t>
  </si>
  <si>
    <t>Montáž směrového sloupku silničního ocelového pružného zinkovaného ručním beraněním</t>
  </si>
  <si>
    <t>-1815880367</t>
  </si>
  <si>
    <t>Montáž směrového sloupku ocelového pružného ručním beraněním silničního</t>
  </si>
  <si>
    <t>404451650</t>
  </si>
  <si>
    <t>sloupek směrový silniční ocelový GS-SF 800</t>
  </si>
  <si>
    <t>-785210977</t>
  </si>
  <si>
    <t>sloupek směrový silniční ocelový</t>
  </si>
  <si>
    <t>1559713489</t>
  </si>
  <si>
    <t>282054590</t>
  </si>
  <si>
    <t>-99756175</t>
  </si>
  <si>
    <t>807956928</t>
  </si>
  <si>
    <t>31685643</t>
  </si>
  <si>
    <t>2019638223</t>
  </si>
  <si>
    <t>Vodorovné dopravní značení stříkaným plastem dělící čára šířky 125 mm souvislá bílá retroreflexní</t>
  </si>
  <si>
    <t>2*512</t>
  </si>
  <si>
    <t>-1603537206</t>
  </si>
  <si>
    <t>919411131</t>
  </si>
  <si>
    <t>Čelo propustku z betonu prostého se zvýšenými nároky na prostředí pro propustek z trub DN 300 až 500</t>
  </si>
  <si>
    <t>445370445</t>
  </si>
  <si>
    <t>Čelo propustku včetně římsy z betonu prostého se zvýšenými nároky na prostředí, pro propustek z trub DN 300 až 500 mm</t>
  </si>
  <si>
    <t xml:space="preserve">""viz přílohy A 4.Koordinační výkresy a přílohy B.2.1 -  B.2.5</t>
  </si>
  <si>
    <t>A32</t>
  </si>
  <si>
    <t>919521140</t>
  </si>
  <si>
    <t>Zřízení silničního propustku z trub betonových nebo ŽB DN 600</t>
  </si>
  <si>
    <t>-879890150</t>
  </si>
  <si>
    <t>Zřízení silničního propustku z trub betonových nebo železobetonových DN 600 mm</t>
  </si>
  <si>
    <t>12+8</t>
  </si>
  <si>
    <t>592236940</t>
  </si>
  <si>
    <t>trouba betonová integrovaná dříková TBH-Q 50/230/DZ D 50x230x8,5 cm</t>
  </si>
  <si>
    <t>-1565872130</t>
  </si>
  <si>
    <t>trouba betonová integrovaná dříková D 50x230x8,5 cm</t>
  </si>
  <si>
    <t>9*1,1 'Přepočtené koeficientem množství</t>
  </si>
  <si>
    <t>919535557</t>
  </si>
  <si>
    <t>Obetonování trubního propustku betonem prostým tř. C 16/20</t>
  </si>
  <si>
    <t>-555196880</t>
  </si>
  <si>
    <t>Obetonování trubního propustku betonem prostým bez zvýšených nároků na prostředí tř. C 16/20</t>
  </si>
  <si>
    <t>938902113</t>
  </si>
  <si>
    <t>Čištění příkopů komunikací příkopovým rypadlem objem nánosu do 0,5 m3/m</t>
  </si>
  <si>
    <t>175898536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</si>
  <si>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</si>
  <si>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1326796006</t>
  </si>
  <si>
    <t>3020.8</t>
  </si>
  <si>
    <t>2918.4</t>
  </si>
  <si>
    <t>C17</t>
  </si>
  <si>
    <t>"Celkem: "A17+B17</t>
  </si>
  <si>
    <t>961041211</t>
  </si>
  <si>
    <t>Bourání mostních konstrukcí základů z prostého betonu</t>
  </si>
  <si>
    <t>1058575642</t>
  </si>
  <si>
    <t>962041211</t>
  </si>
  <si>
    <t>Bourání mostních konstrukcí zdiva a pilířů z prostého betonu</t>
  </si>
  <si>
    <t>1152731897</t>
  </si>
  <si>
    <t>4*(1,5*4*0,7-(3,14*0,5*0,5))</t>
  </si>
  <si>
    <t>434009416</t>
  </si>
  <si>
    <t>-10376714</t>
  </si>
  <si>
    <t>2535,076+47,3-(6,84-248,832)</t>
  </si>
  <si>
    <t>-276069239</t>
  </si>
  <si>
    <t>A17_1</t>
  </si>
  <si>
    <t>19*(2535,076-(6,84-248,832))</t>
  </si>
  <si>
    <t>997221815</t>
  </si>
  <si>
    <t>Poplatek za uložení betonového odpadu na skládce (skládkovné)</t>
  </si>
  <si>
    <t>-175082068</t>
  </si>
  <si>
    <t>Poplatek za uložení stavebního odpadu na skládce (skládkovné) betonového</t>
  </si>
  <si>
    <t>975969074</t>
  </si>
  <si>
    <t>(752,64+370)*0.1</t>
  </si>
  <si>
    <t>1252376114</t>
  </si>
  <si>
    <t>860,16</t>
  </si>
  <si>
    <t>102.2 - 102.2 VÝMĚNA AKTIVNÍ ZONY</t>
  </si>
  <si>
    <t>-1217471917</t>
  </si>
  <si>
    <t>2*512*1,50*0.3</t>
  </si>
  <si>
    <t>1151389793</t>
  </si>
  <si>
    <t>2*512*1,5*0.3</t>
  </si>
  <si>
    <t>-1637771624</t>
  </si>
  <si>
    <t>10*460,80</t>
  </si>
  <si>
    <t>-1279027167</t>
  </si>
  <si>
    <t>460,80</t>
  </si>
  <si>
    <t>-685982678</t>
  </si>
  <si>
    <t>-1162310313</t>
  </si>
  <si>
    <t>-1019952223</t>
  </si>
  <si>
    <t>614,40*1.9</t>
  </si>
  <si>
    <t>-1623740755</t>
  </si>
  <si>
    <t>1510778369</t>
  </si>
  <si>
    <t>460,80*1.9</t>
  </si>
  <si>
    <t>-48640177</t>
  </si>
  <si>
    <t>583349292</t>
  </si>
  <si>
    <t>-889098013</t>
  </si>
  <si>
    <t>1.43</t>
  </si>
  <si>
    <t>SO 103 - SO 103 ČERVENÁ VODA – DOLNÍ BOŘÍKOVICE (BEZ ÚPRAVY SILNIČNÍHO TĚLESA)</t>
  </si>
  <si>
    <t>103.1 - 103.1 KOMUNIKACE</t>
  </si>
  <si>
    <t>-1285276881</t>
  </si>
  <si>
    <t xml:space="preserve">viz přílohy A 4.Koordinační výkresy a přílohy B.3.1 -  B.3.5</t>
  </si>
  <si>
    <t>2*1427*1,5*0,75</t>
  </si>
  <si>
    <t>933671320</t>
  </si>
  <si>
    <t>-1081436644</t>
  </si>
  <si>
    <t>2*1427*1.5*0,75</t>
  </si>
  <si>
    <t>14082539</t>
  </si>
  <si>
    <t>2*2*12*0,3</t>
  </si>
  <si>
    <t>1165426485</t>
  </si>
  <si>
    <t>0,7*4*0,7*12</t>
  </si>
  <si>
    <t>12*0,4*2,0*0,7</t>
  </si>
  <si>
    <t>-1719204271</t>
  </si>
  <si>
    <t>495280273</t>
  </si>
  <si>
    <t>A5_2</t>
  </si>
  <si>
    <t>2*2*12</t>
  </si>
  <si>
    <t>-1421702014</t>
  </si>
  <si>
    <t>724403081</t>
  </si>
  <si>
    <t>-1821490936</t>
  </si>
  <si>
    <t>665841693</t>
  </si>
  <si>
    <t>2021651052</t>
  </si>
  <si>
    <t>38+11+33+8+5,5+14+32+6,5+5,5+7,0+39</t>
  </si>
  <si>
    <t>565165111</t>
  </si>
  <si>
    <t>Asfaltový beton vrstva podkladní ACP 16 (obalované kamenivo OKS) tl 80 mm š do 3 m</t>
  </si>
  <si>
    <t>2069568077</t>
  </si>
  <si>
    <t>Asfaltový beton vrstva podkladní ACP 16 (obalované kamenivo střednězrnné - OKS) s rozprostřením a zhutněním v pruhu šířky do 3 m, po zhutnění tl. 80 mm</t>
  </si>
  <si>
    <t>2*1427*1.25*0.75</t>
  </si>
  <si>
    <t>-965431015</t>
  </si>
  <si>
    <t>3573</t>
  </si>
  <si>
    <t>4994.5*2</t>
  </si>
  <si>
    <t>5708</t>
  </si>
  <si>
    <t>D8</t>
  </si>
  <si>
    <t>"Celkem: "3573+9989+5708</t>
  </si>
  <si>
    <t>577144111</t>
  </si>
  <si>
    <t>Asfaltový beton vrstva obrusná ACO 11 (ABS) tř. I tl 50 mm š do 3 m z nemodifikovaného asfaltu</t>
  </si>
  <si>
    <t>-1917071007</t>
  </si>
  <si>
    <t>Asfaltový beton vrstva obrusná ACO 11 (ABS) s rozprostřením a se zhutněním z nemodifikovaného asfaltu v pruhu šířky do 3 m tř. I, po zhutnění tl. 50 mm</t>
  </si>
  <si>
    <t>7573</t>
  </si>
  <si>
    <t>1505035485</t>
  </si>
  <si>
    <t>1427*0.5*2</t>
  </si>
  <si>
    <t>-724674614</t>
  </si>
  <si>
    <t>2*1427*0.5</t>
  </si>
  <si>
    <t>577165132</t>
  </si>
  <si>
    <t>Asfaltový beton vrstva ložní ACL 16 (ABH) tl 70 mm š do 3 m z modifikovaného asfaltu</t>
  </si>
  <si>
    <t>-2074620268</t>
  </si>
  <si>
    <t>Asfaltový beton vrstva ložní ACL 16 (ABH) s rozprostřením a zhutněním z modifikovaného asfaltu v pruhu šířky do 3 m, po zhutnění tl. 70 mm</t>
  </si>
  <si>
    <t>4994.5</t>
  </si>
  <si>
    <t>-228532137</t>
  </si>
  <si>
    <t>-1082569259</t>
  </si>
  <si>
    <t>-1611777533</t>
  </si>
  <si>
    <t>1949778444</t>
  </si>
  <si>
    <t>1839111288</t>
  </si>
  <si>
    <t>-1477622826</t>
  </si>
  <si>
    <t>232850226</t>
  </si>
  <si>
    <t>770278880</t>
  </si>
  <si>
    <t>1422*2</t>
  </si>
  <si>
    <t>1934072487</t>
  </si>
  <si>
    <t>-265369228</t>
  </si>
  <si>
    <t>919411141</t>
  </si>
  <si>
    <t>Čelo propustku z betonu prostého se zvýšenými nároky na prostředí pro propustek z trub DN 600 až 800</t>
  </si>
  <si>
    <t>-1466575513</t>
  </si>
  <si>
    <t>Čelo propustku včetně římsy z betonu prostého se zvýšenými nároky na prostředí, pro propustek z trub DN 600 až 800 mm</t>
  </si>
  <si>
    <t>A27</t>
  </si>
  <si>
    <t>-1218927346</t>
  </si>
  <si>
    <t>-1074582457</t>
  </si>
  <si>
    <t>1230970178</t>
  </si>
  <si>
    <t>897813265</t>
  </si>
  <si>
    <t>12*(1,5*4*0,7-(3,14*0,5*0,5))</t>
  </si>
  <si>
    <t>75948954</t>
  </si>
  <si>
    <t>-347747809</t>
  </si>
  <si>
    <t>779718606</t>
  </si>
  <si>
    <t>4569,610+141,896</t>
  </si>
  <si>
    <t>-35,91</t>
  </si>
  <si>
    <t>-1427</t>
  </si>
  <si>
    <t>400868693</t>
  </si>
  <si>
    <t>19*(3248,596-141,896)</t>
  </si>
  <si>
    <t>367625093</t>
  </si>
  <si>
    <t>141,896</t>
  </si>
  <si>
    <t>1098494156</t>
  </si>
  <si>
    <t>(1309,558-462,348-35,91)*0,1</t>
  </si>
  <si>
    <t>-221704981</t>
  </si>
  <si>
    <t>2*1427</t>
  </si>
  <si>
    <t>938902432</t>
  </si>
  <si>
    <t>Čištění propustků strojně tlakovou vodou D do 1000 mm při tl nánosu do 75% DN</t>
  </si>
  <si>
    <t>-1923317875</t>
  </si>
  <si>
    <t>Čištění propustků s odstraněním travnatého porostu nebo nánosu, s naložením na dopravní prostředek nebo s přemístěním na hromady na vzdálenost do 20 m strojně tlakovou vodou tloušťky nánosu přes 50 do 75% průměru propustku přes 500 do 1000 mm</t>
  </si>
  <si>
    <t>A20</t>
  </si>
  <si>
    <t>8*6</t>
  </si>
  <si>
    <t>710428106</t>
  </si>
  <si>
    <t>1798+359+604</t>
  </si>
  <si>
    <t>1509717833</t>
  </si>
  <si>
    <t>103.2 - 103.2 VÝMĚNA AKTIVNÍ ZÓNY</t>
  </si>
  <si>
    <t>1679289260</t>
  </si>
  <si>
    <t>2*1427*1,5*0.3*0,8</t>
  </si>
  <si>
    <t>175640526</t>
  </si>
  <si>
    <t>-657615670</t>
  </si>
  <si>
    <t>10*1027,44</t>
  </si>
  <si>
    <t>-1012963314</t>
  </si>
  <si>
    <t>-1797569526</t>
  </si>
  <si>
    <t>1937451792</t>
  </si>
  <si>
    <t>1027,44</t>
  </si>
  <si>
    <t>-1651433385</t>
  </si>
  <si>
    <t>1027,44*1.9</t>
  </si>
  <si>
    <t>-1902391419</t>
  </si>
  <si>
    <t>579353565</t>
  </si>
  <si>
    <t>4281*0.3*1.9*0,75</t>
  </si>
  <si>
    <t>-1534786797</t>
  </si>
  <si>
    <t>2*1427*1,5*0,60</t>
  </si>
  <si>
    <t>-325426901</t>
  </si>
  <si>
    <t>-493196950</t>
  </si>
  <si>
    <t>SO 104 - SO 104 DOLNÍ BOŘÍKOVICE (BEZ ÚPRAVY SILNIČNÍHO TĚLESA)</t>
  </si>
  <si>
    <t>104.1 - 104.1 KOMUNIKACE</t>
  </si>
  <si>
    <t>3 - Svislé a kompletní konstrukce</t>
  </si>
  <si>
    <t>-485480433</t>
  </si>
  <si>
    <t xml:space="preserve">viz přílohy A 4.Koordinační výkresy a přílohy B.4.1 -  B.4.5</t>
  </si>
  <si>
    <t>8*1,5</t>
  </si>
  <si>
    <t>30+1</t>
  </si>
  <si>
    <t>-1322102884</t>
  </si>
  <si>
    <t>1050518004</t>
  </si>
  <si>
    <t>2*2391*1,10</t>
  </si>
  <si>
    <t>-1131354124</t>
  </si>
  <si>
    <t>68</t>
  </si>
  <si>
    <t>-275583903</t>
  </si>
  <si>
    <t>2*2*16*0,3</t>
  </si>
  <si>
    <t>69</t>
  </si>
  <si>
    <t>132101201</t>
  </si>
  <si>
    <t>Hloubení rýh š do 2000 mm v hornině tř. 1 a 2 objemu do 100 m3</t>
  </si>
  <si>
    <t>-1031674782</t>
  </si>
  <si>
    <t>Hloubení zapažených i nezapažených rýh šířky přes 600 do 2 000 mm s urovnáním dna do předepsaného profilu a spádu v horninách tř. 1 a 2 do 100 m3</t>
  </si>
  <si>
    <t>0,7*4*0,7*16</t>
  </si>
  <si>
    <t>16*0,4*2,0*0,7</t>
  </si>
  <si>
    <t>-496255230</t>
  </si>
  <si>
    <t>30*1,5*0,6</t>
  </si>
  <si>
    <t>8*1,5*0,5*1,0</t>
  </si>
  <si>
    <t>-51855145</t>
  </si>
  <si>
    <t>10*1,5*1,5*1</t>
  </si>
  <si>
    <t>-29301559</t>
  </si>
  <si>
    <t>55,5</t>
  </si>
  <si>
    <t>-1625849153</t>
  </si>
  <si>
    <t>55,5*1.90</t>
  </si>
  <si>
    <t>-880199054</t>
  </si>
  <si>
    <t>-848717972</t>
  </si>
  <si>
    <t xml:space="preserve">""Frézování vozovky </t>
  </si>
  <si>
    <t>3890</t>
  </si>
  <si>
    <t xml:space="preserve">""km 3,850 – km 4,350: 2650  m2</t>
  </si>
  <si>
    <t>2650</t>
  </si>
  <si>
    <t xml:space="preserve">""km 4,350 – km 5,2184: 4710  m2</t>
  </si>
  <si>
    <t>C4</t>
  </si>
  <si>
    <t>4710</t>
  </si>
  <si>
    <t xml:space="preserve">""km 5,2184 – km 5,233: 85  m2</t>
  </si>
  <si>
    <t>D4</t>
  </si>
  <si>
    <t>85</t>
  </si>
  <si>
    <t xml:space="preserve">""km 5,233 – km 5,501: 1461  m2</t>
  </si>
  <si>
    <t>E4</t>
  </si>
  <si>
    <t>1461</t>
  </si>
  <si>
    <t xml:space="preserve">""km 5,501 – km 5,506: 27  m2</t>
  </si>
  <si>
    <t>F4</t>
  </si>
  <si>
    <t xml:space="preserve">""km 5,506 – km 5,510: 35  m2</t>
  </si>
  <si>
    <t>G4</t>
  </si>
  <si>
    <t>H4</t>
  </si>
  <si>
    <t>"Celkem: "3890+2650+4710+85+1461+27+35</t>
  </si>
  <si>
    <t>Svislé a kompletní konstrukce</t>
  </si>
  <si>
    <t>389121111</t>
  </si>
  <si>
    <t>Osazení dílců rámové konstrukce propustků a podchodů hmotnosti jednotlivě do 5 t</t>
  </si>
  <si>
    <t>-659247838</t>
  </si>
  <si>
    <t xml:space="preserve">""viz přílohy A 4.Koordinační výkresy a přílohy B.4.1 -  B.4.5</t>
  </si>
  <si>
    <t>5+5</t>
  </si>
  <si>
    <t>67</t>
  </si>
  <si>
    <t>421321127</t>
  </si>
  <si>
    <t>Mostní železobetonové nosné konstrukce deskové nebo klenbové, trámové, ostatní deskové, z betonu C 25/30</t>
  </si>
  <si>
    <t>316097752</t>
  </si>
  <si>
    <t>10*2*0,15</t>
  </si>
  <si>
    <t>962290952</t>
  </si>
  <si>
    <t>2*2*16</t>
  </si>
  <si>
    <t>-835135760</t>
  </si>
  <si>
    <t>2109274693</t>
  </si>
  <si>
    <t>A12_1</t>
  </si>
  <si>
    <t>-1419038998</t>
  </si>
  <si>
    <t>58*6*3</t>
  </si>
  <si>
    <t>567522151</t>
  </si>
  <si>
    <t>Recyklace podkladu za studena na místě - promísení s pojivem, kamenivem tl 160 mm přes 10000 m2</t>
  </si>
  <si>
    <t>1523644361</t>
  </si>
  <si>
    <t>""km 3,119 – km 3,850: 3890 + (2 x 0,23 x 731) = 4227 m2</t>
  </si>
  <si>
    <t>4227</t>
  </si>
  <si>
    <t>""km 4,350 – km 5,2184: 4710 + (0,23 x 868,4) = 4910 m2</t>
  </si>
  <si>
    <t>4910</t>
  </si>
  <si>
    <t>""km 5,233 – km 5,501: 1461 + (2 x 0,23 x 268) = 1585 m2</t>
  </si>
  <si>
    <t>1585</t>
  </si>
  <si>
    <t>""km 5,506 – km 5,510: 35 + (2 x 0,23 x 4) = 37 m2</t>
  </si>
  <si>
    <t>"Celkem: "4227+4910+1585+37</t>
  </si>
  <si>
    <t>-1584009843</t>
  </si>
  <si>
    <t>1557,5</t>
  </si>
  <si>
    <t>2141360041</t>
  </si>
  <si>
    <t>4974,78</t>
  </si>
  <si>
    <t>-1601713184</t>
  </si>
  <si>
    <t>567521151</t>
  </si>
  <si>
    <t>Recyklace podkladu za studena na místě - rozpojení a reprofilace tl 200 mm plochy přes 10000m2</t>
  </si>
  <si>
    <t>-1735238282</t>
  </si>
  <si>
    <t>E9</t>
  </si>
  <si>
    <t>-216555233</t>
  </si>
  <si>
    <t>10759*0.16*2.3*0.1</t>
  </si>
  <si>
    <t>-1385209296</t>
  </si>
  <si>
    <t>10759</t>
  </si>
  <si>
    <t>13143</t>
  </si>
  <si>
    <t>"Celkem: "10759+13143</t>
  </si>
  <si>
    <t>-1501416514</t>
  </si>
  <si>
    <t>D12</t>
  </si>
  <si>
    <t>E12</t>
  </si>
  <si>
    <t>F12</t>
  </si>
  <si>
    <t>G12</t>
  </si>
  <si>
    <t>H12</t>
  </si>
  <si>
    <t>-833310638</t>
  </si>
  <si>
    <t>""km 3,119 – km 3,850: 3890 + (2 x 0,08 x 731) = 4007 m2</t>
  </si>
  <si>
    <t>4007</t>
  </si>
  <si>
    <t>""km 3,850 – km 4,006: 814 + (2 x 0,08 x 156) = 839 m2</t>
  </si>
  <si>
    <t>839</t>
  </si>
  <si>
    <t>""km 4,006 – km 4,350: 1836 + (0,08 x 344) = 1864 m2</t>
  </si>
  <si>
    <t>1864</t>
  </si>
  <si>
    <t>""km 4,350 – km 5,2184: 4710 + (0,08 x 868,4) = 4780 m2</t>
  </si>
  <si>
    <t>D13</t>
  </si>
  <si>
    <t>4780</t>
  </si>
  <si>
    <t>""km 5,2184 – km 5,233: 85 + (0,08 x 14,6) = 86 m2</t>
  </si>
  <si>
    <t>E13</t>
  </si>
  <si>
    <t>86</t>
  </si>
  <si>
    <t>""km 5,233 – km 5,501: 1461 + (2 x 0,08 x 268) = 1504 m2</t>
  </si>
  <si>
    <t>F13</t>
  </si>
  <si>
    <t>1504</t>
  </si>
  <si>
    <t>""km 5,501 – km 5,506: 27 m2</t>
  </si>
  <si>
    <t>G13</t>
  </si>
  <si>
    <t>""km 5,506 – km 5,510: 35 + (2 x 0,08 x 4) = 36 m2</t>
  </si>
  <si>
    <t>H13</t>
  </si>
  <si>
    <t>I13</t>
  </si>
  <si>
    <t>"Celkem: "4007+839+1864+4780+86+1504+27+36</t>
  </si>
  <si>
    <t>1855636310</t>
  </si>
  <si>
    <t>A13_1</t>
  </si>
  <si>
    <t>10759*0.16*1.2*0.04</t>
  </si>
  <si>
    <t>-190394022</t>
  </si>
  <si>
    <t>1827891910</t>
  </si>
  <si>
    <t>1980498648</t>
  </si>
  <si>
    <t>283573669</t>
  </si>
  <si>
    <t>-2073721454</t>
  </si>
  <si>
    <t>-1782977571</t>
  </si>
  <si>
    <t>-1120544794</t>
  </si>
  <si>
    <t>7475079</t>
  </si>
  <si>
    <t>169586975</t>
  </si>
  <si>
    <t>-1020615723</t>
  </si>
  <si>
    <t>404442920</t>
  </si>
  <si>
    <t>značka svislá reflexní AL- 3M 700 x 200 mm</t>
  </si>
  <si>
    <t>1182493300</t>
  </si>
  <si>
    <t>značka dopravní svislá reflexní AL- 3M 700 x 200 mm</t>
  </si>
  <si>
    <t>700871260</t>
  </si>
  <si>
    <t>997606890</t>
  </si>
  <si>
    <t>-1626314139</t>
  </si>
  <si>
    <t>915491111</t>
  </si>
  <si>
    <t>Vyznačení dopravních pásů z desek z bílého betonu 250/500/100 mm do betonového lože š 250 mm</t>
  </si>
  <si>
    <t>-400491110</t>
  </si>
  <si>
    <t>Vyznačení dopravních pásů nebo pruhů deskami z desek z bílého betonu 250/500/100 mm do lože z betonu prostého tl. 100 až 150 mm šířky 250 mm</t>
  </si>
  <si>
    <t>1149,85</t>
  </si>
  <si>
    <t>-1441440544</t>
  </si>
  <si>
    <t>""Obruba levá SO 104 (nášlap 15cm a 2cm)</t>
  </si>
  <si>
    <t>""km 4,48590 – km 4,49991: 15,50</t>
  </si>
  <si>
    <t>15.50</t>
  </si>
  <si>
    <t>""km 4,51693 – km 4,53498: 21,20</t>
  </si>
  <si>
    <t>B19</t>
  </si>
  <si>
    <t>21.20</t>
  </si>
  <si>
    <t>""km 4,54010 – km 4,56005: 23,10</t>
  </si>
  <si>
    <t>C19</t>
  </si>
  <si>
    <t>23.10</t>
  </si>
  <si>
    <t>""km 4,63969 – km 4,65269: 15,00</t>
  </si>
  <si>
    <t>D19</t>
  </si>
  <si>
    <t>""km 4,65755 – km 4,78876: 134,60</t>
  </si>
  <si>
    <t>E19</t>
  </si>
  <si>
    <t>134.60</t>
  </si>
  <si>
    <t>""km 4,79201 – km 4,99308: 205,00</t>
  </si>
  <si>
    <t>F19</t>
  </si>
  <si>
    <t>205</t>
  </si>
  <si>
    <t>""Obruba pravá SO 104 (nášlap 15cm a 2cm)</t>
  </si>
  <si>
    <t>""km 4,00506 – km 4,00606: 1,00</t>
  </si>
  <si>
    <t>G19</t>
  </si>
  <si>
    <t>""km 4,02234 – km 4,10343: 83,55</t>
  </si>
  <si>
    <t>H19</t>
  </si>
  <si>
    <t>83.55</t>
  </si>
  <si>
    <t>""km 4,10691 – km 4,12513: 22,70</t>
  </si>
  <si>
    <t>I19</t>
  </si>
  <si>
    <t>22.70</t>
  </si>
  <si>
    <t>""km 4,13778 – km 4,24384: 110,00</t>
  </si>
  <si>
    <t>J19</t>
  </si>
  <si>
    <t>110</t>
  </si>
  <si>
    <t>""km 4,24761 – km 4,49856: 251,65</t>
  </si>
  <si>
    <t>K19</t>
  </si>
  <si>
    <t>251.65</t>
  </si>
  <si>
    <t>""km 4,55504 – km 4,59407: 39,25</t>
  </si>
  <si>
    <t>L19</t>
  </si>
  <si>
    <t>39.25</t>
  </si>
  <si>
    <t>""km 4,60998 – km 4,64574: 36,10</t>
  </si>
  <si>
    <t>M19</t>
  </si>
  <si>
    <t>36.10</t>
  </si>
  <si>
    <t>""km 4,98512 – km 5,01545: 31,00</t>
  </si>
  <si>
    <t>N19</t>
  </si>
  <si>
    <t>""km 5,01954 – km 5,06008: 43,60</t>
  </si>
  <si>
    <t>O19</t>
  </si>
  <si>
    <t>43.60</t>
  </si>
  <si>
    <t>""km 5,06284 – km 5,17720: 116,60</t>
  </si>
  <si>
    <t>P19</t>
  </si>
  <si>
    <t>116.60</t>
  </si>
  <si>
    <t>Q19</t>
  </si>
  <si>
    <t>"Celkem: "15.5+21.2+23.1+15+134.6+205+1+83.55+22.7+110+251.65+39.25+36.1+31+43.6+116.6</t>
  </si>
  <si>
    <t>1818357414</t>
  </si>
  <si>
    <t>279662281</t>
  </si>
  <si>
    <t>49,30</t>
  </si>
  <si>
    <t>64</t>
  </si>
  <si>
    <t>968600320</t>
  </si>
  <si>
    <t>65</t>
  </si>
  <si>
    <t>-1656369055</t>
  </si>
  <si>
    <t>1996572077</t>
  </si>
  <si>
    <t>-865080505</t>
  </si>
  <si>
    <t>A22</t>
  </si>
  <si>
    <t>B22</t>
  </si>
  <si>
    <t>C22</t>
  </si>
  <si>
    <t>-1500493204</t>
  </si>
  <si>
    <t>2391*2</t>
  </si>
  <si>
    <t>1717139912</t>
  </si>
  <si>
    <t>50-12</t>
  </si>
  <si>
    <t>-305514354</t>
  </si>
  <si>
    <t>-339417970</t>
  </si>
  <si>
    <t>-996165840</t>
  </si>
  <si>
    <t>640487984</t>
  </si>
  <si>
    <t>1494562520</t>
  </si>
  <si>
    <t>63</t>
  </si>
  <si>
    <t>1418826528</t>
  </si>
  <si>
    <t>16*(1,5*4*0,7-(3,14*0,5*0,5))</t>
  </si>
  <si>
    <t>41472270</t>
  </si>
  <si>
    <t>1651442087</t>
  </si>
  <si>
    <t>63606880</t>
  </si>
  <si>
    <t>-743037294</t>
  </si>
  <si>
    <t>19*(7456-187,92-504,63)</t>
  </si>
  <si>
    <t>66</t>
  </si>
  <si>
    <t>-227376911</t>
  </si>
  <si>
    <t>189,2</t>
  </si>
  <si>
    <t>-1156414766</t>
  </si>
  <si>
    <t>0,1*(900,435+3291,648-187,92-504,63)</t>
  </si>
  <si>
    <t>693102594</t>
  </si>
  <si>
    <t>2785,87</t>
  </si>
  <si>
    <t>-2041762804</t>
  </si>
  <si>
    <t>104.2 - 104.2 VÝMĚNA AKTIVNÍ ZÓNY</t>
  </si>
  <si>
    <t>-661021871</t>
  </si>
  <si>
    <t>2*2391*1,20*0.3*0,75</t>
  </si>
  <si>
    <t>-186873562</t>
  </si>
  <si>
    <t>2*2391*0.3*1,20*0,75</t>
  </si>
  <si>
    <t>-844913576</t>
  </si>
  <si>
    <t>885785857</t>
  </si>
  <si>
    <t>2*2391*1,2*0.3*0,75</t>
  </si>
  <si>
    <t>1803859732</t>
  </si>
  <si>
    <t>1291,14</t>
  </si>
  <si>
    <t>-497713103</t>
  </si>
  <si>
    <t>1291,14*1.8</t>
  </si>
  <si>
    <t>644882840</t>
  </si>
  <si>
    <t>2*2391*1,25*0,75</t>
  </si>
  <si>
    <t>881389066</t>
  </si>
  <si>
    <t>2*2391*1,25*0,50</t>
  </si>
  <si>
    <t>xxxx1.1</t>
  </si>
  <si>
    <t>-338248759</t>
  </si>
  <si>
    <t>1081475696</t>
  </si>
  <si>
    <t>10*1291,14</t>
  </si>
  <si>
    <t>204.1 - 204.1 MOST EV. Č. 04314-4</t>
  </si>
  <si>
    <t>-847066260</t>
  </si>
  <si>
    <t>2*5,80</t>
  </si>
  <si>
    <t>1766239819</t>
  </si>
  <si>
    <t>1794611443</t>
  </si>
  <si>
    <t>-1089191769</t>
  </si>
  <si>
    <t>2*7,90*1,9</t>
  </si>
  <si>
    <t>416317626</t>
  </si>
  <si>
    <t>10*2</t>
  </si>
  <si>
    <t>200830836</t>
  </si>
  <si>
    <t>-808264734</t>
  </si>
  <si>
    <t>5,80*7,90</t>
  </si>
  <si>
    <t>108739138</t>
  </si>
  <si>
    <t>1530560180</t>
  </si>
  <si>
    <t>-496315739</t>
  </si>
  <si>
    <t>985321111</t>
  </si>
  <si>
    <t>Ochranný nátěr výztuže na cementové bázi stěn, líce kleneb a podhledů 1 vrstva tl 1 mm</t>
  </si>
  <si>
    <t>-2095902965</t>
  </si>
  <si>
    <t>Ochranný nátěr betonářské výztuže 1 vrstva tloušťky 1 mm na cementové bázi stěn, líce kleneb a podhledů</t>
  </si>
  <si>
    <t>985323111</t>
  </si>
  <si>
    <t>Spojovací můstek reprofilovaného betonu na cementové bázi tl 1 mm</t>
  </si>
  <si>
    <t>1749962006</t>
  </si>
  <si>
    <t>Spojovací můstek reprofilovaného betonu na cementové bázi, tloušťky 1 mm</t>
  </si>
  <si>
    <t>985324111</t>
  </si>
  <si>
    <t>Impregnační nátěr betonu dvojnásobný (OS-A)</t>
  </si>
  <si>
    <t>1043465704</t>
  </si>
  <si>
    <t>Ochranný nátěr betonu na bázi silanu impregnační dvojnásobný (OS-A)</t>
  </si>
  <si>
    <t>-1365393868</t>
  </si>
  <si>
    <t>293008877</t>
  </si>
  <si>
    <t>204.2 - 204.2 MOST EV.Č. 04314-5</t>
  </si>
  <si>
    <t>-1197739507</t>
  </si>
  <si>
    <t>2*3,60</t>
  </si>
  <si>
    <t>874776469</t>
  </si>
  <si>
    <t>-493423777</t>
  </si>
  <si>
    <t>1470782198</t>
  </si>
  <si>
    <t>2*2,40*3,60</t>
  </si>
  <si>
    <t>-1788199065</t>
  </si>
  <si>
    <t>-103105809</t>
  </si>
  <si>
    <t>7,20</t>
  </si>
  <si>
    <t>-2064045607</t>
  </si>
  <si>
    <t>2*3,60*1,5*2</t>
  </si>
  <si>
    <t>-452189693</t>
  </si>
  <si>
    <t>-1714104340</t>
  </si>
  <si>
    <t>924461217</t>
  </si>
  <si>
    <t>-1575717623</t>
  </si>
  <si>
    <t>-53397964</t>
  </si>
  <si>
    <t xml:space="preserve">SO 105 - SO 105  DOLNÍ BOŘÍKOVICE – KŘIŽ. SILNICE I/11 (BEZ ÚPRAVY SILNIČNÍHO TĚLESA)</t>
  </si>
  <si>
    <t>105.1 - 105.1 KOMUNIKACE</t>
  </si>
  <si>
    <t>1219989674</t>
  </si>
  <si>
    <t xml:space="preserve">viz přílohy A 4.Koordinační výkresy a přílohy B.5.1 -  B.5.5</t>
  </si>
  <si>
    <t>""Sanace kraje vozovky š. 1.5</t>
  </si>
  <si>
    <t>2*464*1,5*0,75</t>
  </si>
  <si>
    <t>""Lokální sanace konstrukce vozovky</t>
  </si>
  <si>
    <t xml:space="preserve">""km 5,815 – km 5,825: </t>
  </si>
  <si>
    <t>10*2.70</t>
  </si>
  <si>
    <t>2134839001</t>
  </si>
  <si>
    <t>-752797492</t>
  </si>
  <si>
    <t>2725</t>
  </si>
  <si>
    <t>-1388010188</t>
  </si>
  <si>
    <t>-2016031659</t>
  </si>
  <si>
    <t>644035871</t>
  </si>
  <si>
    <t>1944945479</t>
  </si>
  <si>
    <t>190133678</t>
  </si>
  <si>
    <t>-2054649070</t>
  </si>
  <si>
    <t>-1520927114</t>
  </si>
  <si>
    <t>842</t>
  </si>
  <si>
    <t>-1799157693</t>
  </si>
  <si>
    <t>501354988</t>
  </si>
  <si>
    <t>""km 5,510 – km 5,620: 64,5</t>
  </si>
  <si>
    <t>64.5</t>
  </si>
  <si>
    <t>""km 5,620 – km 5,667: 33</t>
  </si>
  <si>
    <t>""km 5,677 – km 5,697: 14,5</t>
  </si>
  <si>
    <t>14.5</t>
  </si>
  <si>
    <t>""km 5,708 – km 5,975: 206,3</t>
  </si>
  <si>
    <t>206.3</t>
  </si>
  <si>
    <t>""km 5,510 – km 5,624: 66,2</t>
  </si>
  <si>
    <t>66.2</t>
  </si>
  <si>
    <t>""km 5,624 – km 5,667: 31</t>
  </si>
  <si>
    <t>""km 5,677 – km 5,695: 13,4</t>
  </si>
  <si>
    <t>13.4</t>
  </si>
  <si>
    <t>""km 5,719 – km 5,975: 197</t>
  </si>
  <si>
    <t>197</t>
  </si>
  <si>
    <t>1916246363</t>
  </si>
  <si>
    <t>""Sanace kraje vozovky š. 1.0</t>
  </si>
  <si>
    <t>2*464*1,5</t>
  </si>
  <si>
    <t>-1560591463</t>
  </si>
  <si>
    <t>-1535007989</t>
  </si>
  <si>
    <t>2*464*1,20*0,75</t>
  </si>
  <si>
    <t>997394247</t>
  </si>
  <si>
    <t>2725*2</t>
  </si>
  <si>
    <t>"Celkem: "5450</t>
  </si>
  <si>
    <t>2057261330</t>
  </si>
  <si>
    <t>69+8+10</t>
  </si>
  <si>
    <t>1315482818</t>
  </si>
  <si>
    <t>""odměrěno v situaci</t>
  </si>
  <si>
    <t>B10</t>
  </si>
  <si>
    <t>"Celkem: "2725</t>
  </si>
  <si>
    <t>1179520100</t>
  </si>
  <si>
    <t>2725+(2* 0.08* 471)</t>
  </si>
  <si>
    <t>"Celkem: "2800.36</t>
  </si>
  <si>
    <t>1528995042</t>
  </si>
  <si>
    <t>842*0.16*2.3*0.1</t>
  </si>
  <si>
    <t>1589044631</t>
  </si>
  <si>
    <t>842*0.16*1.2*0.04</t>
  </si>
  <si>
    <t>1466997024</t>
  </si>
  <si>
    <t>618967532</t>
  </si>
  <si>
    <t>439151469</t>
  </si>
  <si>
    <t>66890817</t>
  </si>
  <si>
    <t>1375102676</t>
  </si>
  <si>
    <t>-1622509326</t>
  </si>
  <si>
    <t>-273969459</t>
  </si>
  <si>
    <t>893626045</t>
  </si>
  <si>
    <t>911,6</t>
  </si>
  <si>
    <t>915211122</t>
  </si>
  <si>
    <t>Vodorovné dopravní značení dělící čáry přerušované š 125 mm retroreflexní bílý plast</t>
  </si>
  <si>
    <t>1544570133</t>
  </si>
  <si>
    <t>11,1</t>
  </si>
  <si>
    <t>-1731641704</t>
  </si>
  <si>
    <t>92,770</t>
  </si>
  <si>
    <t>-1147421085</t>
  </si>
  <si>
    <t xml:space="preserve">""viz přílohy A 4.Koordinační výkresy a přílohy B.5.1 -  B.5.5</t>
  </si>
  <si>
    <t>A30</t>
  </si>
  <si>
    <t>645957666</t>
  </si>
  <si>
    <t>-966926121</t>
  </si>
  <si>
    <t>-2062786311</t>
  </si>
  <si>
    <t>1838737278</t>
  </si>
  <si>
    <t>-415614610</t>
  </si>
  <si>
    <t>-1917091527</t>
  </si>
  <si>
    <t>(1907,723-15,66-63,828+47)</t>
  </si>
  <si>
    <t>1138764925</t>
  </si>
  <si>
    <t>19*(1907,237-15,66-63,828+4,4)</t>
  </si>
  <si>
    <t>768016018</t>
  </si>
  <si>
    <t>4,4</t>
  </si>
  <si>
    <t>42378860</t>
  </si>
  <si>
    <t>(340,823+697,60-63,828-15,66)*0.1</t>
  </si>
  <si>
    <t>251848857</t>
  </si>
  <si>
    <t>794,64</t>
  </si>
  <si>
    <t>105.2 - 105.2 VÝMĚNA AKTIVNÍ ZÓNY</t>
  </si>
  <si>
    <t xml:space="preserve">    9 - Ostatní konstrukce a práce, bourání</t>
  </si>
  <si>
    <t>1114592197</t>
  </si>
  <si>
    <t>2*464*1.5*0.3*0,75</t>
  </si>
  <si>
    <t>10*2.70*0.3</t>
  </si>
  <si>
    <t>1989140414</t>
  </si>
  <si>
    <t>2*464*1,5*0.3*0,75</t>
  </si>
  <si>
    <t>-797292360</t>
  </si>
  <si>
    <t>308700850</t>
  </si>
  <si>
    <t>-1028311589</t>
  </si>
  <si>
    <t>321,30</t>
  </si>
  <si>
    <t>xxxx1</t>
  </si>
  <si>
    <t>-120452889</t>
  </si>
  <si>
    <t>321,300*1.9</t>
  </si>
  <si>
    <t>-555482801</t>
  </si>
  <si>
    <t>1448229666</t>
  </si>
  <si>
    <t>-1009706183</t>
  </si>
  <si>
    <t>10*321,300</t>
  </si>
  <si>
    <t>-41539371</t>
  </si>
  <si>
    <t>-740160025</t>
  </si>
  <si>
    <t>540541583</t>
  </si>
  <si>
    <t>205.1 - 205.1 MOST EV.Č. 04314-6</t>
  </si>
  <si>
    <t>-1656198223</t>
  </si>
  <si>
    <t>2*9,30</t>
  </si>
  <si>
    <t>-588615718</t>
  </si>
  <si>
    <t>-886256110</t>
  </si>
  <si>
    <t>856461679</t>
  </si>
  <si>
    <t>2*((9,25*2,4)-(2*(3*1,5)))</t>
  </si>
  <si>
    <t>2122257603</t>
  </si>
  <si>
    <t>90,00</t>
  </si>
  <si>
    <t>-1907514507</t>
  </si>
  <si>
    <t>7,40*6,50</t>
  </si>
  <si>
    <t>-611937801</t>
  </si>
  <si>
    <t>1,9*7,4*2</t>
  </si>
  <si>
    <t>-2035304572</t>
  </si>
  <si>
    <t>-6857076</t>
  </si>
  <si>
    <t>-117985922</t>
  </si>
  <si>
    <t>-902005886</t>
  </si>
  <si>
    <t>205.2 - 205.2 MOST EV.Č. 04314-7</t>
  </si>
  <si>
    <t>-305009958</t>
  </si>
  <si>
    <t>2*12,50</t>
  </si>
  <si>
    <t>-1161892021</t>
  </si>
  <si>
    <t>2*12,5</t>
  </si>
  <si>
    <t>529176395</t>
  </si>
  <si>
    <t>-1343417965</t>
  </si>
  <si>
    <t>2*10*2,0</t>
  </si>
  <si>
    <t>-1417270436</t>
  </si>
  <si>
    <t>304303021</t>
  </si>
  <si>
    <t>9,20*5,60</t>
  </si>
  <si>
    <t>-2074173715</t>
  </si>
  <si>
    <t>1,9*9,20*2</t>
  </si>
  <si>
    <t>-1646153125</t>
  </si>
  <si>
    <t>1100828878</t>
  </si>
  <si>
    <t>-905944205</t>
  </si>
  <si>
    <t>105784395</t>
  </si>
  <si>
    <t>SO 190 - SO 190 DOPRAVNĚ INŽENÝRSKÉ OPATŘENÍ</t>
  </si>
  <si>
    <t>Červená Voda - Boříkovice</t>
  </si>
  <si>
    <t>034002000</t>
  </si>
  <si>
    <t>Zabezpečení staveniště</t>
  </si>
  <si>
    <t>…kompl</t>
  </si>
  <si>
    <t>-1342878773</t>
  </si>
  <si>
    <t>Hlavní tituly průvodních činností a nákladů zařízení staveniště zabezpečení staveniště</t>
  </si>
  <si>
    <t>913111111</t>
  </si>
  <si>
    <t>Montáž a demontáž plastového podstavce dočasné dopravní značky</t>
  </si>
  <si>
    <t>-1162739449</t>
  </si>
  <si>
    <t>Montáž a demontáž dočasných dopravních značek zařízení pro upevnění samostatných značek podstavce plastového</t>
  </si>
  <si>
    <t>913111112</t>
  </si>
  <si>
    <t>Montáž a demontáž sloupku délky do 2 m dočasné dopravní značky</t>
  </si>
  <si>
    <t>1229759919</t>
  </si>
  <si>
    <t>Montáž a demontáž dočasných dopravních značek zařízení pro upevnění samostatných značek sloupku délky do 2 m</t>
  </si>
  <si>
    <t>913111115</t>
  </si>
  <si>
    <t>Montáž a demontáž dočasné dopravní značky samostatné základní</t>
  </si>
  <si>
    <t>1962150271</t>
  </si>
  <si>
    <t>Montáž a demontáž dočasných dopravních značek samostatných značek základních</t>
  </si>
  <si>
    <t>913111211</t>
  </si>
  <si>
    <t>Příplatek k dočasnému podstavci plastovému za první a ZKD den použití</t>
  </si>
  <si>
    <t>1774849566</t>
  </si>
  <si>
    <t>Montáž a demontáž dočasných dopravních značek Příplatek za první a každý další den použití dočasných dopravních značek k ceně 11-1111</t>
  </si>
  <si>
    <t>510*54</t>
  </si>
  <si>
    <t>913111212</t>
  </si>
  <si>
    <t>Příplatek k dočasnému sloupku délky do 2 m za první a ZKD den použití</t>
  </si>
  <si>
    <t>-852942158</t>
  </si>
  <si>
    <t>Montáž a demontáž dočasných dopravních značek Příplatek za první a každý další den použití dočasných dopravních značek k ceně 11-1112</t>
  </si>
  <si>
    <t>913111215</t>
  </si>
  <si>
    <t>Příplatek k dočasné dopravní značce samostatné základní za první a ZKD den použití</t>
  </si>
  <si>
    <t>925720187</t>
  </si>
  <si>
    <t>Montáž a demontáž dočasných dopravních značek Příplatek za první a každý další den použití dočasných dopravních značek k ceně 11-1115</t>
  </si>
  <si>
    <t>913211112</t>
  </si>
  <si>
    <t>Montáž a demontáž dočasné dopravní zábrany reflexní šířky 2,5 m</t>
  </si>
  <si>
    <t>-1610979748</t>
  </si>
  <si>
    <t>Montáž a demontáž dočasných dopravních zábran reflexních, šířky 2,5 m</t>
  </si>
  <si>
    <t>913211212</t>
  </si>
  <si>
    <t>Příplatek k dočasné dopravní zábraně reflexní 2,5 m za první a ZKD den použití</t>
  </si>
  <si>
    <t>-1559141479</t>
  </si>
  <si>
    <t>Montáž a demontáž dočasných dopravních zábran Příplatek za první a každý další den použití dočasných dopravních zábran k ceně 21-1112</t>
  </si>
  <si>
    <t>2*510</t>
  </si>
  <si>
    <t>913331115</t>
  </si>
  <si>
    <t>Montáž a demontáž dočasného dopravní signální svítilny EKO včetně akumulátoru</t>
  </si>
  <si>
    <t>-1424230239</t>
  </si>
  <si>
    <t>Montáž a demontáž dočasných dopravních vodících zařízení signální svítilny [EKO] včetně akumulátoru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</si>
</sst>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10"/>
      <color rgb="FF003366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000000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1">
    <xf numFmtId="0" fontId="0" fillId="0" borderId="0"/>
  </cellStyleXfs>
  <cellXfs count="3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9" fillId="0" borderId="7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left"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0" fontId="2" fillId="5" borderId="10" xfId="0" applyFont="1" applyFill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7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0" fontId="5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2" xfId="0" applyNumberFormat="1" applyFont="1" applyBorder="1" applyAlignment="1" applyProtection="1">
      <alignment vertical="center"/>
    </xf>
    <xf numFmtId="4" fontId="27" fillId="0" borderId="23" xfId="0" applyNumberFormat="1" applyFont="1" applyBorder="1" applyAlignment="1" applyProtection="1">
      <alignment vertical="center"/>
    </xf>
    <xf numFmtId="166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top"/>
      <protection locked="0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Border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  <protection locked="0"/>
    </xf>
    <xf numFmtId="4" fontId="10" fillId="0" borderId="23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0" fillId="0" borderId="0" xfId="0" applyFont="1" applyBorder="1" applyAlignment="1" applyProtection="1">
      <alignment horizontal="left"/>
    </xf>
    <xf numFmtId="4" fontId="10" fillId="0" borderId="0" xfId="0" applyNumberFormat="1" applyFont="1" applyBorder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38" fillId="0" borderId="27" xfId="0" applyFont="1" applyBorder="1" applyAlignment="1" applyProtection="1">
      <alignment horizontal="center" vertical="center"/>
    </xf>
    <xf numFmtId="49" fontId="38" fillId="0" borderId="27" xfId="0" applyNumberFormat="1" applyFont="1" applyBorder="1" applyAlignment="1" applyProtection="1">
      <alignment horizontal="left" vertical="center" wrapText="1"/>
    </xf>
    <xf numFmtId="0" fontId="38" fillId="0" borderId="27" xfId="0" applyFont="1" applyBorder="1" applyAlignment="1" applyProtection="1">
      <alignment horizontal="left" vertical="center" wrapText="1"/>
    </xf>
    <xf numFmtId="0" fontId="38" fillId="0" borderId="27" xfId="0" applyFont="1" applyBorder="1" applyAlignment="1" applyProtection="1">
      <alignment horizontal="center" vertical="center" wrapText="1"/>
    </xf>
    <xf numFmtId="167" fontId="38" fillId="0" borderId="27" xfId="0" applyNumberFormat="1" applyFont="1" applyBorder="1" applyAlignment="1" applyProtection="1">
      <alignment vertical="center"/>
    </xf>
    <xf numFmtId="4" fontId="38" fillId="3" borderId="27" xfId="0" applyNumberFormat="1" applyFont="1" applyFill="1" applyBorder="1" applyAlignment="1" applyProtection="1">
      <alignment vertical="center"/>
      <protection locked="0"/>
    </xf>
    <xf numFmtId="4" fontId="38" fillId="0" borderId="27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8" fillId="3" borderId="27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0" xfId="0" applyProtection="1"/>
    <xf numFmtId="0" fontId="0" fillId="0" borderId="4" xfId="0" applyBorder="1"/>
    <xf numFmtId="0" fontId="39" fillId="0" borderId="0" xfId="0" applyFont="1" applyAlignment="1" applyProtection="1">
      <alignment vertical="center" wrapText="1"/>
    </xf>
    <xf numFmtId="0" fontId="4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7" fillId="0" borderId="22" xfId="0" applyFont="1" applyBorder="1" applyAlignment="1" applyProtection="1"/>
    <xf numFmtId="0" fontId="7" fillId="0" borderId="23" xfId="0" applyFont="1" applyBorder="1" applyAlignment="1" applyProtection="1"/>
    <xf numFmtId="166" fontId="7" fillId="0" borderId="23" xfId="0" applyNumberFormat="1" applyFont="1" applyBorder="1" applyAlignment="1" applyProtection="1"/>
    <xf numFmtId="166" fontId="7" fillId="0" borderId="24" xfId="0" applyNumberFormat="1" applyFont="1" applyBorder="1" applyAlignment="1" applyProtection="1"/>
  </cellXfs>
  <cellStyles count="1">
    <cellStyle name="Normal" xfId="0" builtinId="0" customBuiltin="1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4</v>
      </c>
      <c r="BU1" s="18" t="s">
        <v>4</v>
      </c>
      <c r="BV1" s="18" t="s">
        <v>5</v>
      </c>
    </row>
    <row r="2" ht="36.96" customHeight="1">
      <c r="AR2"/>
      <c r="BS2" s="19" t="s">
        <v>6</v>
      </c>
      <c r="BT2" s="19" t="s">
        <v>7</v>
      </c>
    </row>
    <row r="3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6</v>
      </c>
      <c r="BT3" s="19" t="s">
        <v>8</v>
      </c>
    </row>
    <row r="4" ht="36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10</v>
      </c>
      <c r="BE4" s="28" t="s">
        <v>11</v>
      </c>
      <c r="BS4" s="19" t="s">
        <v>12</v>
      </c>
    </row>
    <row r="5" ht="14.4" customHeight="1">
      <c r="B5" s="23"/>
      <c r="C5" s="24"/>
      <c r="D5" s="29" t="s">
        <v>13</v>
      </c>
      <c r="E5" s="24"/>
      <c r="F5" s="24"/>
      <c r="G5" s="24"/>
      <c r="H5" s="24"/>
      <c r="I5" s="24"/>
      <c r="J5" s="24"/>
      <c r="K5" s="30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6"/>
      <c r="BE5" s="31" t="s">
        <v>15</v>
      </c>
      <c r="BS5" s="19" t="s">
        <v>6</v>
      </c>
    </row>
    <row r="6" ht="36.96" customHeight="1">
      <c r="B6" s="23"/>
      <c r="C6" s="24"/>
      <c r="D6" s="32" t="s">
        <v>16</v>
      </c>
      <c r="E6" s="24"/>
      <c r="F6" s="24"/>
      <c r="G6" s="24"/>
      <c r="H6" s="24"/>
      <c r="I6" s="24"/>
      <c r="J6" s="24"/>
      <c r="K6" s="33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6"/>
      <c r="BS6" s="19" t="s">
        <v>18</v>
      </c>
    </row>
    <row r="7" ht="14.4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30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30" t="s">
        <v>22</v>
      </c>
      <c r="AO7" s="24"/>
      <c r="AP7" s="24"/>
      <c r="AQ7" s="26"/>
      <c r="BS7" s="19" t="s">
        <v>23</v>
      </c>
    </row>
    <row r="8" ht="14.4" customHeight="1">
      <c r="B8" s="23"/>
      <c r="C8" s="24"/>
      <c r="D8" s="34" t="s">
        <v>24</v>
      </c>
      <c r="E8" s="24"/>
      <c r="F8" s="24"/>
      <c r="G8" s="24"/>
      <c r="H8" s="24"/>
      <c r="I8" s="24"/>
      <c r="J8" s="24"/>
      <c r="K8" s="30" t="s">
        <v>25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26</v>
      </c>
      <c r="AL8" s="24"/>
      <c r="AM8" s="24"/>
      <c r="AN8" s="35" t="s">
        <v>27</v>
      </c>
      <c r="AO8" s="24"/>
      <c r="AP8" s="24"/>
      <c r="AQ8" s="26"/>
      <c r="BS8" s="19" t="s">
        <v>28</v>
      </c>
    </row>
    <row r="9" ht="29.28" customHeight="1">
      <c r="B9" s="23"/>
      <c r="C9" s="24"/>
      <c r="D9" s="29" t="s">
        <v>29</v>
      </c>
      <c r="E9" s="24"/>
      <c r="F9" s="24"/>
      <c r="G9" s="24"/>
      <c r="H9" s="24"/>
      <c r="I9" s="24"/>
      <c r="J9" s="24"/>
      <c r="K9" s="36" t="s">
        <v>30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9" t="s">
        <v>31</v>
      </c>
      <c r="AL9" s="24"/>
      <c r="AM9" s="24"/>
      <c r="AN9" s="36" t="s">
        <v>32</v>
      </c>
      <c r="AO9" s="24"/>
      <c r="AP9" s="24"/>
      <c r="AQ9" s="26"/>
      <c r="BS9" s="19" t="s">
        <v>33</v>
      </c>
    </row>
    <row r="10" ht="14.4" customHeight="1">
      <c r="B10" s="23"/>
      <c r="C10" s="24"/>
      <c r="D10" s="34" t="s">
        <v>34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35</v>
      </c>
      <c r="AL10" s="24"/>
      <c r="AM10" s="24"/>
      <c r="AN10" s="30" t="s">
        <v>36</v>
      </c>
      <c r="AO10" s="24"/>
      <c r="AP10" s="24"/>
      <c r="AQ10" s="26"/>
      <c r="BS10" s="19" t="s">
        <v>18</v>
      </c>
    </row>
    <row r="11" ht="18.48" customHeight="1">
      <c r="B11" s="23"/>
      <c r="C11" s="24"/>
      <c r="D11" s="24"/>
      <c r="E11" s="30" t="s">
        <v>37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38</v>
      </c>
      <c r="AL11" s="24"/>
      <c r="AM11" s="24"/>
      <c r="AN11" s="30" t="s">
        <v>39</v>
      </c>
      <c r="AO11" s="24"/>
      <c r="AP11" s="24"/>
      <c r="AQ11" s="26"/>
      <c r="BS11" s="19" t="s">
        <v>18</v>
      </c>
    </row>
    <row r="12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S12" s="19" t="s">
        <v>18</v>
      </c>
    </row>
    <row r="13" ht="14.4" customHeight="1">
      <c r="B13" s="23"/>
      <c r="C13" s="24"/>
      <c r="D13" s="34" t="s">
        <v>40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35</v>
      </c>
      <c r="AL13" s="24"/>
      <c r="AM13" s="24"/>
      <c r="AN13" s="37" t="s">
        <v>41</v>
      </c>
      <c r="AO13" s="24"/>
      <c r="AP13" s="24"/>
      <c r="AQ13" s="26"/>
      <c r="BS13" s="19" t="s">
        <v>18</v>
      </c>
    </row>
    <row r="14">
      <c r="B14" s="23"/>
      <c r="C14" s="24"/>
      <c r="D14" s="24"/>
      <c r="E14" s="37" t="s">
        <v>41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4" t="s">
        <v>38</v>
      </c>
      <c r="AL14" s="24"/>
      <c r="AM14" s="24"/>
      <c r="AN14" s="37" t="s">
        <v>41</v>
      </c>
      <c r="AO14" s="24"/>
      <c r="AP14" s="24"/>
      <c r="AQ14" s="26"/>
      <c r="BS14" s="19" t="s">
        <v>18</v>
      </c>
    </row>
    <row r="15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S15" s="19" t="s">
        <v>4</v>
      </c>
    </row>
    <row r="16" ht="14.4" customHeight="1">
      <c r="B16" s="23"/>
      <c r="C16" s="24"/>
      <c r="D16" s="34" t="s">
        <v>42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35</v>
      </c>
      <c r="AL16" s="24"/>
      <c r="AM16" s="24"/>
      <c r="AN16" s="30" t="s">
        <v>43</v>
      </c>
      <c r="AO16" s="24"/>
      <c r="AP16" s="24"/>
      <c r="AQ16" s="26"/>
      <c r="BS16" s="19" t="s">
        <v>4</v>
      </c>
    </row>
    <row r="17" ht="18.48" customHeight="1">
      <c r="B17" s="23"/>
      <c r="C17" s="24"/>
      <c r="D17" s="24"/>
      <c r="E17" s="30" t="s">
        <v>44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38</v>
      </c>
      <c r="AL17" s="24"/>
      <c r="AM17" s="24"/>
      <c r="AN17" s="30" t="s">
        <v>39</v>
      </c>
      <c r="AO17" s="24"/>
      <c r="AP17" s="24"/>
      <c r="AQ17" s="26"/>
      <c r="BS17" s="19" t="s">
        <v>45</v>
      </c>
    </row>
    <row r="18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S18" s="19" t="s">
        <v>6</v>
      </c>
    </row>
    <row r="19" ht="14.4" customHeight="1">
      <c r="B19" s="23"/>
      <c r="C19" s="24"/>
      <c r="D19" s="34" t="s">
        <v>46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S19" s="19" t="s">
        <v>6</v>
      </c>
    </row>
    <row r="20" ht="22.5" customHeight="1">
      <c r="B20" s="23"/>
      <c r="C20" s="24"/>
      <c r="D20" s="24"/>
      <c r="E20" s="38" t="s">
        <v>47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6"/>
      <c r="BS20" s="19" t="s">
        <v>4</v>
      </c>
    </row>
    <row r="2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</row>
    <row r="22" ht="6.96" customHeight="1">
      <c r="B22" s="23"/>
      <c r="C22" s="2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4"/>
      <c r="AQ22" s="26"/>
    </row>
    <row r="23" s="1" customFormat="1" ht="25.92" customHeight="1">
      <c r="B23" s="40"/>
      <c r="C23" s="41"/>
      <c r="D23" s="42" t="s">
        <v>48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>
        <f>ROUND(AG51,2)</f>
        <v>0</v>
      </c>
      <c r="AL23" s="43"/>
      <c r="AM23" s="43"/>
      <c r="AN23" s="43"/>
      <c r="AO23" s="43"/>
      <c r="AP23" s="41"/>
      <c r="AQ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5"/>
    </row>
    <row r="25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6" t="s">
        <v>49</v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6" t="s">
        <v>50</v>
      </c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6" t="s">
        <v>51</v>
      </c>
      <c r="AL25" s="41"/>
      <c r="AM25" s="41"/>
      <c r="AN25" s="41"/>
      <c r="AO25" s="41"/>
      <c r="AP25" s="41"/>
      <c r="AQ25" s="45"/>
    </row>
    <row r="26" s="2" customFormat="1" ht="14.4" customHeight="1">
      <c r="B26" s="47"/>
      <c r="C26" s="48"/>
      <c r="D26" s="49" t="s">
        <v>52</v>
      </c>
      <c r="E26" s="48"/>
      <c r="F26" s="49" t="s">
        <v>53</v>
      </c>
      <c r="G26" s="48"/>
      <c r="H26" s="48"/>
      <c r="I26" s="48"/>
      <c r="J26" s="48"/>
      <c r="K26" s="48"/>
      <c r="L26" s="50">
        <v>0.20999999999999999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51">
        <f>ROUND(AZ51,2)</f>
        <v>0</v>
      </c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51">
        <f>ROUND(AV51,2)</f>
        <v>0</v>
      </c>
      <c r="AL26" s="48"/>
      <c r="AM26" s="48"/>
      <c r="AN26" s="48"/>
      <c r="AO26" s="48"/>
      <c r="AP26" s="48"/>
      <c r="AQ26" s="52"/>
    </row>
    <row r="27" s="2" customFormat="1" ht="14.4" customHeight="1">
      <c r="B27" s="47"/>
      <c r="C27" s="48"/>
      <c r="D27" s="48"/>
      <c r="E27" s="48"/>
      <c r="F27" s="49" t="s">
        <v>54</v>
      </c>
      <c r="G27" s="48"/>
      <c r="H27" s="48"/>
      <c r="I27" s="48"/>
      <c r="J27" s="48"/>
      <c r="K27" s="48"/>
      <c r="L27" s="50">
        <v>0.14999999999999999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51">
        <f>ROUND(BA51,2)</f>
        <v>0</v>
      </c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51">
        <f>ROUND(AW51,2)</f>
        <v>0</v>
      </c>
      <c r="AL27" s="48"/>
      <c r="AM27" s="48"/>
      <c r="AN27" s="48"/>
      <c r="AO27" s="48"/>
      <c r="AP27" s="48"/>
      <c r="AQ27" s="52"/>
    </row>
    <row r="28" hidden="1" s="2" customFormat="1" ht="14.4" customHeight="1">
      <c r="B28" s="47"/>
      <c r="C28" s="48"/>
      <c r="D28" s="48"/>
      <c r="E28" s="48"/>
      <c r="F28" s="49" t="s">
        <v>55</v>
      </c>
      <c r="G28" s="48"/>
      <c r="H28" s="48"/>
      <c r="I28" s="48"/>
      <c r="J28" s="48"/>
      <c r="K28" s="48"/>
      <c r="L28" s="50">
        <v>0.20999999999999999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51">
        <f>ROUND(BB51,2)</f>
        <v>0</v>
      </c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51">
        <v>0</v>
      </c>
      <c r="AL28" s="48"/>
      <c r="AM28" s="48"/>
      <c r="AN28" s="48"/>
      <c r="AO28" s="48"/>
      <c r="AP28" s="48"/>
      <c r="AQ28" s="52"/>
    </row>
    <row r="29" hidden="1" s="2" customFormat="1" ht="14.4" customHeight="1">
      <c r="B29" s="47"/>
      <c r="C29" s="48"/>
      <c r="D29" s="48"/>
      <c r="E29" s="48"/>
      <c r="F29" s="49" t="s">
        <v>56</v>
      </c>
      <c r="G29" s="48"/>
      <c r="H29" s="48"/>
      <c r="I29" s="48"/>
      <c r="J29" s="48"/>
      <c r="K29" s="48"/>
      <c r="L29" s="50">
        <v>0.14999999999999999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1">
        <f>ROUND(BC51,2)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1">
        <v>0</v>
      </c>
      <c r="AL29" s="48"/>
      <c r="AM29" s="48"/>
      <c r="AN29" s="48"/>
      <c r="AO29" s="48"/>
      <c r="AP29" s="48"/>
      <c r="AQ29" s="52"/>
    </row>
    <row r="30" hidden="1" s="2" customFormat="1" ht="14.4" customHeight="1">
      <c r="B30" s="47"/>
      <c r="C30" s="48"/>
      <c r="D30" s="48"/>
      <c r="E30" s="48"/>
      <c r="F30" s="49" t="s">
        <v>57</v>
      </c>
      <c r="G30" s="48"/>
      <c r="H30" s="48"/>
      <c r="I30" s="48"/>
      <c r="J30" s="48"/>
      <c r="K30" s="48"/>
      <c r="L30" s="50">
        <v>0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1">
        <f>ROUND(BD51,2)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1">
        <v>0</v>
      </c>
      <c r="AL30" s="48"/>
      <c r="AM30" s="48"/>
      <c r="AN30" s="48"/>
      <c r="AO30" s="48"/>
      <c r="AP30" s="48"/>
      <c r="AQ30" s="52"/>
    </row>
    <row r="31" s="1" customFormat="1" ht="6.96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5"/>
    </row>
    <row r="32" s="1" customFormat="1" ht="25.92" customHeight="1">
      <c r="B32" s="40"/>
      <c r="C32" s="53"/>
      <c r="D32" s="54" t="s">
        <v>58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59</v>
      </c>
      <c r="U32" s="55"/>
      <c r="V32" s="55"/>
      <c r="W32" s="55"/>
      <c r="X32" s="57" t="s">
        <v>60</v>
      </c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8">
        <f>SUM(AK23:AK30)</f>
        <v>0</v>
      </c>
      <c r="AL32" s="55"/>
      <c r="AM32" s="55"/>
      <c r="AN32" s="55"/>
      <c r="AO32" s="59"/>
      <c r="AP32" s="53"/>
      <c r="AQ32" s="60"/>
    </row>
    <row r="33" s="1" customFormat="1" ht="6.96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5"/>
    </row>
    <row r="34" s="1" customFormat="1" ht="6.96" customHeight="1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3"/>
    </row>
    <row r="38" s="1" customFormat="1" ht="6.96" customHeight="1"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6"/>
    </row>
    <row r="39" s="1" customFormat="1" ht="36.96" customHeight="1">
      <c r="B39" s="40"/>
      <c r="C39" s="67" t="s">
        <v>61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6"/>
    </row>
    <row r="40" s="1" customFormat="1" ht="6.96" customHeight="1">
      <c r="B40" s="40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6"/>
    </row>
    <row r="41" s="3" customFormat="1" ht="14.4" customHeight="1">
      <c r="B41" s="69"/>
      <c r="C41" s="70" t="s">
        <v>13</v>
      </c>
      <c r="D41" s="71"/>
      <c r="E41" s="71"/>
      <c r="F41" s="71"/>
      <c r="G41" s="71"/>
      <c r="H41" s="71"/>
      <c r="I41" s="71"/>
      <c r="J41" s="71"/>
      <c r="K41" s="71"/>
      <c r="L41" s="71">
        <f>K5</f>
        <v>0</v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2"/>
    </row>
    <row r="42" s="4" customFormat="1" ht="36.96" customHeight="1">
      <c r="B42" s="73"/>
      <c r="C42" s="74" t="s">
        <v>16</v>
      </c>
      <c r="D42" s="75"/>
      <c r="E42" s="75"/>
      <c r="F42" s="75"/>
      <c r="G42" s="75"/>
      <c r="H42" s="75"/>
      <c r="I42" s="75"/>
      <c r="J42" s="75"/>
      <c r="K42" s="75"/>
      <c r="L42" s="76">
        <f>K6</f>
        <v>0</v>
      </c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7"/>
    </row>
    <row r="43" s="1" customFormat="1" ht="6.96" customHeight="1">
      <c r="B43" s="40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6"/>
    </row>
    <row r="44" s="1" customFormat="1">
      <c r="B44" s="40"/>
      <c r="C44" s="70" t="s">
        <v>24</v>
      </c>
      <c r="D44" s="68"/>
      <c r="E44" s="68"/>
      <c r="F44" s="68"/>
      <c r="G44" s="68"/>
      <c r="H44" s="68"/>
      <c r="I44" s="68"/>
      <c r="J44" s="68"/>
      <c r="K44" s="68"/>
      <c r="L44" s="78">
        <f>IF(K8="","",K8)</f>
        <v>0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70" t="s">
        <v>26</v>
      </c>
      <c r="AJ44" s="68"/>
      <c r="AK44" s="68"/>
      <c r="AL44" s="68"/>
      <c r="AM44" s="79">
        <f>IF(AN8= "","",AN8)</f>
        <v>0</v>
      </c>
      <c r="AN44" s="68"/>
      <c r="AO44" s="68"/>
      <c r="AP44" s="68"/>
      <c r="AQ44" s="68"/>
      <c r="AR44" s="66"/>
    </row>
    <row r="45" s="1" customFormat="1" ht="6.96" customHeight="1">
      <c r="B45" s="40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6"/>
    </row>
    <row r="46" s="1" customFormat="1">
      <c r="B46" s="40"/>
      <c r="C46" s="70" t="s">
        <v>34</v>
      </c>
      <c r="D46" s="68"/>
      <c r="E46" s="68"/>
      <c r="F46" s="68"/>
      <c r="G46" s="68"/>
      <c r="H46" s="68"/>
      <c r="I46" s="68"/>
      <c r="J46" s="68"/>
      <c r="K46" s="68"/>
      <c r="L46" s="71">
        <f>IF(E11= "","",E11)</f>
        <v>0</v>
      </c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70" t="s">
        <v>42</v>
      </c>
      <c r="AJ46" s="68"/>
      <c r="AK46" s="68"/>
      <c r="AL46" s="68"/>
      <c r="AM46" s="71">
        <f>IF(E17="","",E17)</f>
        <v>0</v>
      </c>
      <c r="AN46" s="68"/>
      <c r="AO46" s="68"/>
      <c r="AP46" s="68"/>
      <c r="AQ46" s="68"/>
      <c r="AR46" s="66"/>
      <c r="AS46" s="80" t="s">
        <v>62</v>
      </c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2"/>
    </row>
    <row r="47" s="1" customFormat="1">
      <c r="B47" s="40"/>
      <c r="C47" s="70" t="s">
        <v>40</v>
      </c>
      <c r="D47" s="68"/>
      <c r="E47" s="68"/>
      <c r="F47" s="68"/>
      <c r="G47" s="68"/>
      <c r="H47" s="68"/>
      <c r="I47" s="68"/>
      <c r="J47" s="68"/>
      <c r="K47" s="68"/>
      <c r="L47" s="71">
        <f>IF(E14= "Vyplň údaj","",E14)</f>
        <v>0</v>
      </c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6"/>
      <c r="AS47" s="83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5"/>
    </row>
    <row r="48" s="1" customFormat="1" ht="10.8" customHeight="1">
      <c r="B48" s="40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6"/>
      <c r="AS48" s="86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87"/>
    </row>
    <row r="49" s="1" customFormat="1" ht="29.28" customHeight="1">
      <c r="B49" s="40"/>
      <c r="C49" s="88" t="s">
        <v>63</v>
      </c>
      <c r="D49" s="89"/>
      <c r="E49" s="89"/>
      <c r="F49" s="89"/>
      <c r="G49" s="89"/>
      <c r="H49" s="89"/>
      <c r="I49" s="90" t="s">
        <v>64</v>
      </c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91" t="s">
        <v>65</v>
      </c>
      <c r="AH49" s="89"/>
      <c r="AI49" s="89"/>
      <c r="AJ49" s="89"/>
      <c r="AK49" s="89"/>
      <c r="AL49" s="89"/>
      <c r="AM49" s="89"/>
      <c r="AN49" s="90" t="s">
        <v>66</v>
      </c>
      <c r="AO49" s="89"/>
      <c r="AP49" s="89"/>
      <c r="AQ49" s="92" t="s">
        <v>67</v>
      </c>
      <c r="AR49" s="66"/>
      <c r="AS49" s="93" t="s">
        <v>68</v>
      </c>
      <c r="AT49" s="94" t="s">
        <v>69</v>
      </c>
      <c r="AU49" s="94" t="s">
        <v>70</v>
      </c>
      <c r="AV49" s="94" t="s">
        <v>71</v>
      </c>
      <c r="AW49" s="94" t="s">
        <v>72</v>
      </c>
      <c r="AX49" s="94" t="s">
        <v>73</v>
      </c>
      <c r="AY49" s="94" t="s">
        <v>74</v>
      </c>
      <c r="AZ49" s="94" t="s">
        <v>75</v>
      </c>
      <c r="BA49" s="94" t="s">
        <v>76</v>
      </c>
      <c r="BB49" s="94" t="s">
        <v>77</v>
      </c>
      <c r="BC49" s="94" t="s">
        <v>78</v>
      </c>
      <c r="BD49" s="95" t="s">
        <v>79</v>
      </c>
    </row>
    <row r="50" s="1" customFormat="1" ht="10.8" customHeight="1">
      <c r="B50" s="40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6"/>
      <c r="AS50" s="96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8"/>
    </row>
    <row r="51" s="4" customFormat="1" ht="32.4" customHeight="1">
      <c r="B51" s="73"/>
      <c r="C51" s="99" t="s">
        <v>80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1">
        <f>ROUND(AG52+SUM(AG53:AG55)+AG59+AG62+AG65+AG70+AG75,2)</f>
        <v>0</v>
      </c>
      <c r="AH51" s="101"/>
      <c r="AI51" s="101"/>
      <c r="AJ51" s="101"/>
      <c r="AK51" s="101"/>
      <c r="AL51" s="101"/>
      <c r="AM51" s="101"/>
      <c r="AN51" s="102">
        <f>SUM(AG51,AT51)</f>
        <v>0</v>
      </c>
      <c r="AO51" s="102"/>
      <c r="AP51" s="102"/>
      <c r="AQ51" s="103" t="s">
        <v>47</v>
      </c>
      <c r="AR51" s="77"/>
      <c r="AS51" s="104">
        <f>ROUND(AS52+SUM(AS53:AS55)+AS59+AS62+AS65+AS70+AS75,2)</f>
        <v>0</v>
      </c>
      <c r="AT51" s="105">
        <f>ROUND(SUM(AV51:AW51),2)</f>
        <v>0</v>
      </c>
      <c r="AU51" s="106">
        <f>ROUND(AU52+SUM(AU53:AU55)+AU59+AU62+AU65+AU70+AU75,5)</f>
        <v>0</v>
      </c>
      <c r="AV51" s="105">
        <f>ROUND(AZ51*L26,2)</f>
        <v>0</v>
      </c>
      <c r="AW51" s="105">
        <f>ROUND(BA51*L27,2)</f>
        <v>0</v>
      </c>
      <c r="AX51" s="105">
        <f>ROUND(BB51*L26,2)</f>
        <v>0</v>
      </c>
      <c r="AY51" s="105">
        <f>ROUND(BC51*L27,2)</f>
        <v>0</v>
      </c>
      <c r="AZ51" s="105">
        <f>ROUND(AZ52+SUM(AZ53:AZ55)+AZ59+AZ62+AZ65+AZ70+AZ75,2)</f>
        <v>0</v>
      </c>
      <c r="BA51" s="105">
        <f>ROUND(BA52+SUM(BA53:BA55)+BA59+BA62+BA65+BA70+BA75,2)</f>
        <v>0</v>
      </c>
      <c r="BB51" s="105">
        <f>ROUND(BB52+SUM(BB53:BB55)+BB59+BB62+BB65+BB70+BB75,2)</f>
        <v>0</v>
      </c>
      <c r="BC51" s="105">
        <f>ROUND(BC52+SUM(BC53:BC55)+BC59+BC62+BC65+BC70+BC75,2)</f>
        <v>0</v>
      </c>
      <c r="BD51" s="107">
        <f>ROUND(BD52+SUM(BD53:BD55)+BD59+BD62+BD65+BD70+BD75,2)</f>
        <v>0</v>
      </c>
      <c r="BS51" s="108" t="s">
        <v>81</v>
      </c>
      <c r="BT51" s="108" t="s">
        <v>82</v>
      </c>
      <c r="BU51" s="109" t="s">
        <v>83</v>
      </c>
      <c r="BV51" s="108" t="s">
        <v>84</v>
      </c>
      <c r="BW51" s="108" t="s">
        <v>5</v>
      </c>
      <c r="BX51" s="108" t="s">
        <v>85</v>
      </c>
      <c r="CL51" s="108" t="s">
        <v>20</v>
      </c>
    </row>
    <row r="52" s="5" customFormat="1" ht="22.5" customHeight="1">
      <c r="B52" s="110"/>
      <c r="C52" s="111"/>
      <c r="D52" s="112" t="s">
        <v>86</v>
      </c>
      <c r="E52" s="113"/>
      <c r="F52" s="113"/>
      <c r="G52" s="113"/>
      <c r="H52" s="113"/>
      <c r="I52" s="113"/>
      <c r="J52" s="112" t="s">
        <v>87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4">
        <f>'SO 001 - SO 001 VŠEOBECNÉ...'!J27</f>
        <v>0</v>
      </c>
      <c r="AH52" s="113"/>
      <c r="AI52" s="113"/>
      <c r="AJ52" s="113"/>
      <c r="AK52" s="113"/>
      <c r="AL52" s="113"/>
      <c r="AM52" s="113"/>
      <c r="AN52" s="114">
        <f>SUM(AG52,AT52)</f>
        <v>0</v>
      </c>
      <c r="AO52" s="113"/>
      <c r="AP52" s="113"/>
      <c r="AQ52" s="115" t="s">
        <v>88</v>
      </c>
      <c r="AR52" s="116"/>
      <c r="AS52" s="117">
        <v>0</v>
      </c>
      <c r="AT52" s="118">
        <f>ROUND(SUM(AV52:AW52),2)</f>
        <v>0</v>
      </c>
      <c r="AU52" s="119">
        <f>'SO 001 - SO 001 VŠEOBECNÉ...'!P77</f>
        <v>0</v>
      </c>
      <c r="AV52" s="118">
        <f>'SO 001 - SO 001 VŠEOBECNÉ...'!J30</f>
        <v>0</v>
      </c>
      <c r="AW52" s="118">
        <f>'SO 001 - SO 001 VŠEOBECNÉ...'!J31</f>
        <v>0</v>
      </c>
      <c r="AX52" s="118">
        <f>'SO 001 - SO 001 VŠEOBECNÉ...'!J32</f>
        <v>0</v>
      </c>
      <c r="AY52" s="118">
        <f>'SO 001 - SO 001 VŠEOBECNÉ...'!J33</f>
        <v>0</v>
      </c>
      <c r="AZ52" s="118">
        <f>'SO 001 - SO 001 VŠEOBECNÉ...'!F30</f>
        <v>0</v>
      </c>
      <c r="BA52" s="118">
        <f>'SO 001 - SO 001 VŠEOBECNÉ...'!F31</f>
        <v>0</v>
      </c>
      <c r="BB52" s="118">
        <f>'SO 001 - SO 001 VŠEOBECNÉ...'!F32</f>
        <v>0</v>
      </c>
      <c r="BC52" s="118">
        <f>'SO 001 - SO 001 VŠEOBECNÉ...'!F33</f>
        <v>0</v>
      </c>
      <c r="BD52" s="120">
        <f>'SO 001 - SO 001 VŠEOBECNÉ...'!F34</f>
        <v>0</v>
      </c>
      <c r="BT52" s="121" t="s">
        <v>23</v>
      </c>
      <c r="BV52" s="121" t="s">
        <v>84</v>
      </c>
      <c r="BW52" s="121" t="s">
        <v>89</v>
      </c>
      <c r="BX52" s="121" t="s">
        <v>5</v>
      </c>
      <c r="CL52" s="121" t="s">
        <v>90</v>
      </c>
      <c r="CM52" s="121" t="s">
        <v>91</v>
      </c>
    </row>
    <row r="53" s="5" customFormat="1" ht="22.5" customHeight="1">
      <c r="B53" s="110"/>
      <c r="C53" s="111"/>
      <c r="D53" s="112" t="s">
        <v>92</v>
      </c>
      <c r="E53" s="113"/>
      <c r="F53" s="113"/>
      <c r="G53" s="113"/>
      <c r="H53" s="113"/>
      <c r="I53" s="113"/>
      <c r="J53" s="112" t="s">
        <v>93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4">
        <f>'SO 002 - SO 002 ZAŘÍZENÍ ...'!J27</f>
        <v>0</v>
      </c>
      <c r="AH53" s="113"/>
      <c r="AI53" s="113"/>
      <c r="AJ53" s="113"/>
      <c r="AK53" s="113"/>
      <c r="AL53" s="113"/>
      <c r="AM53" s="113"/>
      <c r="AN53" s="114">
        <f>SUM(AG53,AT53)</f>
        <v>0</v>
      </c>
      <c r="AO53" s="113"/>
      <c r="AP53" s="113"/>
      <c r="AQ53" s="115" t="s">
        <v>94</v>
      </c>
      <c r="AR53" s="116"/>
      <c r="AS53" s="117">
        <v>0</v>
      </c>
      <c r="AT53" s="118">
        <f>ROUND(SUM(AV53:AW53),2)</f>
        <v>0</v>
      </c>
      <c r="AU53" s="119">
        <f>'SO 002 - SO 002 ZAŘÍZENÍ ...'!P78</f>
        <v>0</v>
      </c>
      <c r="AV53" s="118">
        <f>'SO 002 - SO 002 ZAŘÍZENÍ ...'!J30</f>
        <v>0</v>
      </c>
      <c r="AW53" s="118">
        <f>'SO 002 - SO 002 ZAŘÍZENÍ ...'!J31</f>
        <v>0</v>
      </c>
      <c r="AX53" s="118">
        <f>'SO 002 - SO 002 ZAŘÍZENÍ ...'!J32</f>
        <v>0</v>
      </c>
      <c r="AY53" s="118">
        <f>'SO 002 - SO 002 ZAŘÍZENÍ ...'!J33</f>
        <v>0</v>
      </c>
      <c r="AZ53" s="118">
        <f>'SO 002 - SO 002 ZAŘÍZENÍ ...'!F30</f>
        <v>0</v>
      </c>
      <c r="BA53" s="118">
        <f>'SO 002 - SO 002 ZAŘÍZENÍ ...'!F31</f>
        <v>0</v>
      </c>
      <c r="BB53" s="118">
        <f>'SO 002 - SO 002 ZAŘÍZENÍ ...'!F32</f>
        <v>0</v>
      </c>
      <c r="BC53" s="118">
        <f>'SO 002 - SO 002 ZAŘÍZENÍ ...'!F33</f>
        <v>0</v>
      </c>
      <c r="BD53" s="120">
        <f>'SO 002 - SO 002 ZAŘÍZENÍ ...'!F34</f>
        <v>0</v>
      </c>
      <c r="BT53" s="121" t="s">
        <v>23</v>
      </c>
      <c r="BV53" s="121" t="s">
        <v>84</v>
      </c>
      <c r="BW53" s="121" t="s">
        <v>95</v>
      </c>
      <c r="BX53" s="121" t="s">
        <v>5</v>
      </c>
      <c r="CL53" s="121" t="s">
        <v>96</v>
      </c>
      <c r="CM53" s="121" t="s">
        <v>91</v>
      </c>
    </row>
    <row r="54" s="5" customFormat="1" ht="22.5" customHeight="1">
      <c r="B54" s="110"/>
      <c r="C54" s="111"/>
      <c r="D54" s="112" t="s">
        <v>97</v>
      </c>
      <c r="E54" s="113"/>
      <c r="F54" s="113"/>
      <c r="G54" s="113"/>
      <c r="H54" s="113"/>
      <c r="I54" s="113"/>
      <c r="J54" s="112" t="s">
        <v>98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4">
        <f>'SO 003 - SO 003 KÁCENÍ ST...'!J27</f>
        <v>0</v>
      </c>
      <c r="AH54" s="113"/>
      <c r="AI54" s="113"/>
      <c r="AJ54" s="113"/>
      <c r="AK54" s="113"/>
      <c r="AL54" s="113"/>
      <c r="AM54" s="113"/>
      <c r="AN54" s="114">
        <f>SUM(AG54,AT54)</f>
        <v>0</v>
      </c>
      <c r="AO54" s="113"/>
      <c r="AP54" s="113"/>
      <c r="AQ54" s="115" t="s">
        <v>88</v>
      </c>
      <c r="AR54" s="116"/>
      <c r="AS54" s="117">
        <v>0</v>
      </c>
      <c r="AT54" s="118">
        <f>ROUND(SUM(AV54:AW54),2)</f>
        <v>0</v>
      </c>
      <c r="AU54" s="119">
        <f>'SO 003 - SO 003 KÁCENÍ ST...'!P78</f>
        <v>0</v>
      </c>
      <c r="AV54" s="118">
        <f>'SO 003 - SO 003 KÁCENÍ ST...'!J30</f>
        <v>0</v>
      </c>
      <c r="AW54" s="118">
        <f>'SO 003 - SO 003 KÁCENÍ ST...'!J31</f>
        <v>0</v>
      </c>
      <c r="AX54" s="118">
        <f>'SO 003 - SO 003 KÁCENÍ ST...'!J32</f>
        <v>0</v>
      </c>
      <c r="AY54" s="118">
        <f>'SO 003 - SO 003 KÁCENÍ ST...'!J33</f>
        <v>0</v>
      </c>
      <c r="AZ54" s="118">
        <f>'SO 003 - SO 003 KÁCENÍ ST...'!F30</f>
        <v>0</v>
      </c>
      <c r="BA54" s="118">
        <f>'SO 003 - SO 003 KÁCENÍ ST...'!F31</f>
        <v>0</v>
      </c>
      <c r="BB54" s="118">
        <f>'SO 003 - SO 003 KÁCENÍ ST...'!F32</f>
        <v>0</v>
      </c>
      <c r="BC54" s="118">
        <f>'SO 003 - SO 003 KÁCENÍ ST...'!F33</f>
        <v>0</v>
      </c>
      <c r="BD54" s="120">
        <f>'SO 003 - SO 003 KÁCENÍ ST...'!F34</f>
        <v>0</v>
      </c>
      <c r="BT54" s="121" t="s">
        <v>23</v>
      </c>
      <c r="BV54" s="121" t="s">
        <v>84</v>
      </c>
      <c r="BW54" s="121" t="s">
        <v>99</v>
      </c>
      <c r="BX54" s="121" t="s">
        <v>5</v>
      </c>
      <c r="CL54" s="121" t="s">
        <v>47</v>
      </c>
      <c r="CM54" s="121" t="s">
        <v>91</v>
      </c>
    </row>
    <row r="55" s="5" customFormat="1" ht="37.5" customHeight="1">
      <c r="B55" s="110"/>
      <c r="C55" s="111"/>
      <c r="D55" s="112" t="s">
        <v>100</v>
      </c>
      <c r="E55" s="113"/>
      <c r="F55" s="113"/>
      <c r="G55" s="113"/>
      <c r="H55" s="113"/>
      <c r="I55" s="113"/>
      <c r="J55" s="112" t="s">
        <v>101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22">
        <f>ROUND(SUM(AG56:AG58),2)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88</v>
      </c>
      <c r="AR55" s="116"/>
      <c r="AS55" s="117">
        <f>ROUND(SUM(AS56:AS58),2)</f>
        <v>0</v>
      </c>
      <c r="AT55" s="118">
        <f>ROUND(SUM(AV55:AW55),2)</f>
        <v>0</v>
      </c>
      <c r="AU55" s="119">
        <f>ROUND(SUM(AU56:AU58),5)</f>
        <v>0</v>
      </c>
      <c r="AV55" s="118">
        <f>ROUND(AZ55*L26,2)</f>
        <v>0</v>
      </c>
      <c r="AW55" s="118">
        <f>ROUND(BA55*L27,2)</f>
        <v>0</v>
      </c>
      <c r="AX55" s="118">
        <f>ROUND(BB55*L26,2)</f>
        <v>0</v>
      </c>
      <c r="AY55" s="118">
        <f>ROUND(BC55*L27,2)</f>
        <v>0</v>
      </c>
      <c r="AZ55" s="118">
        <f>ROUND(SUM(AZ56:AZ58),2)</f>
        <v>0</v>
      </c>
      <c r="BA55" s="118">
        <f>ROUND(SUM(BA56:BA58),2)</f>
        <v>0</v>
      </c>
      <c r="BB55" s="118">
        <f>ROUND(SUM(BB56:BB58),2)</f>
        <v>0</v>
      </c>
      <c r="BC55" s="118">
        <f>ROUND(SUM(BC56:BC58),2)</f>
        <v>0</v>
      </c>
      <c r="BD55" s="120">
        <f>ROUND(SUM(BD56:BD58),2)</f>
        <v>0</v>
      </c>
      <c r="BS55" s="121" t="s">
        <v>81</v>
      </c>
      <c r="BT55" s="121" t="s">
        <v>23</v>
      </c>
      <c r="BU55" s="121" t="s">
        <v>83</v>
      </c>
      <c r="BV55" s="121" t="s">
        <v>84</v>
      </c>
      <c r="BW55" s="121" t="s">
        <v>102</v>
      </c>
      <c r="BX55" s="121" t="s">
        <v>5</v>
      </c>
      <c r="CL55" s="121" t="s">
        <v>20</v>
      </c>
      <c r="CM55" s="121" t="s">
        <v>82</v>
      </c>
    </row>
    <row r="56" s="6" customFormat="1" ht="22.5" customHeight="1">
      <c r="B56" s="123"/>
      <c r="C56" s="124"/>
      <c r="D56" s="124"/>
      <c r="E56" s="125" t="s">
        <v>103</v>
      </c>
      <c r="F56" s="124"/>
      <c r="G56" s="124"/>
      <c r="H56" s="124"/>
      <c r="I56" s="124"/>
      <c r="J56" s="124"/>
      <c r="K56" s="125" t="s">
        <v>104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6">
        <f>'101.1 - 101.1 KOMUNIKACE'!J29</f>
        <v>0</v>
      </c>
      <c r="AH56" s="124"/>
      <c r="AI56" s="124"/>
      <c r="AJ56" s="124"/>
      <c r="AK56" s="124"/>
      <c r="AL56" s="124"/>
      <c r="AM56" s="124"/>
      <c r="AN56" s="126">
        <f>SUM(AG56,AT56)</f>
        <v>0</v>
      </c>
      <c r="AO56" s="124"/>
      <c r="AP56" s="124"/>
      <c r="AQ56" s="127" t="s">
        <v>105</v>
      </c>
      <c r="AR56" s="128"/>
      <c r="AS56" s="129">
        <v>0</v>
      </c>
      <c r="AT56" s="130">
        <f>ROUND(SUM(AV56:AW56),2)</f>
        <v>0</v>
      </c>
      <c r="AU56" s="131">
        <f>'101.1 - 101.1 KOMUNIKACE'!P87</f>
        <v>0</v>
      </c>
      <c r="AV56" s="130">
        <f>'101.1 - 101.1 KOMUNIKACE'!J32</f>
        <v>0</v>
      </c>
      <c r="AW56" s="130">
        <f>'101.1 - 101.1 KOMUNIKACE'!J33</f>
        <v>0</v>
      </c>
      <c r="AX56" s="130">
        <f>'101.1 - 101.1 KOMUNIKACE'!J34</f>
        <v>0</v>
      </c>
      <c r="AY56" s="130">
        <f>'101.1 - 101.1 KOMUNIKACE'!J35</f>
        <v>0</v>
      </c>
      <c r="AZ56" s="130">
        <f>'101.1 - 101.1 KOMUNIKACE'!F32</f>
        <v>0</v>
      </c>
      <c r="BA56" s="130">
        <f>'101.1 - 101.1 KOMUNIKACE'!F33</f>
        <v>0</v>
      </c>
      <c r="BB56" s="130">
        <f>'101.1 - 101.1 KOMUNIKACE'!F34</f>
        <v>0</v>
      </c>
      <c r="BC56" s="130">
        <f>'101.1 - 101.1 KOMUNIKACE'!F35</f>
        <v>0</v>
      </c>
      <c r="BD56" s="132">
        <f>'101.1 - 101.1 KOMUNIKACE'!F36</f>
        <v>0</v>
      </c>
      <c r="BT56" s="133" t="s">
        <v>91</v>
      </c>
      <c r="BV56" s="133" t="s">
        <v>84</v>
      </c>
      <c r="BW56" s="133" t="s">
        <v>106</v>
      </c>
      <c r="BX56" s="133" t="s">
        <v>102</v>
      </c>
      <c r="CL56" s="133" t="s">
        <v>47</v>
      </c>
    </row>
    <row r="57" s="6" customFormat="1" ht="22.5" customHeight="1">
      <c r="B57" s="123"/>
      <c r="C57" s="124"/>
      <c r="D57" s="124"/>
      <c r="E57" s="125" t="s">
        <v>107</v>
      </c>
      <c r="F57" s="124"/>
      <c r="G57" s="124"/>
      <c r="H57" s="124"/>
      <c r="I57" s="124"/>
      <c r="J57" s="124"/>
      <c r="K57" s="125" t="s">
        <v>108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6">
        <f>'101.2 - 101.2 VÝMĚNA AKTI...'!J29</f>
        <v>0</v>
      </c>
      <c r="AH57" s="124"/>
      <c r="AI57" s="124"/>
      <c r="AJ57" s="124"/>
      <c r="AK57" s="124"/>
      <c r="AL57" s="124"/>
      <c r="AM57" s="124"/>
      <c r="AN57" s="126">
        <f>SUM(AG57,AT57)</f>
        <v>0</v>
      </c>
      <c r="AO57" s="124"/>
      <c r="AP57" s="124"/>
      <c r="AQ57" s="127" t="s">
        <v>105</v>
      </c>
      <c r="AR57" s="128"/>
      <c r="AS57" s="129">
        <v>0</v>
      </c>
      <c r="AT57" s="130">
        <f>ROUND(SUM(AV57:AW57),2)</f>
        <v>0</v>
      </c>
      <c r="AU57" s="131">
        <f>'101.2 - 101.2 VÝMĚNA AKTI...'!P83</f>
        <v>0</v>
      </c>
      <c r="AV57" s="130">
        <f>'101.2 - 101.2 VÝMĚNA AKTI...'!J32</f>
        <v>0</v>
      </c>
      <c r="AW57" s="130">
        <f>'101.2 - 101.2 VÝMĚNA AKTI...'!J33</f>
        <v>0</v>
      </c>
      <c r="AX57" s="130">
        <f>'101.2 - 101.2 VÝMĚNA AKTI...'!J34</f>
        <v>0</v>
      </c>
      <c r="AY57" s="130">
        <f>'101.2 - 101.2 VÝMĚNA AKTI...'!J35</f>
        <v>0</v>
      </c>
      <c r="AZ57" s="130">
        <f>'101.2 - 101.2 VÝMĚNA AKTI...'!F32</f>
        <v>0</v>
      </c>
      <c r="BA57" s="130">
        <f>'101.2 - 101.2 VÝMĚNA AKTI...'!F33</f>
        <v>0</v>
      </c>
      <c r="BB57" s="130">
        <f>'101.2 - 101.2 VÝMĚNA AKTI...'!F34</f>
        <v>0</v>
      </c>
      <c r="BC57" s="130">
        <f>'101.2 - 101.2 VÝMĚNA AKTI...'!F35</f>
        <v>0</v>
      </c>
      <c r="BD57" s="132">
        <f>'101.2 - 101.2 VÝMĚNA AKTI...'!F36</f>
        <v>0</v>
      </c>
      <c r="BT57" s="133" t="s">
        <v>91</v>
      </c>
      <c r="BV57" s="133" t="s">
        <v>84</v>
      </c>
      <c r="BW57" s="133" t="s">
        <v>109</v>
      </c>
      <c r="BX57" s="133" t="s">
        <v>102</v>
      </c>
      <c r="CL57" s="133" t="s">
        <v>47</v>
      </c>
    </row>
    <row r="58" s="6" customFormat="1" ht="22.5" customHeight="1">
      <c r="B58" s="123"/>
      <c r="C58" s="124"/>
      <c r="D58" s="124"/>
      <c r="E58" s="125" t="s">
        <v>110</v>
      </c>
      <c r="F58" s="124"/>
      <c r="G58" s="124"/>
      <c r="H58" s="124"/>
      <c r="I58" s="124"/>
      <c r="J58" s="124"/>
      <c r="K58" s="125" t="s">
        <v>111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6">
        <f>'201.1 - 201.1 MOST EV. Č ...'!J29</f>
        <v>0</v>
      </c>
      <c r="AH58" s="124"/>
      <c r="AI58" s="124"/>
      <c r="AJ58" s="124"/>
      <c r="AK58" s="124"/>
      <c r="AL58" s="124"/>
      <c r="AM58" s="124"/>
      <c r="AN58" s="126">
        <f>SUM(AG58,AT58)</f>
        <v>0</v>
      </c>
      <c r="AO58" s="124"/>
      <c r="AP58" s="124"/>
      <c r="AQ58" s="127" t="s">
        <v>105</v>
      </c>
      <c r="AR58" s="128"/>
      <c r="AS58" s="129">
        <v>0</v>
      </c>
      <c r="AT58" s="130">
        <f>ROUND(SUM(AV58:AW58),2)</f>
        <v>0</v>
      </c>
      <c r="AU58" s="131">
        <f>'201.1 - 201.1 MOST EV. Č ...'!P83</f>
        <v>0</v>
      </c>
      <c r="AV58" s="130">
        <f>'201.1 - 201.1 MOST EV. Č ...'!J32</f>
        <v>0</v>
      </c>
      <c r="AW58" s="130">
        <f>'201.1 - 201.1 MOST EV. Č ...'!J33</f>
        <v>0</v>
      </c>
      <c r="AX58" s="130">
        <f>'201.1 - 201.1 MOST EV. Č ...'!J34</f>
        <v>0</v>
      </c>
      <c r="AY58" s="130">
        <f>'201.1 - 201.1 MOST EV. Č ...'!J35</f>
        <v>0</v>
      </c>
      <c r="AZ58" s="130">
        <f>'201.1 - 201.1 MOST EV. Č ...'!F32</f>
        <v>0</v>
      </c>
      <c r="BA58" s="130">
        <f>'201.1 - 201.1 MOST EV. Č ...'!F33</f>
        <v>0</v>
      </c>
      <c r="BB58" s="130">
        <f>'201.1 - 201.1 MOST EV. Č ...'!F34</f>
        <v>0</v>
      </c>
      <c r="BC58" s="130">
        <f>'201.1 - 201.1 MOST EV. Č ...'!F35</f>
        <v>0</v>
      </c>
      <c r="BD58" s="132">
        <f>'201.1 - 201.1 MOST EV. Č ...'!F36</f>
        <v>0</v>
      </c>
      <c r="BT58" s="133" t="s">
        <v>91</v>
      </c>
      <c r="BV58" s="133" t="s">
        <v>84</v>
      </c>
      <c r="BW58" s="133" t="s">
        <v>112</v>
      </c>
      <c r="BX58" s="133" t="s">
        <v>102</v>
      </c>
      <c r="CL58" s="133" t="s">
        <v>47</v>
      </c>
    </row>
    <row r="59" s="5" customFormat="1" ht="37.5" customHeight="1">
      <c r="B59" s="110"/>
      <c r="C59" s="111"/>
      <c r="D59" s="112" t="s">
        <v>113</v>
      </c>
      <c r="E59" s="113"/>
      <c r="F59" s="113"/>
      <c r="G59" s="113"/>
      <c r="H59" s="113"/>
      <c r="I59" s="113"/>
      <c r="J59" s="112" t="s">
        <v>114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22">
        <f>ROUND(SUM(AG60:AG61),2)</f>
        <v>0</v>
      </c>
      <c r="AH59" s="113"/>
      <c r="AI59" s="113"/>
      <c r="AJ59" s="113"/>
      <c r="AK59" s="113"/>
      <c r="AL59" s="113"/>
      <c r="AM59" s="113"/>
      <c r="AN59" s="114">
        <f>SUM(AG59,AT59)</f>
        <v>0</v>
      </c>
      <c r="AO59" s="113"/>
      <c r="AP59" s="113"/>
      <c r="AQ59" s="115" t="s">
        <v>88</v>
      </c>
      <c r="AR59" s="116"/>
      <c r="AS59" s="117">
        <f>ROUND(SUM(AS60:AS61),2)</f>
        <v>0</v>
      </c>
      <c r="AT59" s="118">
        <f>ROUND(SUM(AV59:AW59),2)</f>
        <v>0</v>
      </c>
      <c r="AU59" s="119">
        <f>ROUND(SUM(AU60:AU61),5)</f>
        <v>0</v>
      </c>
      <c r="AV59" s="118">
        <f>ROUND(AZ59*L26,2)</f>
        <v>0</v>
      </c>
      <c r="AW59" s="118">
        <f>ROUND(BA59*L27,2)</f>
        <v>0</v>
      </c>
      <c r="AX59" s="118">
        <f>ROUND(BB59*L26,2)</f>
        <v>0</v>
      </c>
      <c r="AY59" s="118">
        <f>ROUND(BC59*L27,2)</f>
        <v>0</v>
      </c>
      <c r="AZ59" s="118">
        <f>ROUND(SUM(AZ60:AZ61),2)</f>
        <v>0</v>
      </c>
      <c r="BA59" s="118">
        <f>ROUND(SUM(BA60:BA61),2)</f>
        <v>0</v>
      </c>
      <c r="BB59" s="118">
        <f>ROUND(SUM(BB60:BB61),2)</f>
        <v>0</v>
      </c>
      <c r="BC59" s="118">
        <f>ROUND(SUM(BC60:BC61),2)</f>
        <v>0</v>
      </c>
      <c r="BD59" s="120">
        <f>ROUND(SUM(BD60:BD61),2)</f>
        <v>0</v>
      </c>
      <c r="BS59" s="121" t="s">
        <v>81</v>
      </c>
      <c r="BT59" s="121" t="s">
        <v>23</v>
      </c>
      <c r="BU59" s="121" t="s">
        <v>83</v>
      </c>
      <c r="BV59" s="121" t="s">
        <v>84</v>
      </c>
      <c r="BW59" s="121" t="s">
        <v>115</v>
      </c>
      <c r="BX59" s="121" t="s">
        <v>5</v>
      </c>
      <c r="CL59" s="121" t="s">
        <v>20</v>
      </c>
      <c r="CM59" s="121" t="s">
        <v>82</v>
      </c>
    </row>
    <row r="60" s="6" customFormat="1" ht="22.5" customHeight="1">
      <c r="B60" s="123"/>
      <c r="C60" s="124"/>
      <c r="D60" s="124"/>
      <c r="E60" s="125" t="s">
        <v>116</v>
      </c>
      <c r="F60" s="124"/>
      <c r="G60" s="124"/>
      <c r="H60" s="124"/>
      <c r="I60" s="124"/>
      <c r="J60" s="124"/>
      <c r="K60" s="125" t="s">
        <v>117</v>
      </c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6">
        <f>'102.1 - 102.1 KOMUNIKACE'!J29</f>
        <v>0</v>
      </c>
      <c r="AH60" s="124"/>
      <c r="AI60" s="124"/>
      <c r="AJ60" s="124"/>
      <c r="AK60" s="124"/>
      <c r="AL60" s="124"/>
      <c r="AM60" s="124"/>
      <c r="AN60" s="126">
        <f>SUM(AG60,AT60)</f>
        <v>0</v>
      </c>
      <c r="AO60" s="124"/>
      <c r="AP60" s="124"/>
      <c r="AQ60" s="127" t="s">
        <v>105</v>
      </c>
      <c r="AR60" s="128"/>
      <c r="AS60" s="129">
        <v>0</v>
      </c>
      <c r="AT60" s="130">
        <f>ROUND(SUM(AV60:AW60),2)</f>
        <v>0</v>
      </c>
      <c r="AU60" s="131">
        <f>'102.1 - 102.1 KOMUNIKACE'!P86</f>
        <v>0</v>
      </c>
      <c r="AV60" s="130">
        <f>'102.1 - 102.1 KOMUNIKACE'!J32</f>
        <v>0</v>
      </c>
      <c r="AW60" s="130">
        <f>'102.1 - 102.1 KOMUNIKACE'!J33</f>
        <v>0</v>
      </c>
      <c r="AX60" s="130">
        <f>'102.1 - 102.1 KOMUNIKACE'!J34</f>
        <v>0</v>
      </c>
      <c r="AY60" s="130">
        <f>'102.1 - 102.1 KOMUNIKACE'!J35</f>
        <v>0</v>
      </c>
      <c r="AZ60" s="130">
        <f>'102.1 - 102.1 KOMUNIKACE'!F32</f>
        <v>0</v>
      </c>
      <c r="BA60" s="130">
        <f>'102.1 - 102.1 KOMUNIKACE'!F33</f>
        <v>0</v>
      </c>
      <c r="BB60" s="130">
        <f>'102.1 - 102.1 KOMUNIKACE'!F34</f>
        <v>0</v>
      </c>
      <c r="BC60" s="130">
        <f>'102.1 - 102.1 KOMUNIKACE'!F35</f>
        <v>0</v>
      </c>
      <c r="BD60" s="132">
        <f>'102.1 - 102.1 KOMUNIKACE'!F36</f>
        <v>0</v>
      </c>
      <c r="BT60" s="133" t="s">
        <v>91</v>
      </c>
      <c r="BV60" s="133" t="s">
        <v>84</v>
      </c>
      <c r="BW60" s="133" t="s">
        <v>118</v>
      </c>
      <c r="BX60" s="133" t="s">
        <v>115</v>
      </c>
      <c r="CL60" s="133" t="s">
        <v>47</v>
      </c>
    </row>
    <row r="61" s="6" customFormat="1" ht="22.5" customHeight="1">
      <c r="B61" s="123"/>
      <c r="C61" s="124"/>
      <c r="D61" s="124"/>
      <c r="E61" s="125" t="s">
        <v>119</v>
      </c>
      <c r="F61" s="124"/>
      <c r="G61" s="124"/>
      <c r="H61" s="124"/>
      <c r="I61" s="124"/>
      <c r="J61" s="124"/>
      <c r="K61" s="125" t="s">
        <v>120</v>
      </c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6">
        <f>'102.2 - 102.2 VÝMĚNA AKTI...'!J29</f>
        <v>0</v>
      </c>
      <c r="AH61" s="124"/>
      <c r="AI61" s="124"/>
      <c r="AJ61" s="124"/>
      <c r="AK61" s="124"/>
      <c r="AL61" s="124"/>
      <c r="AM61" s="124"/>
      <c r="AN61" s="126">
        <f>SUM(AG61,AT61)</f>
        <v>0</v>
      </c>
      <c r="AO61" s="124"/>
      <c r="AP61" s="124"/>
      <c r="AQ61" s="127" t="s">
        <v>105</v>
      </c>
      <c r="AR61" s="128"/>
      <c r="AS61" s="129">
        <v>0</v>
      </c>
      <c r="AT61" s="130">
        <f>ROUND(SUM(AV61:AW61),2)</f>
        <v>0</v>
      </c>
      <c r="AU61" s="131">
        <f>'102.2 - 102.2 VÝMĚNA AKTI...'!P83</f>
        <v>0</v>
      </c>
      <c r="AV61" s="130">
        <f>'102.2 - 102.2 VÝMĚNA AKTI...'!J32</f>
        <v>0</v>
      </c>
      <c r="AW61" s="130">
        <f>'102.2 - 102.2 VÝMĚNA AKTI...'!J33</f>
        <v>0</v>
      </c>
      <c r="AX61" s="130">
        <f>'102.2 - 102.2 VÝMĚNA AKTI...'!J34</f>
        <v>0</v>
      </c>
      <c r="AY61" s="130">
        <f>'102.2 - 102.2 VÝMĚNA AKTI...'!J35</f>
        <v>0</v>
      </c>
      <c r="AZ61" s="130">
        <f>'102.2 - 102.2 VÝMĚNA AKTI...'!F32</f>
        <v>0</v>
      </c>
      <c r="BA61" s="130">
        <f>'102.2 - 102.2 VÝMĚNA AKTI...'!F33</f>
        <v>0</v>
      </c>
      <c r="BB61" s="130">
        <f>'102.2 - 102.2 VÝMĚNA AKTI...'!F34</f>
        <v>0</v>
      </c>
      <c r="BC61" s="130">
        <f>'102.2 - 102.2 VÝMĚNA AKTI...'!F35</f>
        <v>0</v>
      </c>
      <c r="BD61" s="132">
        <f>'102.2 - 102.2 VÝMĚNA AKTI...'!F36</f>
        <v>0</v>
      </c>
      <c r="BT61" s="133" t="s">
        <v>91</v>
      </c>
      <c r="BV61" s="133" t="s">
        <v>84</v>
      </c>
      <c r="BW61" s="133" t="s">
        <v>121</v>
      </c>
      <c r="BX61" s="133" t="s">
        <v>115</v>
      </c>
      <c r="CL61" s="133" t="s">
        <v>47</v>
      </c>
    </row>
    <row r="62" s="5" customFormat="1" ht="37.5" customHeight="1">
      <c r="B62" s="110"/>
      <c r="C62" s="111"/>
      <c r="D62" s="112" t="s">
        <v>122</v>
      </c>
      <c r="E62" s="113"/>
      <c r="F62" s="113"/>
      <c r="G62" s="113"/>
      <c r="H62" s="113"/>
      <c r="I62" s="113"/>
      <c r="J62" s="112" t="s">
        <v>123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22">
        <f>ROUND(SUM(AG63:AG64),2)</f>
        <v>0</v>
      </c>
      <c r="AH62" s="113"/>
      <c r="AI62" s="113"/>
      <c r="AJ62" s="113"/>
      <c r="AK62" s="113"/>
      <c r="AL62" s="113"/>
      <c r="AM62" s="113"/>
      <c r="AN62" s="114">
        <f>SUM(AG62,AT62)</f>
        <v>0</v>
      </c>
      <c r="AO62" s="113"/>
      <c r="AP62" s="113"/>
      <c r="AQ62" s="115" t="s">
        <v>88</v>
      </c>
      <c r="AR62" s="116"/>
      <c r="AS62" s="117">
        <f>ROUND(SUM(AS63:AS64),2)</f>
        <v>0</v>
      </c>
      <c r="AT62" s="118">
        <f>ROUND(SUM(AV62:AW62),2)</f>
        <v>0</v>
      </c>
      <c r="AU62" s="119">
        <f>ROUND(SUM(AU63:AU64),5)</f>
        <v>0</v>
      </c>
      <c r="AV62" s="118">
        <f>ROUND(AZ62*L26,2)</f>
        <v>0</v>
      </c>
      <c r="AW62" s="118">
        <f>ROUND(BA62*L27,2)</f>
        <v>0</v>
      </c>
      <c r="AX62" s="118">
        <f>ROUND(BB62*L26,2)</f>
        <v>0</v>
      </c>
      <c r="AY62" s="118">
        <f>ROUND(BC62*L27,2)</f>
        <v>0</v>
      </c>
      <c r="AZ62" s="118">
        <f>ROUND(SUM(AZ63:AZ64),2)</f>
        <v>0</v>
      </c>
      <c r="BA62" s="118">
        <f>ROUND(SUM(BA63:BA64),2)</f>
        <v>0</v>
      </c>
      <c r="BB62" s="118">
        <f>ROUND(SUM(BB63:BB64),2)</f>
        <v>0</v>
      </c>
      <c r="BC62" s="118">
        <f>ROUND(SUM(BC63:BC64),2)</f>
        <v>0</v>
      </c>
      <c r="BD62" s="120">
        <f>ROUND(SUM(BD63:BD64),2)</f>
        <v>0</v>
      </c>
      <c r="BS62" s="121" t="s">
        <v>81</v>
      </c>
      <c r="BT62" s="121" t="s">
        <v>23</v>
      </c>
      <c r="BU62" s="121" t="s">
        <v>83</v>
      </c>
      <c r="BV62" s="121" t="s">
        <v>84</v>
      </c>
      <c r="BW62" s="121" t="s">
        <v>124</v>
      </c>
      <c r="BX62" s="121" t="s">
        <v>5</v>
      </c>
      <c r="CL62" s="121" t="s">
        <v>20</v>
      </c>
      <c r="CM62" s="121" t="s">
        <v>82</v>
      </c>
    </row>
    <row r="63" s="6" customFormat="1" ht="22.5" customHeight="1">
      <c r="B63" s="123"/>
      <c r="C63" s="124"/>
      <c r="D63" s="124"/>
      <c r="E63" s="125" t="s">
        <v>125</v>
      </c>
      <c r="F63" s="124"/>
      <c r="G63" s="124"/>
      <c r="H63" s="124"/>
      <c r="I63" s="124"/>
      <c r="J63" s="124"/>
      <c r="K63" s="125" t="s">
        <v>126</v>
      </c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6">
        <f>'103.1 - 103.1 KOMUNIKACE'!J29</f>
        <v>0</v>
      </c>
      <c r="AH63" s="124"/>
      <c r="AI63" s="124"/>
      <c r="AJ63" s="124"/>
      <c r="AK63" s="124"/>
      <c r="AL63" s="124"/>
      <c r="AM63" s="124"/>
      <c r="AN63" s="126">
        <f>SUM(AG63,AT63)</f>
        <v>0</v>
      </c>
      <c r="AO63" s="124"/>
      <c r="AP63" s="124"/>
      <c r="AQ63" s="127" t="s">
        <v>105</v>
      </c>
      <c r="AR63" s="128"/>
      <c r="AS63" s="129">
        <v>0</v>
      </c>
      <c r="AT63" s="130">
        <f>ROUND(SUM(AV63:AW63),2)</f>
        <v>0</v>
      </c>
      <c r="AU63" s="131">
        <f>'103.1 - 103.1 KOMUNIKACE'!P86</f>
        <v>0</v>
      </c>
      <c r="AV63" s="130">
        <f>'103.1 - 103.1 KOMUNIKACE'!J32</f>
        <v>0</v>
      </c>
      <c r="AW63" s="130">
        <f>'103.1 - 103.1 KOMUNIKACE'!J33</f>
        <v>0</v>
      </c>
      <c r="AX63" s="130">
        <f>'103.1 - 103.1 KOMUNIKACE'!J34</f>
        <v>0</v>
      </c>
      <c r="AY63" s="130">
        <f>'103.1 - 103.1 KOMUNIKACE'!J35</f>
        <v>0</v>
      </c>
      <c r="AZ63" s="130">
        <f>'103.1 - 103.1 KOMUNIKACE'!F32</f>
        <v>0</v>
      </c>
      <c r="BA63" s="130">
        <f>'103.1 - 103.1 KOMUNIKACE'!F33</f>
        <v>0</v>
      </c>
      <c r="BB63" s="130">
        <f>'103.1 - 103.1 KOMUNIKACE'!F34</f>
        <v>0</v>
      </c>
      <c r="BC63" s="130">
        <f>'103.1 - 103.1 KOMUNIKACE'!F35</f>
        <v>0</v>
      </c>
      <c r="BD63" s="132">
        <f>'103.1 - 103.1 KOMUNIKACE'!F36</f>
        <v>0</v>
      </c>
      <c r="BT63" s="133" t="s">
        <v>91</v>
      </c>
      <c r="BV63" s="133" t="s">
        <v>84</v>
      </c>
      <c r="BW63" s="133" t="s">
        <v>127</v>
      </c>
      <c r="BX63" s="133" t="s">
        <v>124</v>
      </c>
      <c r="CL63" s="133" t="s">
        <v>47</v>
      </c>
    </row>
    <row r="64" s="6" customFormat="1" ht="22.5" customHeight="1">
      <c r="B64" s="123"/>
      <c r="C64" s="124"/>
      <c r="D64" s="124"/>
      <c r="E64" s="125" t="s">
        <v>128</v>
      </c>
      <c r="F64" s="124"/>
      <c r="G64" s="124"/>
      <c r="H64" s="124"/>
      <c r="I64" s="124"/>
      <c r="J64" s="124"/>
      <c r="K64" s="125" t="s">
        <v>129</v>
      </c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6">
        <f>'103.2 - 103.2 VÝMĚNA AKTI...'!J29</f>
        <v>0</v>
      </c>
      <c r="AH64" s="124"/>
      <c r="AI64" s="124"/>
      <c r="AJ64" s="124"/>
      <c r="AK64" s="124"/>
      <c r="AL64" s="124"/>
      <c r="AM64" s="124"/>
      <c r="AN64" s="126">
        <f>SUM(AG64,AT64)</f>
        <v>0</v>
      </c>
      <c r="AO64" s="124"/>
      <c r="AP64" s="124"/>
      <c r="AQ64" s="127" t="s">
        <v>105</v>
      </c>
      <c r="AR64" s="128"/>
      <c r="AS64" s="129">
        <v>0</v>
      </c>
      <c r="AT64" s="130">
        <f>ROUND(SUM(AV64:AW64),2)</f>
        <v>0</v>
      </c>
      <c r="AU64" s="131">
        <f>'103.2 - 103.2 VÝMĚNA AKTI...'!P83</f>
        <v>0</v>
      </c>
      <c r="AV64" s="130">
        <f>'103.2 - 103.2 VÝMĚNA AKTI...'!J32</f>
        <v>0</v>
      </c>
      <c r="AW64" s="130">
        <f>'103.2 - 103.2 VÝMĚNA AKTI...'!J33</f>
        <v>0</v>
      </c>
      <c r="AX64" s="130">
        <f>'103.2 - 103.2 VÝMĚNA AKTI...'!J34</f>
        <v>0</v>
      </c>
      <c r="AY64" s="130">
        <f>'103.2 - 103.2 VÝMĚNA AKTI...'!J35</f>
        <v>0</v>
      </c>
      <c r="AZ64" s="130">
        <f>'103.2 - 103.2 VÝMĚNA AKTI...'!F32</f>
        <v>0</v>
      </c>
      <c r="BA64" s="130">
        <f>'103.2 - 103.2 VÝMĚNA AKTI...'!F33</f>
        <v>0</v>
      </c>
      <c r="BB64" s="130">
        <f>'103.2 - 103.2 VÝMĚNA AKTI...'!F34</f>
        <v>0</v>
      </c>
      <c r="BC64" s="130">
        <f>'103.2 - 103.2 VÝMĚNA AKTI...'!F35</f>
        <v>0</v>
      </c>
      <c r="BD64" s="132">
        <f>'103.2 - 103.2 VÝMĚNA AKTI...'!F36</f>
        <v>0</v>
      </c>
      <c r="BT64" s="133" t="s">
        <v>91</v>
      </c>
      <c r="BV64" s="133" t="s">
        <v>84</v>
      </c>
      <c r="BW64" s="133" t="s">
        <v>130</v>
      </c>
      <c r="BX64" s="133" t="s">
        <v>124</v>
      </c>
      <c r="CL64" s="133" t="s">
        <v>47</v>
      </c>
    </row>
    <row r="65" s="5" customFormat="1" ht="37.5" customHeight="1">
      <c r="B65" s="110"/>
      <c r="C65" s="111"/>
      <c r="D65" s="112" t="s">
        <v>131</v>
      </c>
      <c r="E65" s="113"/>
      <c r="F65" s="113"/>
      <c r="G65" s="113"/>
      <c r="H65" s="113"/>
      <c r="I65" s="113"/>
      <c r="J65" s="112" t="s">
        <v>132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22">
        <f>ROUND(SUM(AG66:AG69),2)</f>
        <v>0</v>
      </c>
      <c r="AH65" s="113"/>
      <c r="AI65" s="113"/>
      <c r="AJ65" s="113"/>
      <c r="AK65" s="113"/>
      <c r="AL65" s="113"/>
      <c r="AM65" s="113"/>
      <c r="AN65" s="114">
        <f>SUM(AG65,AT65)</f>
        <v>0</v>
      </c>
      <c r="AO65" s="113"/>
      <c r="AP65" s="113"/>
      <c r="AQ65" s="115" t="s">
        <v>88</v>
      </c>
      <c r="AR65" s="116"/>
      <c r="AS65" s="117">
        <f>ROUND(SUM(AS66:AS69),2)</f>
        <v>0</v>
      </c>
      <c r="AT65" s="118">
        <f>ROUND(SUM(AV65:AW65),2)</f>
        <v>0</v>
      </c>
      <c r="AU65" s="119">
        <f>ROUND(SUM(AU66:AU69),5)</f>
        <v>0</v>
      </c>
      <c r="AV65" s="118">
        <f>ROUND(AZ65*L26,2)</f>
        <v>0</v>
      </c>
      <c r="AW65" s="118">
        <f>ROUND(BA65*L27,2)</f>
        <v>0</v>
      </c>
      <c r="AX65" s="118">
        <f>ROUND(BB65*L26,2)</f>
        <v>0</v>
      </c>
      <c r="AY65" s="118">
        <f>ROUND(BC65*L27,2)</f>
        <v>0</v>
      </c>
      <c r="AZ65" s="118">
        <f>ROUND(SUM(AZ66:AZ69),2)</f>
        <v>0</v>
      </c>
      <c r="BA65" s="118">
        <f>ROUND(SUM(BA66:BA69),2)</f>
        <v>0</v>
      </c>
      <c r="BB65" s="118">
        <f>ROUND(SUM(BB66:BB69),2)</f>
        <v>0</v>
      </c>
      <c r="BC65" s="118">
        <f>ROUND(SUM(BC66:BC69),2)</f>
        <v>0</v>
      </c>
      <c r="BD65" s="120">
        <f>ROUND(SUM(BD66:BD69),2)</f>
        <v>0</v>
      </c>
      <c r="BS65" s="121" t="s">
        <v>81</v>
      </c>
      <c r="BT65" s="121" t="s">
        <v>23</v>
      </c>
      <c r="BU65" s="121" t="s">
        <v>83</v>
      </c>
      <c r="BV65" s="121" t="s">
        <v>84</v>
      </c>
      <c r="BW65" s="121" t="s">
        <v>133</v>
      </c>
      <c r="BX65" s="121" t="s">
        <v>5</v>
      </c>
      <c r="CL65" s="121" t="s">
        <v>96</v>
      </c>
      <c r="CM65" s="121" t="s">
        <v>82</v>
      </c>
    </row>
    <row r="66" s="6" customFormat="1" ht="22.5" customHeight="1">
      <c r="B66" s="123"/>
      <c r="C66" s="124"/>
      <c r="D66" s="124"/>
      <c r="E66" s="125" t="s">
        <v>134</v>
      </c>
      <c r="F66" s="124"/>
      <c r="G66" s="124"/>
      <c r="H66" s="124"/>
      <c r="I66" s="124"/>
      <c r="J66" s="124"/>
      <c r="K66" s="125" t="s">
        <v>135</v>
      </c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6">
        <f>'104.1 - 104.1 KOMUNIKACE'!J29</f>
        <v>0</v>
      </c>
      <c r="AH66" s="124"/>
      <c r="AI66" s="124"/>
      <c r="AJ66" s="124"/>
      <c r="AK66" s="124"/>
      <c r="AL66" s="124"/>
      <c r="AM66" s="124"/>
      <c r="AN66" s="126">
        <f>SUM(AG66,AT66)</f>
        <v>0</v>
      </c>
      <c r="AO66" s="124"/>
      <c r="AP66" s="124"/>
      <c r="AQ66" s="127" t="s">
        <v>105</v>
      </c>
      <c r="AR66" s="128"/>
      <c r="AS66" s="129">
        <v>0</v>
      </c>
      <c r="AT66" s="130">
        <f>ROUND(SUM(AV66:AW66),2)</f>
        <v>0</v>
      </c>
      <c r="AU66" s="131">
        <f>'104.1 - 104.1 KOMUNIKACE'!P89</f>
        <v>0</v>
      </c>
      <c r="AV66" s="130">
        <f>'104.1 - 104.1 KOMUNIKACE'!J32</f>
        <v>0</v>
      </c>
      <c r="AW66" s="130">
        <f>'104.1 - 104.1 KOMUNIKACE'!J33</f>
        <v>0</v>
      </c>
      <c r="AX66" s="130">
        <f>'104.1 - 104.1 KOMUNIKACE'!J34</f>
        <v>0</v>
      </c>
      <c r="AY66" s="130">
        <f>'104.1 - 104.1 KOMUNIKACE'!J35</f>
        <v>0</v>
      </c>
      <c r="AZ66" s="130">
        <f>'104.1 - 104.1 KOMUNIKACE'!F32</f>
        <v>0</v>
      </c>
      <c r="BA66" s="130">
        <f>'104.1 - 104.1 KOMUNIKACE'!F33</f>
        <v>0</v>
      </c>
      <c r="BB66" s="130">
        <f>'104.1 - 104.1 KOMUNIKACE'!F34</f>
        <v>0</v>
      </c>
      <c r="BC66" s="130">
        <f>'104.1 - 104.1 KOMUNIKACE'!F35</f>
        <v>0</v>
      </c>
      <c r="BD66" s="132">
        <f>'104.1 - 104.1 KOMUNIKACE'!F36</f>
        <v>0</v>
      </c>
      <c r="BT66" s="133" t="s">
        <v>91</v>
      </c>
      <c r="BV66" s="133" t="s">
        <v>84</v>
      </c>
      <c r="BW66" s="133" t="s">
        <v>136</v>
      </c>
      <c r="BX66" s="133" t="s">
        <v>133</v>
      </c>
      <c r="CL66" s="133" t="s">
        <v>47</v>
      </c>
    </row>
    <row r="67" s="6" customFormat="1" ht="22.5" customHeight="1">
      <c r="B67" s="123"/>
      <c r="C67" s="124"/>
      <c r="D67" s="124"/>
      <c r="E67" s="125" t="s">
        <v>137</v>
      </c>
      <c r="F67" s="124"/>
      <c r="G67" s="124"/>
      <c r="H67" s="124"/>
      <c r="I67" s="124"/>
      <c r="J67" s="124"/>
      <c r="K67" s="125" t="s">
        <v>138</v>
      </c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6">
        <f>'104.2 - 104.2 VÝMĚNA AKTI...'!J29</f>
        <v>0</v>
      </c>
      <c r="AH67" s="124"/>
      <c r="AI67" s="124"/>
      <c r="AJ67" s="124"/>
      <c r="AK67" s="124"/>
      <c r="AL67" s="124"/>
      <c r="AM67" s="124"/>
      <c r="AN67" s="126">
        <f>SUM(AG67,AT67)</f>
        <v>0</v>
      </c>
      <c r="AO67" s="124"/>
      <c r="AP67" s="124"/>
      <c r="AQ67" s="127" t="s">
        <v>105</v>
      </c>
      <c r="AR67" s="128"/>
      <c r="AS67" s="129">
        <v>0</v>
      </c>
      <c r="AT67" s="130">
        <f>ROUND(SUM(AV67:AW67),2)</f>
        <v>0</v>
      </c>
      <c r="AU67" s="131">
        <f>'104.2 - 104.2 VÝMĚNA AKTI...'!P83</f>
        <v>0</v>
      </c>
      <c r="AV67" s="130">
        <f>'104.2 - 104.2 VÝMĚNA AKTI...'!J32</f>
        <v>0</v>
      </c>
      <c r="AW67" s="130">
        <f>'104.2 - 104.2 VÝMĚNA AKTI...'!J33</f>
        <v>0</v>
      </c>
      <c r="AX67" s="130">
        <f>'104.2 - 104.2 VÝMĚNA AKTI...'!J34</f>
        <v>0</v>
      </c>
      <c r="AY67" s="130">
        <f>'104.2 - 104.2 VÝMĚNA AKTI...'!J35</f>
        <v>0</v>
      </c>
      <c r="AZ67" s="130">
        <f>'104.2 - 104.2 VÝMĚNA AKTI...'!F32</f>
        <v>0</v>
      </c>
      <c r="BA67" s="130">
        <f>'104.2 - 104.2 VÝMĚNA AKTI...'!F33</f>
        <v>0</v>
      </c>
      <c r="BB67" s="130">
        <f>'104.2 - 104.2 VÝMĚNA AKTI...'!F34</f>
        <v>0</v>
      </c>
      <c r="BC67" s="130">
        <f>'104.2 - 104.2 VÝMĚNA AKTI...'!F35</f>
        <v>0</v>
      </c>
      <c r="BD67" s="132">
        <f>'104.2 - 104.2 VÝMĚNA AKTI...'!F36</f>
        <v>0</v>
      </c>
      <c r="BT67" s="133" t="s">
        <v>91</v>
      </c>
      <c r="BV67" s="133" t="s">
        <v>84</v>
      </c>
      <c r="BW67" s="133" t="s">
        <v>139</v>
      </c>
      <c r="BX67" s="133" t="s">
        <v>133</v>
      </c>
      <c r="CL67" s="133" t="s">
        <v>47</v>
      </c>
    </row>
    <row r="68" s="6" customFormat="1" ht="22.5" customHeight="1">
      <c r="B68" s="123"/>
      <c r="C68" s="124"/>
      <c r="D68" s="124"/>
      <c r="E68" s="125" t="s">
        <v>140</v>
      </c>
      <c r="F68" s="124"/>
      <c r="G68" s="124"/>
      <c r="H68" s="124"/>
      <c r="I68" s="124"/>
      <c r="J68" s="124"/>
      <c r="K68" s="125" t="s">
        <v>141</v>
      </c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6">
        <f>'204.1 - 204.1 MOST EV. Č....'!J29</f>
        <v>0</v>
      </c>
      <c r="AH68" s="124"/>
      <c r="AI68" s="124"/>
      <c r="AJ68" s="124"/>
      <c r="AK68" s="124"/>
      <c r="AL68" s="124"/>
      <c r="AM68" s="124"/>
      <c r="AN68" s="126">
        <f>SUM(AG68,AT68)</f>
        <v>0</v>
      </c>
      <c r="AO68" s="124"/>
      <c r="AP68" s="124"/>
      <c r="AQ68" s="127" t="s">
        <v>105</v>
      </c>
      <c r="AR68" s="128"/>
      <c r="AS68" s="129">
        <v>0</v>
      </c>
      <c r="AT68" s="130">
        <f>ROUND(SUM(AV68:AW68),2)</f>
        <v>0</v>
      </c>
      <c r="AU68" s="131">
        <f>'204.1 - 204.1 MOST EV. Č....'!P83</f>
        <v>0</v>
      </c>
      <c r="AV68" s="130">
        <f>'204.1 - 204.1 MOST EV. Č....'!J32</f>
        <v>0</v>
      </c>
      <c r="AW68" s="130">
        <f>'204.1 - 204.1 MOST EV. Č....'!J33</f>
        <v>0</v>
      </c>
      <c r="AX68" s="130">
        <f>'204.1 - 204.1 MOST EV. Č....'!J34</f>
        <v>0</v>
      </c>
      <c r="AY68" s="130">
        <f>'204.1 - 204.1 MOST EV. Č....'!J35</f>
        <v>0</v>
      </c>
      <c r="AZ68" s="130">
        <f>'204.1 - 204.1 MOST EV. Č....'!F32</f>
        <v>0</v>
      </c>
      <c r="BA68" s="130">
        <f>'204.1 - 204.1 MOST EV. Č....'!F33</f>
        <v>0</v>
      </c>
      <c r="BB68" s="130">
        <f>'204.1 - 204.1 MOST EV. Č....'!F34</f>
        <v>0</v>
      </c>
      <c r="BC68" s="130">
        <f>'204.1 - 204.1 MOST EV. Č....'!F35</f>
        <v>0</v>
      </c>
      <c r="BD68" s="132">
        <f>'204.1 - 204.1 MOST EV. Č....'!F36</f>
        <v>0</v>
      </c>
      <c r="BT68" s="133" t="s">
        <v>91</v>
      </c>
      <c r="BV68" s="133" t="s">
        <v>84</v>
      </c>
      <c r="BW68" s="133" t="s">
        <v>142</v>
      </c>
      <c r="BX68" s="133" t="s">
        <v>133</v>
      </c>
      <c r="CL68" s="133" t="s">
        <v>47</v>
      </c>
    </row>
    <row r="69" s="6" customFormat="1" ht="22.5" customHeight="1">
      <c r="B69" s="123"/>
      <c r="C69" s="124"/>
      <c r="D69" s="124"/>
      <c r="E69" s="125" t="s">
        <v>143</v>
      </c>
      <c r="F69" s="124"/>
      <c r="G69" s="124"/>
      <c r="H69" s="124"/>
      <c r="I69" s="124"/>
      <c r="J69" s="124"/>
      <c r="K69" s="125" t="s">
        <v>144</v>
      </c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6">
        <f>'204.2 - 204.2 MOST EV.Č. ...'!J29</f>
        <v>0</v>
      </c>
      <c r="AH69" s="124"/>
      <c r="AI69" s="124"/>
      <c r="AJ69" s="124"/>
      <c r="AK69" s="124"/>
      <c r="AL69" s="124"/>
      <c r="AM69" s="124"/>
      <c r="AN69" s="126">
        <f>SUM(AG69,AT69)</f>
        <v>0</v>
      </c>
      <c r="AO69" s="124"/>
      <c r="AP69" s="124"/>
      <c r="AQ69" s="127" t="s">
        <v>105</v>
      </c>
      <c r="AR69" s="128"/>
      <c r="AS69" s="129">
        <v>0</v>
      </c>
      <c r="AT69" s="130">
        <f>ROUND(SUM(AV69:AW69),2)</f>
        <v>0</v>
      </c>
      <c r="AU69" s="131">
        <f>'204.2 - 204.2 MOST EV.Č. ...'!P83</f>
        <v>0</v>
      </c>
      <c r="AV69" s="130">
        <f>'204.2 - 204.2 MOST EV.Č. ...'!J32</f>
        <v>0</v>
      </c>
      <c r="AW69" s="130">
        <f>'204.2 - 204.2 MOST EV.Č. ...'!J33</f>
        <v>0</v>
      </c>
      <c r="AX69" s="130">
        <f>'204.2 - 204.2 MOST EV.Č. ...'!J34</f>
        <v>0</v>
      </c>
      <c r="AY69" s="130">
        <f>'204.2 - 204.2 MOST EV.Č. ...'!J35</f>
        <v>0</v>
      </c>
      <c r="AZ69" s="130">
        <f>'204.2 - 204.2 MOST EV.Č. ...'!F32</f>
        <v>0</v>
      </c>
      <c r="BA69" s="130">
        <f>'204.2 - 204.2 MOST EV.Č. ...'!F33</f>
        <v>0</v>
      </c>
      <c r="BB69" s="130">
        <f>'204.2 - 204.2 MOST EV.Č. ...'!F34</f>
        <v>0</v>
      </c>
      <c r="BC69" s="130">
        <f>'204.2 - 204.2 MOST EV.Č. ...'!F35</f>
        <v>0</v>
      </c>
      <c r="BD69" s="132">
        <f>'204.2 - 204.2 MOST EV.Č. ...'!F36</f>
        <v>0</v>
      </c>
      <c r="BT69" s="133" t="s">
        <v>91</v>
      </c>
      <c r="BV69" s="133" t="s">
        <v>84</v>
      </c>
      <c r="BW69" s="133" t="s">
        <v>145</v>
      </c>
      <c r="BX69" s="133" t="s">
        <v>133</v>
      </c>
      <c r="CL69" s="133" t="s">
        <v>47</v>
      </c>
    </row>
    <row r="70" s="5" customFormat="1" ht="37.5" customHeight="1">
      <c r="B70" s="110"/>
      <c r="C70" s="111"/>
      <c r="D70" s="112" t="s">
        <v>146</v>
      </c>
      <c r="E70" s="113"/>
      <c r="F70" s="113"/>
      <c r="G70" s="113"/>
      <c r="H70" s="113"/>
      <c r="I70" s="113"/>
      <c r="J70" s="112" t="s">
        <v>147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22">
        <f>ROUND(SUM(AG71:AG74),2)</f>
        <v>0</v>
      </c>
      <c r="AH70" s="113"/>
      <c r="AI70" s="113"/>
      <c r="AJ70" s="113"/>
      <c r="AK70" s="113"/>
      <c r="AL70" s="113"/>
      <c r="AM70" s="113"/>
      <c r="AN70" s="114">
        <f>SUM(AG70,AT70)</f>
        <v>0</v>
      </c>
      <c r="AO70" s="113"/>
      <c r="AP70" s="113"/>
      <c r="AQ70" s="115" t="s">
        <v>88</v>
      </c>
      <c r="AR70" s="116"/>
      <c r="AS70" s="117">
        <f>ROUND(SUM(AS71:AS74),2)</f>
        <v>0</v>
      </c>
      <c r="AT70" s="118">
        <f>ROUND(SUM(AV70:AW70),2)</f>
        <v>0</v>
      </c>
      <c r="AU70" s="119">
        <f>ROUND(SUM(AU71:AU74),5)</f>
        <v>0</v>
      </c>
      <c r="AV70" s="118">
        <f>ROUND(AZ70*L26,2)</f>
        <v>0</v>
      </c>
      <c r="AW70" s="118">
        <f>ROUND(BA70*L27,2)</f>
        <v>0</v>
      </c>
      <c r="AX70" s="118">
        <f>ROUND(BB70*L26,2)</f>
        <v>0</v>
      </c>
      <c r="AY70" s="118">
        <f>ROUND(BC70*L27,2)</f>
        <v>0</v>
      </c>
      <c r="AZ70" s="118">
        <f>ROUND(SUM(AZ71:AZ74),2)</f>
        <v>0</v>
      </c>
      <c r="BA70" s="118">
        <f>ROUND(SUM(BA71:BA74),2)</f>
        <v>0</v>
      </c>
      <c r="BB70" s="118">
        <f>ROUND(SUM(BB71:BB74),2)</f>
        <v>0</v>
      </c>
      <c r="BC70" s="118">
        <f>ROUND(SUM(BC71:BC74),2)</f>
        <v>0</v>
      </c>
      <c r="BD70" s="120">
        <f>ROUND(SUM(BD71:BD74),2)</f>
        <v>0</v>
      </c>
      <c r="BS70" s="121" t="s">
        <v>81</v>
      </c>
      <c r="BT70" s="121" t="s">
        <v>23</v>
      </c>
      <c r="BU70" s="121" t="s">
        <v>83</v>
      </c>
      <c r="BV70" s="121" t="s">
        <v>84</v>
      </c>
      <c r="BW70" s="121" t="s">
        <v>148</v>
      </c>
      <c r="BX70" s="121" t="s">
        <v>5</v>
      </c>
      <c r="CL70" s="121" t="s">
        <v>149</v>
      </c>
      <c r="CM70" s="121" t="s">
        <v>91</v>
      </c>
    </row>
    <row r="71" s="6" customFormat="1" ht="22.5" customHeight="1">
      <c r="B71" s="123"/>
      <c r="C71" s="124"/>
      <c r="D71" s="124"/>
      <c r="E71" s="125" t="s">
        <v>150</v>
      </c>
      <c r="F71" s="124"/>
      <c r="G71" s="124"/>
      <c r="H71" s="124"/>
      <c r="I71" s="124"/>
      <c r="J71" s="124"/>
      <c r="K71" s="125" t="s">
        <v>151</v>
      </c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6">
        <f>'105.1 - 105.1 KOMUNIKACE'!J29</f>
        <v>0</v>
      </c>
      <c r="AH71" s="124"/>
      <c r="AI71" s="124"/>
      <c r="AJ71" s="124"/>
      <c r="AK71" s="124"/>
      <c r="AL71" s="124"/>
      <c r="AM71" s="124"/>
      <c r="AN71" s="126">
        <f>SUM(AG71,AT71)</f>
        <v>0</v>
      </c>
      <c r="AO71" s="124"/>
      <c r="AP71" s="124"/>
      <c r="AQ71" s="127" t="s">
        <v>105</v>
      </c>
      <c r="AR71" s="128"/>
      <c r="AS71" s="129">
        <v>0</v>
      </c>
      <c r="AT71" s="130">
        <f>ROUND(SUM(AV71:AW71),2)</f>
        <v>0</v>
      </c>
      <c r="AU71" s="131">
        <f>'105.1 - 105.1 KOMUNIKACE'!P86</f>
        <v>0</v>
      </c>
      <c r="AV71" s="130">
        <f>'105.1 - 105.1 KOMUNIKACE'!J32</f>
        <v>0</v>
      </c>
      <c r="AW71" s="130">
        <f>'105.1 - 105.1 KOMUNIKACE'!J33</f>
        <v>0</v>
      </c>
      <c r="AX71" s="130">
        <f>'105.1 - 105.1 KOMUNIKACE'!J34</f>
        <v>0</v>
      </c>
      <c r="AY71" s="130">
        <f>'105.1 - 105.1 KOMUNIKACE'!J35</f>
        <v>0</v>
      </c>
      <c r="AZ71" s="130">
        <f>'105.1 - 105.1 KOMUNIKACE'!F32</f>
        <v>0</v>
      </c>
      <c r="BA71" s="130">
        <f>'105.1 - 105.1 KOMUNIKACE'!F33</f>
        <v>0</v>
      </c>
      <c r="BB71" s="130">
        <f>'105.1 - 105.1 KOMUNIKACE'!F34</f>
        <v>0</v>
      </c>
      <c r="BC71" s="130">
        <f>'105.1 - 105.1 KOMUNIKACE'!F35</f>
        <v>0</v>
      </c>
      <c r="BD71" s="132">
        <f>'105.1 - 105.1 KOMUNIKACE'!F36</f>
        <v>0</v>
      </c>
      <c r="BT71" s="133" t="s">
        <v>91</v>
      </c>
      <c r="BV71" s="133" t="s">
        <v>84</v>
      </c>
      <c r="BW71" s="133" t="s">
        <v>152</v>
      </c>
      <c r="BX71" s="133" t="s">
        <v>148</v>
      </c>
      <c r="CL71" s="133" t="s">
        <v>47</v>
      </c>
    </row>
    <row r="72" s="6" customFormat="1" ht="22.5" customHeight="1">
      <c r="B72" s="123"/>
      <c r="C72" s="124"/>
      <c r="D72" s="124"/>
      <c r="E72" s="125" t="s">
        <v>153</v>
      </c>
      <c r="F72" s="124"/>
      <c r="G72" s="124"/>
      <c r="H72" s="124"/>
      <c r="I72" s="124"/>
      <c r="J72" s="124"/>
      <c r="K72" s="125" t="s">
        <v>154</v>
      </c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6">
        <f>'105.2 - 105.2 VÝMĚNA AKTI...'!J29</f>
        <v>0</v>
      </c>
      <c r="AH72" s="124"/>
      <c r="AI72" s="124"/>
      <c r="AJ72" s="124"/>
      <c r="AK72" s="124"/>
      <c r="AL72" s="124"/>
      <c r="AM72" s="124"/>
      <c r="AN72" s="126">
        <f>SUM(AG72,AT72)</f>
        <v>0</v>
      </c>
      <c r="AO72" s="124"/>
      <c r="AP72" s="124"/>
      <c r="AQ72" s="127" t="s">
        <v>105</v>
      </c>
      <c r="AR72" s="128"/>
      <c r="AS72" s="129">
        <v>0</v>
      </c>
      <c r="AT72" s="130">
        <f>ROUND(SUM(AV72:AW72),2)</f>
        <v>0</v>
      </c>
      <c r="AU72" s="131">
        <f>'105.2 - 105.2 VÝMĚNA AKTI...'!P85</f>
        <v>0</v>
      </c>
      <c r="AV72" s="130">
        <f>'105.2 - 105.2 VÝMĚNA AKTI...'!J32</f>
        <v>0</v>
      </c>
      <c r="AW72" s="130">
        <f>'105.2 - 105.2 VÝMĚNA AKTI...'!J33</f>
        <v>0</v>
      </c>
      <c r="AX72" s="130">
        <f>'105.2 - 105.2 VÝMĚNA AKTI...'!J34</f>
        <v>0</v>
      </c>
      <c r="AY72" s="130">
        <f>'105.2 - 105.2 VÝMĚNA AKTI...'!J35</f>
        <v>0</v>
      </c>
      <c r="AZ72" s="130">
        <f>'105.2 - 105.2 VÝMĚNA AKTI...'!F32</f>
        <v>0</v>
      </c>
      <c r="BA72" s="130">
        <f>'105.2 - 105.2 VÝMĚNA AKTI...'!F33</f>
        <v>0</v>
      </c>
      <c r="BB72" s="130">
        <f>'105.2 - 105.2 VÝMĚNA AKTI...'!F34</f>
        <v>0</v>
      </c>
      <c r="BC72" s="130">
        <f>'105.2 - 105.2 VÝMĚNA AKTI...'!F35</f>
        <v>0</v>
      </c>
      <c r="BD72" s="132">
        <f>'105.2 - 105.2 VÝMĚNA AKTI...'!F36</f>
        <v>0</v>
      </c>
      <c r="BT72" s="133" t="s">
        <v>91</v>
      </c>
      <c r="BV72" s="133" t="s">
        <v>84</v>
      </c>
      <c r="BW72" s="133" t="s">
        <v>155</v>
      </c>
      <c r="BX72" s="133" t="s">
        <v>148</v>
      </c>
      <c r="CL72" s="133" t="s">
        <v>47</v>
      </c>
    </row>
    <row r="73" s="6" customFormat="1" ht="22.5" customHeight="1">
      <c r="B73" s="123"/>
      <c r="C73" s="124"/>
      <c r="D73" s="124"/>
      <c r="E73" s="125" t="s">
        <v>156</v>
      </c>
      <c r="F73" s="124"/>
      <c r="G73" s="124"/>
      <c r="H73" s="124"/>
      <c r="I73" s="124"/>
      <c r="J73" s="124"/>
      <c r="K73" s="125" t="s">
        <v>157</v>
      </c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6">
        <f>'205.1 - 205.1 MOST EV.Č. ...'!J29</f>
        <v>0</v>
      </c>
      <c r="AH73" s="124"/>
      <c r="AI73" s="124"/>
      <c r="AJ73" s="124"/>
      <c r="AK73" s="124"/>
      <c r="AL73" s="124"/>
      <c r="AM73" s="124"/>
      <c r="AN73" s="126">
        <f>SUM(AG73,AT73)</f>
        <v>0</v>
      </c>
      <c r="AO73" s="124"/>
      <c r="AP73" s="124"/>
      <c r="AQ73" s="127" t="s">
        <v>105</v>
      </c>
      <c r="AR73" s="128"/>
      <c r="AS73" s="129">
        <v>0</v>
      </c>
      <c r="AT73" s="130">
        <f>ROUND(SUM(AV73:AW73),2)</f>
        <v>0</v>
      </c>
      <c r="AU73" s="131">
        <f>'205.1 - 205.1 MOST EV.Č. ...'!P83</f>
        <v>0</v>
      </c>
      <c r="AV73" s="130">
        <f>'205.1 - 205.1 MOST EV.Č. ...'!J32</f>
        <v>0</v>
      </c>
      <c r="AW73" s="130">
        <f>'205.1 - 205.1 MOST EV.Č. ...'!J33</f>
        <v>0</v>
      </c>
      <c r="AX73" s="130">
        <f>'205.1 - 205.1 MOST EV.Č. ...'!J34</f>
        <v>0</v>
      </c>
      <c r="AY73" s="130">
        <f>'205.1 - 205.1 MOST EV.Č. ...'!J35</f>
        <v>0</v>
      </c>
      <c r="AZ73" s="130">
        <f>'205.1 - 205.1 MOST EV.Č. ...'!F32</f>
        <v>0</v>
      </c>
      <c r="BA73" s="130">
        <f>'205.1 - 205.1 MOST EV.Č. ...'!F33</f>
        <v>0</v>
      </c>
      <c r="BB73" s="130">
        <f>'205.1 - 205.1 MOST EV.Č. ...'!F34</f>
        <v>0</v>
      </c>
      <c r="BC73" s="130">
        <f>'205.1 - 205.1 MOST EV.Č. ...'!F35</f>
        <v>0</v>
      </c>
      <c r="BD73" s="132">
        <f>'205.1 - 205.1 MOST EV.Č. ...'!F36</f>
        <v>0</v>
      </c>
      <c r="BT73" s="133" t="s">
        <v>91</v>
      </c>
      <c r="BV73" s="133" t="s">
        <v>84</v>
      </c>
      <c r="BW73" s="133" t="s">
        <v>158</v>
      </c>
      <c r="BX73" s="133" t="s">
        <v>148</v>
      </c>
      <c r="CL73" s="133" t="s">
        <v>47</v>
      </c>
    </row>
    <row r="74" s="6" customFormat="1" ht="22.5" customHeight="1">
      <c r="B74" s="123"/>
      <c r="C74" s="124"/>
      <c r="D74" s="124"/>
      <c r="E74" s="125" t="s">
        <v>159</v>
      </c>
      <c r="F74" s="124"/>
      <c r="G74" s="124"/>
      <c r="H74" s="124"/>
      <c r="I74" s="124"/>
      <c r="J74" s="124"/>
      <c r="K74" s="125" t="s">
        <v>160</v>
      </c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6">
        <f>'205.2 - 205.2 MOST EV.Č. ...'!J29</f>
        <v>0</v>
      </c>
      <c r="AH74" s="124"/>
      <c r="AI74" s="124"/>
      <c r="AJ74" s="124"/>
      <c r="AK74" s="124"/>
      <c r="AL74" s="124"/>
      <c r="AM74" s="124"/>
      <c r="AN74" s="126">
        <f>SUM(AG74,AT74)</f>
        <v>0</v>
      </c>
      <c r="AO74" s="124"/>
      <c r="AP74" s="124"/>
      <c r="AQ74" s="127" t="s">
        <v>105</v>
      </c>
      <c r="AR74" s="128"/>
      <c r="AS74" s="129">
        <v>0</v>
      </c>
      <c r="AT74" s="130">
        <f>ROUND(SUM(AV74:AW74),2)</f>
        <v>0</v>
      </c>
      <c r="AU74" s="131">
        <f>'205.2 - 205.2 MOST EV.Č. ...'!P83</f>
        <v>0</v>
      </c>
      <c r="AV74" s="130">
        <f>'205.2 - 205.2 MOST EV.Č. ...'!J32</f>
        <v>0</v>
      </c>
      <c r="AW74" s="130">
        <f>'205.2 - 205.2 MOST EV.Č. ...'!J33</f>
        <v>0</v>
      </c>
      <c r="AX74" s="130">
        <f>'205.2 - 205.2 MOST EV.Č. ...'!J34</f>
        <v>0</v>
      </c>
      <c r="AY74" s="130">
        <f>'205.2 - 205.2 MOST EV.Č. ...'!J35</f>
        <v>0</v>
      </c>
      <c r="AZ74" s="130">
        <f>'205.2 - 205.2 MOST EV.Č. ...'!F32</f>
        <v>0</v>
      </c>
      <c r="BA74" s="130">
        <f>'205.2 - 205.2 MOST EV.Č. ...'!F33</f>
        <v>0</v>
      </c>
      <c r="BB74" s="130">
        <f>'205.2 - 205.2 MOST EV.Č. ...'!F34</f>
        <v>0</v>
      </c>
      <c r="BC74" s="130">
        <f>'205.2 - 205.2 MOST EV.Č. ...'!F35</f>
        <v>0</v>
      </c>
      <c r="BD74" s="132">
        <f>'205.2 - 205.2 MOST EV.Č. ...'!F36</f>
        <v>0</v>
      </c>
      <c r="BT74" s="133" t="s">
        <v>91</v>
      </c>
      <c r="BV74" s="133" t="s">
        <v>84</v>
      </c>
      <c r="BW74" s="133" t="s">
        <v>161</v>
      </c>
      <c r="BX74" s="133" t="s">
        <v>148</v>
      </c>
      <c r="CL74" s="133" t="s">
        <v>47</v>
      </c>
    </row>
    <row r="75" s="5" customFormat="1" ht="22.5" customHeight="1">
      <c r="B75" s="110"/>
      <c r="C75" s="111"/>
      <c r="D75" s="112" t="s">
        <v>162</v>
      </c>
      <c r="E75" s="113"/>
      <c r="F75" s="113"/>
      <c r="G75" s="113"/>
      <c r="H75" s="113"/>
      <c r="I75" s="113"/>
      <c r="J75" s="112" t="s">
        <v>163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4">
        <f>'SO 190 - SO 190 DOPRAVNĚ ...'!J27</f>
        <v>0</v>
      </c>
      <c r="AH75" s="113"/>
      <c r="AI75" s="113"/>
      <c r="AJ75" s="113"/>
      <c r="AK75" s="113"/>
      <c r="AL75" s="113"/>
      <c r="AM75" s="113"/>
      <c r="AN75" s="114">
        <f>SUM(AG75,AT75)</f>
        <v>0</v>
      </c>
      <c r="AO75" s="113"/>
      <c r="AP75" s="113"/>
      <c r="AQ75" s="115" t="s">
        <v>88</v>
      </c>
      <c r="AR75" s="116"/>
      <c r="AS75" s="134">
        <v>0</v>
      </c>
      <c r="AT75" s="135">
        <f>ROUND(SUM(AV75:AW75),2)</f>
        <v>0</v>
      </c>
      <c r="AU75" s="136">
        <f>'SO 190 - SO 190 DOPRAVNĚ ...'!P77</f>
        <v>0</v>
      </c>
      <c r="AV75" s="135">
        <f>'SO 190 - SO 190 DOPRAVNĚ ...'!J30</f>
        <v>0</v>
      </c>
      <c r="AW75" s="135">
        <f>'SO 190 - SO 190 DOPRAVNĚ ...'!J31</f>
        <v>0</v>
      </c>
      <c r="AX75" s="135">
        <f>'SO 190 - SO 190 DOPRAVNĚ ...'!J32</f>
        <v>0</v>
      </c>
      <c r="AY75" s="135">
        <f>'SO 190 - SO 190 DOPRAVNĚ ...'!J33</f>
        <v>0</v>
      </c>
      <c r="AZ75" s="135">
        <f>'SO 190 - SO 190 DOPRAVNĚ ...'!F30</f>
        <v>0</v>
      </c>
      <c r="BA75" s="135">
        <f>'SO 190 - SO 190 DOPRAVNĚ ...'!F31</f>
        <v>0</v>
      </c>
      <c r="BB75" s="135">
        <f>'SO 190 - SO 190 DOPRAVNĚ ...'!F32</f>
        <v>0</v>
      </c>
      <c r="BC75" s="135">
        <f>'SO 190 - SO 190 DOPRAVNĚ ...'!F33</f>
        <v>0</v>
      </c>
      <c r="BD75" s="137">
        <f>'SO 190 - SO 190 DOPRAVNĚ ...'!F34</f>
        <v>0</v>
      </c>
      <c r="BT75" s="121" t="s">
        <v>23</v>
      </c>
      <c r="BV75" s="121" t="s">
        <v>84</v>
      </c>
      <c r="BW75" s="121" t="s">
        <v>164</v>
      </c>
      <c r="BX75" s="121" t="s">
        <v>5</v>
      </c>
      <c r="CL75" s="121" t="s">
        <v>96</v>
      </c>
      <c r="CM75" s="121" t="s">
        <v>91</v>
      </c>
    </row>
    <row r="76" s="1" customFormat="1" ht="30" customHeight="1">
      <c r="B76" s="40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6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6"/>
    </row>
  </sheetData>
  <mergeCells count="13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N63:AP63"/>
    <mergeCell ref="AG63:AM63"/>
    <mergeCell ref="E63:I63"/>
    <mergeCell ref="K63:AF63"/>
    <mergeCell ref="AN64:AP64"/>
    <mergeCell ref="AG64:AM64"/>
    <mergeCell ref="E64:I64"/>
    <mergeCell ref="K64:AF64"/>
    <mergeCell ref="AN65:AP65"/>
    <mergeCell ref="AG65:AM65"/>
    <mergeCell ref="D65:H65"/>
    <mergeCell ref="J65:AF65"/>
    <mergeCell ref="AN66:AP66"/>
    <mergeCell ref="AG66:AM66"/>
    <mergeCell ref="E66:I66"/>
    <mergeCell ref="K66:AF66"/>
    <mergeCell ref="AN67:AP67"/>
    <mergeCell ref="AG67:AM67"/>
    <mergeCell ref="E67:I67"/>
    <mergeCell ref="K67:AF67"/>
    <mergeCell ref="AN68:AP68"/>
    <mergeCell ref="AG68:AM68"/>
    <mergeCell ref="E68:I68"/>
    <mergeCell ref="K68:AF68"/>
    <mergeCell ref="AN69:AP69"/>
    <mergeCell ref="AG69:AM69"/>
    <mergeCell ref="E69:I69"/>
    <mergeCell ref="K69:AF69"/>
    <mergeCell ref="AN70:AP70"/>
    <mergeCell ref="AG70:AM70"/>
    <mergeCell ref="D70:H70"/>
    <mergeCell ref="J70:AF70"/>
    <mergeCell ref="AN71:AP71"/>
    <mergeCell ref="AG71:AM71"/>
    <mergeCell ref="E71:I71"/>
    <mergeCell ref="K71:AF71"/>
    <mergeCell ref="AN72:AP72"/>
    <mergeCell ref="AG72:AM72"/>
    <mergeCell ref="E72:I72"/>
    <mergeCell ref="K72:AF72"/>
    <mergeCell ref="AN73:AP73"/>
    <mergeCell ref="AG73:AM73"/>
    <mergeCell ref="E73:I73"/>
    <mergeCell ref="K73:AF73"/>
    <mergeCell ref="AN74:AP74"/>
    <mergeCell ref="AG74:AM74"/>
    <mergeCell ref="E74:I74"/>
    <mergeCell ref="K74:AF74"/>
    <mergeCell ref="AN75:AP75"/>
    <mergeCell ref="AG75:AM75"/>
    <mergeCell ref="D75:H75"/>
    <mergeCell ref="J75:AF75"/>
    <mergeCell ref="AG51:AM51"/>
    <mergeCell ref="AN51:AP51"/>
    <mergeCell ref="AR2:BE2"/>
  </mergeCells>
  <pageMargins left="0.5833333" right="0.5833333" top="0.5833333" bottom="0.5833333" header="0" footer="0"/>
  <pageSetup orientation="landscape" blackAndWhite="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89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 s="1" customFormat="1">
      <c r="B8" s="40"/>
      <c r="C8" s="41"/>
      <c r="D8" s="34" t="s">
        <v>167</v>
      </c>
      <c r="E8" s="41"/>
      <c r="F8" s="41"/>
      <c r="G8" s="41"/>
      <c r="H8" s="41"/>
      <c r="I8" s="143"/>
      <c r="J8" s="41"/>
      <c r="K8" s="45"/>
    </row>
    <row r="9" s="1" customFormat="1" ht="36.96" customHeight="1">
      <c r="B9" s="40"/>
      <c r="C9" s="41"/>
      <c r="D9" s="41"/>
      <c r="E9" s="144" t="s">
        <v>168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41"/>
      <c r="E10" s="41"/>
      <c r="F10" s="41"/>
      <c r="G10" s="41"/>
      <c r="H10" s="41"/>
      <c r="I10" s="143"/>
      <c r="J10" s="41"/>
      <c r="K10" s="45"/>
    </row>
    <row r="11" s="1" customFormat="1" ht="14.4" customHeight="1">
      <c r="B11" s="40"/>
      <c r="C11" s="41"/>
      <c r="D11" s="34" t="s">
        <v>19</v>
      </c>
      <c r="E11" s="41"/>
      <c r="F11" s="30" t="s">
        <v>90</v>
      </c>
      <c r="G11" s="41"/>
      <c r="H11" s="41"/>
      <c r="I11" s="145" t="s">
        <v>21</v>
      </c>
      <c r="J11" s="30" t="s">
        <v>22</v>
      </c>
      <c r="K11" s="45"/>
    </row>
    <row r="12" s="1" customFormat="1" ht="14.4" customHeight="1">
      <c r="B12" s="40"/>
      <c r="C12" s="41"/>
      <c r="D12" s="34" t="s">
        <v>24</v>
      </c>
      <c r="E12" s="41"/>
      <c r="F12" s="30" t="s">
        <v>25</v>
      </c>
      <c r="G12" s="41"/>
      <c r="H12" s="41"/>
      <c r="I12" s="145" t="s">
        <v>26</v>
      </c>
      <c r="J12" s="146">
        <f>'Rekapitulace stavby'!AN8</f>
        <v>0</v>
      </c>
      <c r="K12" s="45"/>
    </row>
    <row r="13" s="1" customFormat="1" ht="21.84" customHeight="1">
      <c r="B13" s="40"/>
      <c r="C13" s="41"/>
      <c r="D13" s="29" t="s">
        <v>29</v>
      </c>
      <c r="E13" s="41"/>
      <c r="F13" s="36" t="s">
        <v>169</v>
      </c>
      <c r="G13" s="41"/>
      <c r="H13" s="41"/>
      <c r="I13" s="147" t="s">
        <v>31</v>
      </c>
      <c r="J13" s="36" t="s">
        <v>32</v>
      </c>
      <c r="K13" s="45"/>
    </row>
    <row r="14" s="1" customFormat="1" ht="14.4" customHeight="1">
      <c r="B14" s="40"/>
      <c r="C14" s="41"/>
      <c r="D14" s="34" t="s">
        <v>34</v>
      </c>
      <c r="E14" s="41"/>
      <c r="F14" s="41"/>
      <c r="G14" s="41"/>
      <c r="H14" s="41"/>
      <c r="I14" s="145" t="s">
        <v>35</v>
      </c>
      <c r="J14" s="30" t="s">
        <v>36</v>
      </c>
      <c r="K14" s="45"/>
    </row>
    <row r="15" s="1" customFormat="1" ht="18" customHeight="1">
      <c r="B15" s="40"/>
      <c r="C15" s="41"/>
      <c r="D15" s="41"/>
      <c r="E15" s="30" t="s">
        <v>37</v>
      </c>
      <c r="F15" s="41"/>
      <c r="G15" s="41"/>
      <c r="H15" s="41"/>
      <c r="I15" s="145" t="s">
        <v>38</v>
      </c>
      <c r="J15" s="30" t="s">
        <v>170</v>
      </c>
      <c r="K15" s="45"/>
    </row>
    <row r="16" s="1" customFormat="1" ht="6.96" customHeight="1">
      <c r="B16" s="40"/>
      <c r="C16" s="41"/>
      <c r="D16" s="41"/>
      <c r="E16" s="41"/>
      <c r="F16" s="41"/>
      <c r="G16" s="41"/>
      <c r="H16" s="41"/>
      <c r="I16" s="143"/>
      <c r="J16" s="41"/>
      <c r="K16" s="45"/>
    </row>
    <row r="17" s="1" customFormat="1" ht="14.4" customHeight="1">
      <c r="B17" s="40"/>
      <c r="C17" s="41"/>
      <c r="D17" s="34" t="s">
        <v>40</v>
      </c>
      <c r="E17" s="41"/>
      <c r="F17" s="41"/>
      <c r="G17" s="41"/>
      <c r="H17" s="41"/>
      <c r="I17" s="145" t="s">
        <v>35</v>
      </c>
      <c r="J17" s="30">
        <f>IF('Rekapitulace stavby'!AN13="Vyplň údaj","",IF('Rekapitulace stavby'!AN13="","",'Rekapitulace stavby'!AN13))</f>
        <v>0</v>
      </c>
      <c r="K17" s="45"/>
    </row>
    <row r="18" s="1" customFormat="1" ht="18" customHeight="1">
      <c r="B18" s="40"/>
      <c r="C18" s="41"/>
      <c r="D18" s="41"/>
      <c r="E18" s="30">
        <f>IF('Rekapitulace stavby'!E14="Vyplň údaj","",IF('Rekapitulace stavby'!E14="","",'Rekapitulace stavby'!E14))</f>
        <v>0</v>
      </c>
      <c r="F18" s="41"/>
      <c r="G18" s="41"/>
      <c r="H18" s="41"/>
      <c r="I18" s="145" t="s">
        <v>38</v>
      </c>
      <c r="J18" s="30">
        <f>IF('Rekapitulace stavby'!AN14="Vyplň údaj","",IF('Rekapitulace stavby'!AN14="","",'Rekapitulace stavby'!AN14))</f>
        <v>0</v>
      </c>
      <c r="K18" s="45"/>
    </row>
    <row r="19" s="1" customFormat="1" ht="6.96" customHeight="1">
      <c r="B19" s="40"/>
      <c r="C19" s="41"/>
      <c r="D19" s="41"/>
      <c r="E19" s="41"/>
      <c r="F19" s="41"/>
      <c r="G19" s="41"/>
      <c r="H19" s="41"/>
      <c r="I19" s="143"/>
      <c r="J19" s="41"/>
      <c r="K19" s="45"/>
    </row>
    <row r="20" s="1" customFormat="1" ht="14.4" customHeight="1">
      <c r="B20" s="40"/>
      <c r="C20" s="41"/>
      <c r="D20" s="34" t="s">
        <v>42</v>
      </c>
      <c r="E20" s="41"/>
      <c r="F20" s="41"/>
      <c r="G20" s="41"/>
      <c r="H20" s="41"/>
      <c r="I20" s="145" t="s">
        <v>35</v>
      </c>
      <c r="J20" s="30" t="s">
        <v>43</v>
      </c>
      <c r="K20" s="45"/>
    </row>
    <row r="21" s="1" customFormat="1" ht="18" customHeight="1">
      <c r="B21" s="40"/>
      <c r="C21" s="41"/>
      <c r="D21" s="41"/>
      <c r="E21" s="30" t="s">
        <v>171</v>
      </c>
      <c r="F21" s="41"/>
      <c r="G21" s="41"/>
      <c r="H21" s="41"/>
      <c r="I21" s="145" t="s">
        <v>38</v>
      </c>
      <c r="J21" s="30" t="s">
        <v>39</v>
      </c>
      <c r="K21" s="45"/>
    </row>
    <row r="22" s="1" customFormat="1" ht="6.96" customHeight="1">
      <c r="B22" s="40"/>
      <c r="C22" s="41"/>
      <c r="D22" s="41"/>
      <c r="E22" s="41"/>
      <c r="F22" s="41"/>
      <c r="G22" s="41"/>
      <c r="H22" s="41"/>
      <c r="I22" s="143"/>
      <c r="J22" s="41"/>
      <c r="K22" s="45"/>
    </row>
    <row r="23" s="1" customFormat="1" ht="14.4" customHeight="1">
      <c r="B23" s="40"/>
      <c r="C23" s="41"/>
      <c r="D23" s="34" t="s">
        <v>46</v>
      </c>
      <c r="E23" s="41"/>
      <c r="F23" s="41"/>
      <c r="G23" s="41"/>
      <c r="H23" s="41"/>
      <c r="I23" s="143"/>
      <c r="J23" s="41"/>
      <c r="K23" s="45"/>
    </row>
    <row r="24" s="7" customFormat="1" ht="22.5" customHeight="1">
      <c r="B24" s="148"/>
      <c r="C24" s="149"/>
      <c r="D24" s="149"/>
      <c r="E24" s="38" t="s">
        <v>47</v>
      </c>
      <c r="F24" s="149"/>
      <c r="G24" s="149"/>
      <c r="H24" s="149"/>
      <c r="I24" s="150"/>
      <c r="J24" s="149"/>
      <c r="K24" s="151"/>
    </row>
    <row r="25" s="1" customFormat="1" ht="6.96" customHeight="1">
      <c r="B25" s="40"/>
      <c r="C25" s="41"/>
      <c r="D25" s="41"/>
      <c r="E25" s="41"/>
      <c r="F25" s="41"/>
      <c r="G25" s="41"/>
      <c r="H25" s="41"/>
      <c r="I25" s="143"/>
      <c r="J25" s="41"/>
      <c r="K25" s="45"/>
    </row>
    <row r="26" s="1" customFormat="1" ht="6.96" customHeight="1">
      <c r="B26" s="40"/>
      <c r="C26" s="41"/>
      <c r="D26" s="97"/>
      <c r="E26" s="97"/>
      <c r="F26" s="97"/>
      <c r="G26" s="97"/>
      <c r="H26" s="97"/>
      <c r="I26" s="152"/>
      <c r="J26" s="97"/>
      <c r="K26" s="153"/>
    </row>
    <row r="27" s="1" customFormat="1" ht="25.44" customHeight="1">
      <c r="B27" s="40"/>
      <c r="C27" s="41"/>
      <c r="D27" s="154" t="s">
        <v>48</v>
      </c>
      <c r="E27" s="41"/>
      <c r="F27" s="41"/>
      <c r="G27" s="41"/>
      <c r="H27" s="41"/>
      <c r="I27" s="143"/>
      <c r="J27" s="155">
        <f>ROUND(J77,2)</f>
        <v>0</v>
      </c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14.4" customHeight="1">
      <c r="B29" s="40"/>
      <c r="C29" s="41"/>
      <c r="D29" s="41"/>
      <c r="E29" s="41"/>
      <c r="F29" s="46" t="s">
        <v>50</v>
      </c>
      <c r="G29" s="41"/>
      <c r="H29" s="41"/>
      <c r="I29" s="156" t="s">
        <v>49</v>
      </c>
      <c r="J29" s="46" t="s">
        <v>51</v>
      </c>
      <c r="K29" s="45"/>
    </row>
    <row r="30" s="1" customFormat="1" ht="14.4" customHeight="1">
      <c r="B30" s="40"/>
      <c r="C30" s="41"/>
      <c r="D30" s="49" t="s">
        <v>52</v>
      </c>
      <c r="E30" s="49" t="s">
        <v>53</v>
      </c>
      <c r="F30" s="157">
        <f>ROUND(SUM(BE77:BE106), 2)</f>
        <v>0</v>
      </c>
      <c r="G30" s="41"/>
      <c r="H30" s="41"/>
      <c r="I30" s="158">
        <v>0.20999999999999999</v>
      </c>
      <c r="J30" s="157">
        <f>ROUND(ROUND((SUM(BE77:BE106)), 2)*I30, 2)</f>
        <v>0</v>
      </c>
      <c r="K30" s="45"/>
    </row>
    <row r="31" s="1" customFormat="1" ht="14.4" customHeight="1">
      <c r="B31" s="40"/>
      <c r="C31" s="41"/>
      <c r="D31" s="41"/>
      <c r="E31" s="49" t="s">
        <v>54</v>
      </c>
      <c r="F31" s="157">
        <f>ROUND(SUM(BF77:BF106), 2)</f>
        <v>0</v>
      </c>
      <c r="G31" s="41"/>
      <c r="H31" s="41"/>
      <c r="I31" s="158">
        <v>0.14999999999999999</v>
      </c>
      <c r="J31" s="157">
        <f>ROUND(ROUND((SUM(BF77:BF106)), 2)*I31, 2)</f>
        <v>0</v>
      </c>
      <c r="K31" s="45"/>
    </row>
    <row r="32" hidden="1" s="1" customFormat="1" ht="14.4" customHeight="1">
      <c r="B32" s="40"/>
      <c r="C32" s="41"/>
      <c r="D32" s="41"/>
      <c r="E32" s="49" t="s">
        <v>55</v>
      </c>
      <c r="F32" s="157">
        <f>ROUND(SUM(BG77:BG106), 2)</f>
        <v>0</v>
      </c>
      <c r="G32" s="41"/>
      <c r="H32" s="41"/>
      <c r="I32" s="158">
        <v>0.20999999999999999</v>
      </c>
      <c r="J32" s="157">
        <v>0</v>
      </c>
      <c r="K32" s="45"/>
    </row>
    <row r="33" hidden="1" s="1" customFormat="1" ht="14.4" customHeight="1">
      <c r="B33" s="40"/>
      <c r="C33" s="41"/>
      <c r="D33" s="41"/>
      <c r="E33" s="49" t="s">
        <v>56</v>
      </c>
      <c r="F33" s="157">
        <f>ROUND(SUM(BH77:BH106), 2)</f>
        <v>0</v>
      </c>
      <c r="G33" s="41"/>
      <c r="H33" s="41"/>
      <c r="I33" s="158">
        <v>0.14999999999999999</v>
      </c>
      <c r="J33" s="157">
        <v>0</v>
      </c>
      <c r="K33" s="45"/>
    </row>
    <row r="34" hidden="1" s="1" customFormat="1" ht="14.4" customHeight="1">
      <c r="B34" s="40"/>
      <c r="C34" s="41"/>
      <c r="D34" s="41"/>
      <c r="E34" s="49" t="s">
        <v>57</v>
      </c>
      <c r="F34" s="157">
        <f>ROUND(SUM(BI77:BI106), 2)</f>
        <v>0</v>
      </c>
      <c r="G34" s="41"/>
      <c r="H34" s="41"/>
      <c r="I34" s="158">
        <v>0</v>
      </c>
      <c r="J34" s="157">
        <v>0</v>
      </c>
      <c r="K34" s="45"/>
    </row>
    <row r="35" s="1" customFormat="1" ht="6.96" customHeight="1">
      <c r="B35" s="40"/>
      <c r="C35" s="41"/>
      <c r="D35" s="41"/>
      <c r="E35" s="41"/>
      <c r="F35" s="41"/>
      <c r="G35" s="41"/>
      <c r="H35" s="41"/>
      <c r="I35" s="143"/>
      <c r="J35" s="41"/>
      <c r="K35" s="45"/>
    </row>
    <row r="36" s="1" customFormat="1" ht="25.44" customHeight="1">
      <c r="B36" s="40"/>
      <c r="C36" s="159"/>
      <c r="D36" s="160" t="s">
        <v>58</v>
      </c>
      <c r="E36" s="89"/>
      <c r="F36" s="89"/>
      <c r="G36" s="161" t="s">
        <v>59</v>
      </c>
      <c r="H36" s="162" t="s">
        <v>60</v>
      </c>
      <c r="I36" s="163"/>
      <c r="J36" s="164">
        <f>SUM(J27:J34)</f>
        <v>0</v>
      </c>
      <c r="K36" s="165"/>
    </row>
    <row r="37" s="1" customFormat="1" ht="14.4" customHeight="1">
      <c r="B37" s="61"/>
      <c r="C37" s="62"/>
      <c r="D37" s="62"/>
      <c r="E37" s="62"/>
      <c r="F37" s="62"/>
      <c r="G37" s="62"/>
      <c r="H37" s="62"/>
      <c r="I37" s="166"/>
      <c r="J37" s="62"/>
      <c r="K37" s="63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0"/>
      <c r="C42" s="25" t="s">
        <v>172</v>
      </c>
      <c r="D42" s="41"/>
      <c r="E42" s="41"/>
      <c r="F42" s="41"/>
      <c r="G42" s="41"/>
      <c r="H42" s="41"/>
      <c r="I42" s="143"/>
      <c r="J42" s="41"/>
      <c r="K42" s="45"/>
    </row>
    <row r="43" s="1" customFormat="1" ht="6.96" customHeight="1">
      <c r="B43" s="40"/>
      <c r="C43" s="41"/>
      <c r="D43" s="41"/>
      <c r="E43" s="41"/>
      <c r="F43" s="41"/>
      <c r="G43" s="41"/>
      <c r="H43" s="41"/>
      <c r="I43" s="143"/>
      <c r="J43" s="41"/>
      <c r="K43" s="45"/>
    </row>
    <row r="44" s="1" customFormat="1" ht="14.4" customHeight="1">
      <c r="B44" s="40"/>
      <c r="C44" s="34" t="s">
        <v>16</v>
      </c>
      <c r="D44" s="41"/>
      <c r="E44" s="41"/>
      <c r="F44" s="41"/>
      <c r="G44" s="41"/>
      <c r="H44" s="41"/>
      <c r="I44" s="143"/>
      <c r="J44" s="41"/>
      <c r="K44" s="45"/>
    </row>
    <row r="45" s="1" customFormat="1" ht="22.5" customHeight="1">
      <c r="B45" s="40"/>
      <c r="C45" s="41"/>
      <c r="D45" s="41"/>
      <c r="E45" s="142">
        <f>E7</f>
        <v>0</v>
      </c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167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3.25" customHeight="1">
      <c r="B47" s="40"/>
      <c r="C47" s="41"/>
      <c r="D47" s="41"/>
      <c r="E47" s="144">
        <f>E9</f>
        <v>0</v>
      </c>
      <c r="F47" s="41"/>
      <c r="G47" s="41"/>
      <c r="H47" s="41"/>
      <c r="I47" s="143"/>
      <c r="J47" s="41"/>
      <c r="K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3"/>
      <c r="J48" s="41"/>
      <c r="K48" s="45"/>
    </row>
    <row r="49" s="1" customFormat="1" ht="18" customHeight="1">
      <c r="B49" s="40"/>
      <c r="C49" s="34" t="s">
        <v>24</v>
      </c>
      <c r="D49" s="41"/>
      <c r="E49" s="41"/>
      <c r="F49" s="30">
        <f>F12</f>
        <v>0</v>
      </c>
      <c r="G49" s="41"/>
      <c r="H49" s="41"/>
      <c r="I49" s="145" t="s">
        <v>26</v>
      </c>
      <c r="J49" s="146">
        <f>IF(J12="","",J12)</f>
        <v>0</v>
      </c>
      <c r="K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3"/>
      <c r="J50" s="41"/>
      <c r="K50" s="45"/>
    </row>
    <row r="51" s="1" customFormat="1">
      <c r="B51" s="40"/>
      <c r="C51" s="34" t="s">
        <v>34</v>
      </c>
      <c r="D51" s="41"/>
      <c r="E51" s="41"/>
      <c r="F51" s="30">
        <f>E15</f>
        <v>0</v>
      </c>
      <c r="G51" s="41"/>
      <c r="H51" s="41"/>
      <c r="I51" s="145" t="s">
        <v>42</v>
      </c>
      <c r="J51" s="30">
        <f>E21</f>
        <v>0</v>
      </c>
      <c r="K51" s="45"/>
    </row>
    <row r="52" s="1" customFormat="1" ht="14.4" customHeight="1">
      <c r="B52" s="40"/>
      <c r="C52" s="34" t="s">
        <v>40</v>
      </c>
      <c r="D52" s="41"/>
      <c r="E52" s="41"/>
      <c r="F52" s="30">
        <f>IF(E18="","",E18)</f>
        <v>0</v>
      </c>
      <c r="G52" s="41"/>
      <c r="H52" s="41"/>
      <c r="I52" s="143"/>
      <c r="J52" s="41"/>
      <c r="K52" s="45"/>
    </row>
    <row r="53" s="1" customFormat="1" ht="10.32" customHeight="1">
      <c r="B53" s="40"/>
      <c r="C53" s="41"/>
      <c r="D53" s="41"/>
      <c r="E53" s="41"/>
      <c r="F53" s="41"/>
      <c r="G53" s="41"/>
      <c r="H53" s="41"/>
      <c r="I53" s="143"/>
      <c r="J53" s="41"/>
      <c r="K53" s="45"/>
    </row>
    <row r="54" s="1" customFormat="1" ht="29.28" customHeight="1">
      <c r="B54" s="40"/>
      <c r="C54" s="171" t="s">
        <v>173</v>
      </c>
      <c r="D54" s="159"/>
      <c r="E54" s="159"/>
      <c r="F54" s="159"/>
      <c r="G54" s="159"/>
      <c r="H54" s="159"/>
      <c r="I54" s="172"/>
      <c r="J54" s="173" t="s">
        <v>174</v>
      </c>
      <c r="K54" s="174"/>
    </row>
    <row r="55" s="1" customFormat="1" ht="10.32" customHeight="1">
      <c r="B55" s="40"/>
      <c r="C55" s="41"/>
      <c r="D55" s="41"/>
      <c r="E55" s="41"/>
      <c r="F55" s="41"/>
      <c r="G55" s="41"/>
      <c r="H55" s="41"/>
      <c r="I55" s="143"/>
      <c r="J55" s="41"/>
      <c r="K55" s="45"/>
    </row>
    <row r="56" s="1" customFormat="1" ht="29.28" customHeight="1">
      <c r="B56" s="40"/>
      <c r="C56" s="175" t="s">
        <v>175</v>
      </c>
      <c r="D56" s="41"/>
      <c r="E56" s="41"/>
      <c r="F56" s="41"/>
      <c r="G56" s="41"/>
      <c r="H56" s="41"/>
      <c r="I56" s="143"/>
      <c r="J56" s="155">
        <f>J77</f>
        <v>0</v>
      </c>
      <c r="K56" s="45"/>
      <c r="AU56" s="19" t="s">
        <v>176</v>
      </c>
    </row>
    <row r="57" s="8" customFormat="1" ht="24.96" customHeight="1">
      <c r="B57" s="176"/>
      <c r="C57" s="177"/>
      <c r="D57" s="178" t="s">
        <v>177</v>
      </c>
      <c r="E57" s="179"/>
      <c r="F57" s="179"/>
      <c r="G57" s="179"/>
      <c r="H57" s="179"/>
      <c r="I57" s="180"/>
      <c r="J57" s="181">
        <f>J78</f>
        <v>0</v>
      </c>
      <c r="K57" s="182"/>
    </row>
    <row r="58" s="1" customFormat="1" ht="21.84" customHeight="1">
      <c r="B58" s="40"/>
      <c r="C58" s="41"/>
      <c r="D58" s="41"/>
      <c r="E58" s="41"/>
      <c r="F58" s="41"/>
      <c r="G58" s="41"/>
      <c r="H58" s="41"/>
      <c r="I58" s="143"/>
      <c r="J58" s="41"/>
      <c r="K58" s="45"/>
    </row>
    <row r="59" s="1" customFormat="1" ht="6.96" customHeight="1">
      <c r="B59" s="61"/>
      <c r="C59" s="62"/>
      <c r="D59" s="62"/>
      <c r="E59" s="62"/>
      <c r="F59" s="62"/>
      <c r="G59" s="62"/>
      <c r="H59" s="62"/>
      <c r="I59" s="166"/>
      <c r="J59" s="62"/>
      <c r="K59" s="63"/>
    </row>
    <row r="63" s="1" customFormat="1" ht="6.96" customHeight="1">
      <c r="B63" s="64"/>
      <c r="C63" s="65"/>
      <c r="D63" s="65"/>
      <c r="E63" s="65"/>
      <c r="F63" s="65"/>
      <c r="G63" s="65"/>
      <c r="H63" s="65"/>
      <c r="I63" s="169"/>
      <c r="J63" s="65"/>
      <c r="K63" s="65"/>
      <c r="L63" s="66"/>
    </row>
    <row r="64" s="1" customFormat="1" ht="36.96" customHeight="1">
      <c r="B64" s="40"/>
      <c r="C64" s="67" t="s">
        <v>178</v>
      </c>
      <c r="D64" s="68"/>
      <c r="E64" s="68"/>
      <c r="F64" s="68"/>
      <c r="G64" s="68"/>
      <c r="H64" s="68"/>
      <c r="I64" s="183"/>
      <c r="J64" s="68"/>
      <c r="K64" s="68"/>
      <c r="L64" s="66"/>
    </row>
    <row r="65" s="1" customFormat="1" ht="6.96" customHeight="1">
      <c r="B65" s="40"/>
      <c r="C65" s="68"/>
      <c r="D65" s="68"/>
      <c r="E65" s="68"/>
      <c r="F65" s="68"/>
      <c r="G65" s="68"/>
      <c r="H65" s="68"/>
      <c r="I65" s="183"/>
      <c r="J65" s="68"/>
      <c r="K65" s="68"/>
      <c r="L65" s="66"/>
    </row>
    <row r="66" s="1" customFormat="1" ht="14.4" customHeight="1">
      <c r="B66" s="40"/>
      <c r="C66" s="70" t="s">
        <v>16</v>
      </c>
      <c r="D66" s="68"/>
      <c r="E66" s="68"/>
      <c r="F66" s="68"/>
      <c r="G66" s="68"/>
      <c r="H66" s="68"/>
      <c r="I66" s="183"/>
      <c r="J66" s="68"/>
      <c r="K66" s="68"/>
      <c r="L66" s="66"/>
    </row>
    <row r="67" s="1" customFormat="1" ht="22.5" customHeight="1">
      <c r="B67" s="40"/>
      <c r="C67" s="68"/>
      <c r="D67" s="68"/>
      <c r="E67" s="184">
        <f>E7</f>
        <v>0</v>
      </c>
      <c r="F67" s="68"/>
      <c r="G67" s="68"/>
      <c r="H67" s="68"/>
      <c r="I67" s="183"/>
      <c r="J67" s="68"/>
      <c r="K67" s="68"/>
      <c r="L67" s="66"/>
    </row>
    <row r="68" s="1" customFormat="1" ht="14.4" customHeight="1">
      <c r="B68" s="40"/>
      <c r="C68" s="70" t="s">
        <v>167</v>
      </c>
      <c r="D68" s="68"/>
      <c r="E68" s="68"/>
      <c r="F68" s="68"/>
      <c r="G68" s="68"/>
      <c r="H68" s="68"/>
      <c r="I68" s="183"/>
      <c r="J68" s="68"/>
      <c r="K68" s="68"/>
      <c r="L68" s="66"/>
    </row>
    <row r="69" s="1" customFormat="1" ht="23.25" customHeight="1">
      <c r="B69" s="40"/>
      <c r="C69" s="68"/>
      <c r="D69" s="68"/>
      <c r="E69" s="76">
        <f>E9</f>
        <v>0</v>
      </c>
      <c r="F69" s="68"/>
      <c r="G69" s="68"/>
      <c r="H69" s="68"/>
      <c r="I69" s="183"/>
      <c r="J69" s="68"/>
      <c r="K69" s="68"/>
      <c r="L69" s="66"/>
    </row>
    <row r="70" s="1" customFormat="1" ht="6.96" customHeight="1">
      <c r="B70" s="40"/>
      <c r="C70" s="68"/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18" customHeight="1">
      <c r="B71" s="40"/>
      <c r="C71" s="70" t="s">
        <v>24</v>
      </c>
      <c r="D71" s="68"/>
      <c r="E71" s="68"/>
      <c r="F71" s="185">
        <f>F12</f>
        <v>0</v>
      </c>
      <c r="G71" s="68"/>
      <c r="H71" s="68"/>
      <c r="I71" s="186" t="s">
        <v>26</v>
      </c>
      <c r="J71" s="79">
        <f>IF(J12="","",J12)</f>
        <v>0</v>
      </c>
      <c r="K71" s="68"/>
      <c r="L71" s="66"/>
    </row>
    <row r="72" s="1" customFormat="1" ht="6.96" customHeight="1">
      <c r="B72" s="40"/>
      <c r="C72" s="68"/>
      <c r="D72" s="68"/>
      <c r="E72" s="68"/>
      <c r="F72" s="68"/>
      <c r="G72" s="68"/>
      <c r="H72" s="68"/>
      <c r="I72" s="183"/>
      <c r="J72" s="68"/>
      <c r="K72" s="68"/>
      <c r="L72" s="66"/>
    </row>
    <row r="73" s="1" customFormat="1">
      <c r="B73" s="40"/>
      <c r="C73" s="70" t="s">
        <v>34</v>
      </c>
      <c r="D73" s="68"/>
      <c r="E73" s="68"/>
      <c r="F73" s="185">
        <f>E15</f>
        <v>0</v>
      </c>
      <c r="G73" s="68"/>
      <c r="H73" s="68"/>
      <c r="I73" s="186" t="s">
        <v>42</v>
      </c>
      <c r="J73" s="185">
        <f>E21</f>
        <v>0</v>
      </c>
      <c r="K73" s="68"/>
      <c r="L73" s="66"/>
    </row>
    <row r="74" s="1" customFormat="1" ht="14.4" customHeight="1">
      <c r="B74" s="40"/>
      <c r="C74" s="70" t="s">
        <v>40</v>
      </c>
      <c r="D74" s="68"/>
      <c r="E74" s="68"/>
      <c r="F74" s="185">
        <f>IF(E18="","",E18)</f>
        <v>0</v>
      </c>
      <c r="G74" s="68"/>
      <c r="H74" s="68"/>
      <c r="I74" s="183"/>
      <c r="J74" s="68"/>
      <c r="K74" s="68"/>
      <c r="L74" s="66"/>
    </row>
    <row r="75" s="1" customFormat="1" ht="10.32" customHeight="1">
      <c r="B75" s="40"/>
      <c r="C75" s="68"/>
      <c r="D75" s="68"/>
      <c r="E75" s="68"/>
      <c r="F75" s="68"/>
      <c r="G75" s="68"/>
      <c r="H75" s="68"/>
      <c r="I75" s="183"/>
      <c r="J75" s="68"/>
      <c r="K75" s="68"/>
      <c r="L75" s="66"/>
    </row>
    <row r="76" s="9" customFormat="1" ht="29.28" customHeight="1">
      <c r="B76" s="187"/>
      <c r="C76" s="188" t="s">
        <v>179</v>
      </c>
      <c r="D76" s="189" t="s">
        <v>67</v>
      </c>
      <c r="E76" s="189" t="s">
        <v>63</v>
      </c>
      <c r="F76" s="189" t="s">
        <v>180</v>
      </c>
      <c r="G76" s="189" t="s">
        <v>181</v>
      </c>
      <c r="H76" s="189" t="s">
        <v>182</v>
      </c>
      <c r="I76" s="190" t="s">
        <v>183</v>
      </c>
      <c r="J76" s="189" t="s">
        <v>174</v>
      </c>
      <c r="K76" s="191" t="s">
        <v>184</v>
      </c>
      <c r="L76" s="192"/>
      <c r="M76" s="93" t="s">
        <v>185</v>
      </c>
      <c r="N76" s="94" t="s">
        <v>52</v>
      </c>
      <c r="O76" s="94" t="s">
        <v>186</v>
      </c>
      <c r="P76" s="94" t="s">
        <v>187</v>
      </c>
      <c r="Q76" s="94" t="s">
        <v>188</v>
      </c>
      <c r="R76" s="94" t="s">
        <v>189</v>
      </c>
      <c r="S76" s="94" t="s">
        <v>190</v>
      </c>
      <c r="T76" s="95" t="s">
        <v>191</v>
      </c>
    </row>
    <row r="77" s="1" customFormat="1" ht="29.28" customHeight="1">
      <c r="B77" s="40"/>
      <c r="C77" s="99" t="s">
        <v>175</v>
      </c>
      <c r="D77" s="68"/>
      <c r="E77" s="68"/>
      <c r="F77" s="68"/>
      <c r="G77" s="68"/>
      <c r="H77" s="68"/>
      <c r="I77" s="183"/>
      <c r="J77" s="193">
        <f>BK77</f>
        <v>0</v>
      </c>
      <c r="K77" s="68"/>
      <c r="L77" s="66"/>
      <c r="M77" s="96"/>
      <c r="N77" s="97"/>
      <c r="O77" s="97"/>
      <c r="P77" s="194">
        <f>P78</f>
        <v>0</v>
      </c>
      <c r="Q77" s="97"/>
      <c r="R77" s="194">
        <f>R78</f>
        <v>0</v>
      </c>
      <c r="S77" s="97"/>
      <c r="T77" s="195">
        <f>T78</f>
        <v>0</v>
      </c>
      <c r="AT77" s="19" t="s">
        <v>81</v>
      </c>
      <c r="AU77" s="19" t="s">
        <v>176</v>
      </c>
      <c r="BK77" s="196">
        <f>BK78</f>
        <v>0</v>
      </c>
    </row>
    <row r="78" s="10" customFormat="1" ht="37.44" customHeight="1">
      <c r="B78" s="197"/>
      <c r="C78" s="198"/>
      <c r="D78" s="199" t="s">
        <v>81</v>
      </c>
      <c r="E78" s="200" t="s">
        <v>192</v>
      </c>
      <c r="F78" s="200" t="s">
        <v>193</v>
      </c>
      <c r="G78" s="198"/>
      <c r="H78" s="198"/>
      <c r="I78" s="201"/>
      <c r="J78" s="202">
        <f>BK78</f>
        <v>0</v>
      </c>
      <c r="K78" s="198"/>
      <c r="L78" s="203"/>
      <c r="M78" s="204"/>
      <c r="N78" s="205"/>
      <c r="O78" s="205"/>
      <c r="P78" s="206">
        <f>SUM(P79:P106)</f>
        <v>0</v>
      </c>
      <c r="Q78" s="205"/>
      <c r="R78" s="206">
        <f>SUM(R79:R106)</f>
        <v>0</v>
      </c>
      <c r="S78" s="205"/>
      <c r="T78" s="207">
        <f>SUM(T79:T106)</f>
        <v>0</v>
      </c>
      <c r="AR78" s="208" t="s">
        <v>194</v>
      </c>
      <c r="AT78" s="209" t="s">
        <v>81</v>
      </c>
      <c r="AU78" s="209" t="s">
        <v>82</v>
      </c>
      <c r="AY78" s="208" t="s">
        <v>195</v>
      </c>
      <c r="BK78" s="210">
        <f>SUM(BK79:BK106)</f>
        <v>0</v>
      </c>
    </row>
    <row r="79" s="1" customFormat="1" ht="22.5" customHeight="1">
      <c r="B79" s="40"/>
      <c r="C79" s="211" t="s">
        <v>23</v>
      </c>
      <c r="D79" s="211" t="s">
        <v>196</v>
      </c>
      <c r="E79" s="212" t="s">
        <v>197</v>
      </c>
      <c r="F79" s="213" t="s">
        <v>198</v>
      </c>
      <c r="G79" s="214" t="s">
        <v>199</v>
      </c>
      <c r="H79" s="215">
        <v>1</v>
      </c>
      <c r="I79" s="216"/>
      <c r="J79" s="217">
        <f>ROUND(I79*H79,2)</f>
        <v>0</v>
      </c>
      <c r="K79" s="213" t="s">
        <v>200</v>
      </c>
      <c r="L79" s="66"/>
      <c r="M79" s="218" t="s">
        <v>47</v>
      </c>
      <c r="N79" s="219" t="s">
        <v>53</v>
      </c>
      <c r="O79" s="41"/>
      <c r="P79" s="220">
        <f>O79*H79</f>
        <v>0</v>
      </c>
      <c r="Q79" s="220">
        <v>0</v>
      </c>
      <c r="R79" s="220">
        <f>Q79*H79</f>
        <v>0</v>
      </c>
      <c r="S79" s="220">
        <v>0</v>
      </c>
      <c r="T79" s="221">
        <f>S79*H79</f>
        <v>0</v>
      </c>
      <c r="AR79" s="19" t="s">
        <v>194</v>
      </c>
      <c r="AT79" s="19" t="s">
        <v>196</v>
      </c>
      <c r="AU79" s="19" t="s">
        <v>23</v>
      </c>
      <c r="AY79" s="19" t="s">
        <v>195</v>
      </c>
      <c r="BE79" s="222">
        <f>IF(N79="základní",J79,0)</f>
        <v>0</v>
      </c>
      <c r="BF79" s="222">
        <f>IF(N79="snížená",J79,0)</f>
        <v>0</v>
      </c>
      <c r="BG79" s="222">
        <f>IF(N79="zákl. přenesená",J79,0)</f>
        <v>0</v>
      </c>
      <c r="BH79" s="222">
        <f>IF(N79="sníž. přenesená",J79,0)</f>
        <v>0</v>
      </c>
      <c r="BI79" s="222">
        <f>IF(N79="nulová",J79,0)</f>
        <v>0</v>
      </c>
      <c r="BJ79" s="19" t="s">
        <v>23</v>
      </c>
      <c r="BK79" s="222">
        <f>ROUND(I79*H79,2)</f>
        <v>0</v>
      </c>
      <c r="BL79" s="19" t="s">
        <v>194</v>
      </c>
      <c r="BM79" s="19" t="s">
        <v>201</v>
      </c>
    </row>
    <row r="80" s="1" customFormat="1">
      <c r="B80" s="40"/>
      <c r="C80" s="68"/>
      <c r="D80" s="223" t="s">
        <v>202</v>
      </c>
      <c r="E80" s="68"/>
      <c r="F80" s="224" t="s">
        <v>203</v>
      </c>
      <c r="G80" s="68"/>
      <c r="H80" s="68"/>
      <c r="I80" s="183"/>
      <c r="J80" s="68"/>
      <c r="K80" s="68"/>
      <c r="L80" s="66"/>
      <c r="M80" s="86"/>
      <c r="N80" s="41"/>
      <c r="O80" s="41"/>
      <c r="P80" s="41"/>
      <c r="Q80" s="41"/>
      <c r="R80" s="41"/>
      <c r="S80" s="41"/>
      <c r="T80" s="87"/>
      <c r="AT80" s="19" t="s">
        <v>202</v>
      </c>
      <c r="AU80" s="19" t="s">
        <v>23</v>
      </c>
    </row>
    <row r="81" s="1" customFormat="1" ht="22.5" customHeight="1">
      <c r="B81" s="40"/>
      <c r="C81" s="211" t="s">
        <v>91</v>
      </c>
      <c r="D81" s="211" t="s">
        <v>196</v>
      </c>
      <c r="E81" s="212" t="s">
        <v>204</v>
      </c>
      <c r="F81" s="213" t="s">
        <v>205</v>
      </c>
      <c r="G81" s="214" t="s">
        <v>199</v>
      </c>
      <c r="H81" s="215">
        <v>1</v>
      </c>
      <c r="I81" s="216"/>
      <c r="J81" s="217">
        <f>ROUND(I81*H81,2)</f>
        <v>0</v>
      </c>
      <c r="K81" s="213" t="s">
        <v>200</v>
      </c>
      <c r="L81" s="66"/>
      <c r="M81" s="218" t="s">
        <v>47</v>
      </c>
      <c r="N81" s="219" t="s">
        <v>53</v>
      </c>
      <c r="O81" s="41"/>
      <c r="P81" s="220">
        <f>O81*H81</f>
        <v>0</v>
      </c>
      <c r="Q81" s="220">
        <v>0</v>
      </c>
      <c r="R81" s="220">
        <f>Q81*H81</f>
        <v>0</v>
      </c>
      <c r="S81" s="220">
        <v>0</v>
      </c>
      <c r="T81" s="221">
        <f>S81*H81</f>
        <v>0</v>
      </c>
      <c r="AR81" s="19" t="s">
        <v>194</v>
      </c>
      <c r="AT81" s="19" t="s">
        <v>196</v>
      </c>
      <c r="AU81" s="19" t="s">
        <v>23</v>
      </c>
      <c r="AY81" s="19" t="s">
        <v>195</v>
      </c>
      <c r="BE81" s="222">
        <f>IF(N81="základní",J81,0)</f>
        <v>0</v>
      </c>
      <c r="BF81" s="222">
        <f>IF(N81="snížená",J81,0)</f>
        <v>0</v>
      </c>
      <c r="BG81" s="222">
        <f>IF(N81="zákl. přenesená",J81,0)</f>
        <v>0</v>
      </c>
      <c r="BH81" s="222">
        <f>IF(N81="sníž. přenesená",J81,0)</f>
        <v>0</v>
      </c>
      <c r="BI81" s="222">
        <f>IF(N81="nulová",J81,0)</f>
        <v>0</v>
      </c>
      <c r="BJ81" s="19" t="s">
        <v>23</v>
      </c>
      <c r="BK81" s="222">
        <f>ROUND(I81*H81,2)</f>
        <v>0</v>
      </c>
      <c r="BL81" s="19" t="s">
        <v>194</v>
      </c>
      <c r="BM81" s="19" t="s">
        <v>206</v>
      </c>
    </row>
    <row r="82" s="1" customFormat="1">
      <c r="B82" s="40"/>
      <c r="C82" s="68"/>
      <c r="D82" s="223" t="s">
        <v>202</v>
      </c>
      <c r="E82" s="68"/>
      <c r="F82" s="224" t="s">
        <v>207</v>
      </c>
      <c r="G82" s="68"/>
      <c r="H82" s="68"/>
      <c r="I82" s="183"/>
      <c r="J82" s="68"/>
      <c r="K82" s="68"/>
      <c r="L82" s="66"/>
      <c r="M82" s="86"/>
      <c r="N82" s="41"/>
      <c r="O82" s="41"/>
      <c r="P82" s="41"/>
      <c r="Q82" s="41"/>
      <c r="R82" s="41"/>
      <c r="S82" s="41"/>
      <c r="T82" s="87"/>
      <c r="AT82" s="19" t="s">
        <v>202</v>
      </c>
      <c r="AU82" s="19" t="s">
        <v>23</v>
      </c>
    </row>
    <row r="83" s="1" customFormat="1" ht="22.5" customHeight="1">
      <c r="B83" s="40"/>
      <c r="C83" s="211" t="s">
        <v>208</v>
      </c>
      <c r="D83" s="211" t="s">
        <v>196</v>
      </c>
      <c r="E83" s="212" t="s">
        <v>209</v>
      </c>
      <c r="F83" s="213" t="s">
        <v>210</v>
      </c>
      <c r="G83" s="214" t="s">
        <v>199</v>
      </c>
      <c r="H83" s="215">
        <v>1</v>
      </c>
      <c r="I83" s="216"/>
      <c r="J83" s="217">
        <f>ROUND(I83*H83,2)</f>
        <v>0</v>
      </c>
      <c r="K83" s="213" t="s">
        <v>200</v>
      </c>
      <c r="L83" s="66"/>
      <c r="M83" s="218" t="s">
        <v>47</v>
      </c>
      <c r="N83" s="219" t="s">
        <v>53</v>
      </c>
      <c r="O83" s="41"/>
      <c r="P83" s="220">
        <f>O83*H83</f>
        <v>0</v>
      </c>
      <c r="Q83" s="220">
        <v>0</v>
      </c>
      <c r="R83" s="220">
        <f>Q83*H83</f>
        <v>0</v>
      </c>
      <c r="S83" s="220">
        <v>0</v>
      </c>
      <c r="T83" s="221">
        <f>S83*H83</f>
        <v>0</v>
      </c>
      <c r="AR83" s="19" t="s">
        <v>194</v>
      </c>
      <c r="AT83" s="19" t="s">
        <v>196</v>
      </c>
      <c r="AU83" s="19" t="s">
        <v>23</v>
      </c>
      <c r="AY83" s="19" t="s">
        <v>195</v>
      </c>
      <c r="BE83" s="222">
        <f>IF(N83="základní",J83,0)</f>
        <v>0</v>
      </c>
      <c r="BF83" s="222">
        <f>IF(N83="snížená",J83,0)</f>
        <v>0</v>
      </c>
      <c r="BG83" s="222">
        <f>IF(N83="zákl. přenesená",J83,0)</f>
        <v>0</v>
      </c>
      <c r="BH83" s="222">
        <f>IF(N83="sníž. přenesená",J83,0)</f>
        <v>0</v>
      </c>
      <c r="BI83" s="222">
        <f>IF(N83="nulová",J83,0)</f>
        <v>0</v>
      </c>
      <c r="BJ83" s="19" t="s">
        <v>23</v>
      </c>
      <c r="BK83" s="222">
        <f>ROUND(I83*H83,2)</f>
        <v>0</v>
      </c>
      <c r="BL83" s="19" t="s">
        <v>194</v>
      </c>
      <c r="BM83" s="19" t="s">
        <v>211</v>
      </c>
    </row>
    <row r="84" s="1" customFormat="1">
      <c r="B84" s="40"/>
      <c r="C84" s="68"/>
      <c r="D84" s="225" t="s">
        <v>202</v>
      </c>
      <c r="E84" s="68"/>
      <c r="F84" s="226" t="s">
        <v>212</v>
      </c>
      <c r="G84" s="68"/>
      <c r="H84" s="68"/>
      <c r="I84" s="183"/>
      <c r="J84" s="68"/>
      <c r="K84" s="68"/>
      <c r="L84" s="66"/>
      <c r="M84" s="86"/>
      <c r="N84" s="41"/>
      <c r="O84" s="41"/>
      <c r="P84" s="41"/>
      <c r="Q84" s="41"/>
      <c r="R84" s="41"/>
      <c r="S84" s="41"/>
      <c r="T84" s="87"/>
      <c r="AT84" s="19" t="s">
        <v>202</v>
      </c>
      <c r="AU84" s="19" t="s">
        <v>23</v>
      </c>
    </row>
    <row r="85" s="11" customFormat="1">
      <c r="B85" s="227"/>
      <c r="C85" s="228"/>
      <c r="D85" s="225" t="s">
        <v>213</v>
      </c>
      <c r="E85" s="229" t="s">
        <v>47</v>
      </c>
      <c r="F85" s="230" t="s">
        <v>214</v>
      </c>
      <c r="G85" s="228"/>
      <c r="H85" s="231" t="s">
        <v>47</v>
      </c>
      <c r="I85" s="232"/>
      <c r="J85" s="228"/>
      <c r="K85" s="228"/>
      <c r="L85" s="233"/>
      <c r="M85" s="234"/>
      <c r="N85" s="235"/>
      <c r="O85" s="235"/>
      <c r="P85" s="235"/>
      <c r="Q85" s="235"/>
      <c r="R85" s="235"/>
      <c r="S85" s="235"/>
      <c r="T85" s="236"/>
      <c r="AT85" s="237" t="s">
        <v>213</v>
      </c>
      <c r="AU85" s="237" t="s">
        <v>23</v>
      </c>
      <c r="AV85" s="11" t="s">
        <v>23</v>
      </c>
      <c r="AW85" s="11" t="s">
        <v>45</v>
      </c>
      <c r="AX85" s="11" t="s">
        <v>82</v>
      </c>
      <c r="AY85" s="237" t="s">
        <v>195</v>
      </c>
    </row>
    <row r="86" s="12" customFormat="1">
      <c r="B86" s="238"/>
      <c r="C86" s="239"/>
      <c r="D86" s="223" t="s">
        <v>213</v>
      </c>
      <c r="E86" s="240" t="s">
        <v>215</v>
      </c>
      <c r="F86" s="241" t="s">
        <v>23</v>
      </c>
      <c r="G86" s="239"/>
      <c r="H86" s="242">
        <v>1</v>
      </c>
      <c r="I86" s="243"/>
      <c r="J86" s="239"/>
      <c r="K86" s="239"/>
      <c r="L86" s="244"/>
      <c r="M86" s="245"/>
      <c r="N86" s="246"/>
      <c r="O86" s="246"/>
      <c r="P86" s="246"/>
      <c r="Q86" s="246"/>
      <c r="R86" s="246"/>
      <c r="S86" s="246"/>
      <c r="T86" s="247"/>
      <c r="AT86" s="248" t="s">
        <v>213</v>
      </c>
      <c r="AU86" s="248" t="s">
        <v>23</v>
      </c>
      <c r="AV86" s="12" t="s">
        <v>91</v>
      </c>
      <c r="AW86" s="12" t="s">
        <v>45</v>
      </c>
      <c r="AX86" s="12" t="s">
        <v>23</v>
      </c>
      <c r="AY86" s="248" t="s">
        <v>195</v>
      </c>
    </row>
    <row r="87" s="1" customFormat="1" ht="22.5" customHeight="1">
      <c r="B87" s="40"/>
      <c r="C87" s="211" t="s">
        <v>194</v>
      </c>
      <c r="D87" s="211" t="s">
        <v>196</v>
      </c>
      <c r="E87" s="212" t="s">
        <v>216</v>
      </c>
      <c r="F87" s="213" t="s">
        <v>217</v>
      </c>
      <c r="G87" s="214" t="s">
        <v>199</v>
      </c>
      <c r="H87" s="215">
        <v>1</v>
      </c>
      <c r="I87" s="216"/>
      <c r="J87" s="217">
        <f>ROUND(I87*H87,2)</f>
        <v>0</v>
      </c>
      <c r="K87" s="213" t="s">
        <v>200</v>
      </c>
      <c r="L87" s="66"/>
      <c r="M87" s="218" t="s">
        <v>47</v>
      </c>
      <c r="N87" s="219" t="s">
        <v>53</v>
      </c>
      <c r="O87" s="41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AR87" s="19" t="s">
        <v>194</v>
      </c>
      <c r="AT87" s="19" t="s">
        <v>196</v>
      </c>
      <c r="AU87" s="19" t="s">
        <v>23</v>
      </c>
      <c r="AY87" s="19" t="s">
        <v>195</v>
      </c>
      <c r="BE87" s="222">
        <f>IF(N87="základní",J87,0)</f>
        <v>0</v>
      </c>
      <c r="BF87" s="222">
        <f>IF(N87="snížená",J87,0)</f>
        <v>0</v>
      </c>
      <c r="BG87" s="222">
        <f>IF(N87="zákl. přenesená",J87,0)</f>
        <v>0</v>
      </c>
      <c r="BH87" s="222">
        <f>IF(N87="sníž. přenesená",J87,0)</f>
        <v>0</v>
      </c>
      <c r="BI87" s="222">
        <f>IF(N87="nulová",J87,0)</f>
        <v>0</v>
      </c>
      <c r="BJ87" s="19" t="s">
        <v>23</v>
      </c>
      <c r="BK87" s="222">
        <f>ROUND(I87*H87,2)</f>
        <v>0</v>
      </c>
      <c r="BL87" s="19" t="s">
        <v>194</v>
      </c>
      <c r="BM87" s="19" t="s">
        <v>218</v>
      </c>
    </row>
    <row r="88" s="1" customFormat="1">
      <c r="B88" s="40"/>
      <c r="C88" s="68"/>
      <c r="D88" s="223" t="s">
        <v>202</v>
      </c>
      <c r="E88" s="68"/>
      <c r="F88" s="224" t="s">
        <v>219</v>
      </c>
      <c r="G88" s="68"/>
      <c r="H88" s="68"/>
      <c r="I88" s="183"/>
      <c r="J88" s="68"/>
      <c r="K88" s="68"/>
      <c r="L88" s="66"/>
      <c r="M88" s="86"/>
      <c r="N88" s="41"/>
      <c r="O88" s="41"/>
      <c r="P88" s="41"/>
      <c r="Q88" s="41"/>
      <c r="R88" s="41"/>
      <c r="S88" s="41"/>
      <c r="T88" s="87"/>
      <c r="AT88" s="19" t="s">
        <v>202</v>
      </c>
      <c r="AU88" s="19" t="s">
        <v>23</v>
      </c>
    </row>
    <row r="89" s="1" customFormat="1" ht="22.5" customHeight="1">
      <c r="B89" s="40"/>
      <c r="C89" s="211" t="s">
        <v>220</v>
      </c>
      <c r="D89" s="211" t="s">
        <v>196</v>
      </c>
      <c r="E89" s="212" t="s">
        <v>221</v>
      </c>
      <c r="F89" s="213" t="s">
        <v>222</v>
      </c>
      <c r="G89" s="214" t="s">
        <v>199</v>
      </c>
      <c r="H89" s="215">
        <v>1</v>
      </c>
      <c r="I89" s="216"/>
      <c r="J89" s="217">
        <f>ROUND(I89*H89,2)</f>
        <v>0</v>
      </c>
      <c r="K89" s="213" t="s">
        <v>200</v>
      </c>
      <c r="L89" s="66"/>
      <c r="M89" s="218" t="s">
        <v>47</v>
      </c>
      <c r="N89" s="219" t="s">
        <v>53</v>
      </c>
      <c r="O89" s="41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AR89" s="19" t="s">
        <v>194</v>
      </c>
      <c r="AT89" s="19" t="s">
        <v>196</v>
      </c>
      <c r="AU89" s="19" t="s">
        <v>23</v>
      </c>
      <c r="AY89" s="19" t="s">
        <v>195</v>
      </c>
      <c r="BE89" s="222">
        <f>IF(N89="základní",J89,0)</f>
        <v>0</v>
      </c>
      <c r="BF89" s="222">
        <f>IF(N89="snížená",J89,0)</f>
        <v>0</v>
      </c>
      <c r="BG89" s="222">
        <f>IF(N89="zákl. přenesená",J89,0)</f>
        <v>0</v>
      </c>
      <c r="BH89" s="222">
        <f>IF(N89="sníž. přenesená",J89,0)</f>
        <v>0</v>
      </c>
      <c r="BI89" s="222">
        <f>IF(N89="nulová",J89,0)</f>
        <v>0</v>
      </c>
      <c r="BJ89" s="19" t="s">
        <v>23</v>
      </c>
      <c r="BK89" s="222">
        <f>ROUND(I89*H89,2)</f>
        <v>0</v>
      </c>
      <c r="BL89" s="19" t="s">
        <v>194</v>
      </c>
      <c r="BM89" s="19" t="s">
        <v>223</v>
      </c>
    </row>
    <row r="90" s="1" customFormat="1">
      <c r="B90" s="40"/>
      <c r="C90" s="68"/>
      <c r="D90" s="225" t="s">
        <v>202</v>
      </c>
      <c r="E90" s="68"/>
      <c r="F90" s="226" t="s">
        <v>224</v>
      </c>
      <c r="G90" s="68"/>
      <c r="H90" s="68"/>
      <c r="I90" s="183"/>
      <c r="J90" s="68"/>
      <c r="K90" s="68"/>
      <c r="L90" s="66"/>
      <c r="M90" s="86"/>
      <c r="N90" s="41"/>
      <c r="O90" s="41"/>
      <c r="P90" s="41"/>
      <c r="Q90" s="41"/>
      <c r="R90" s="41"/>
      <c r="S90" s="41"/>
      <c r="T90" s="87"/>
      <c r="AT90" s="19" t="s">
        <v>202</v>
      </c>
      <c r="AU90" s="19" t="s">
        <v>23</v>
      </c>
    </row>
    <row r="91" s="12" customFormat="1">
      <c r="B91" s="238"/>
      <c r="C91" s="239"/>
      <c r="D91" s="223" t="s">
        <v>213</v>
      </c>
      <c r="E91" s="240" t="s">
        <v>225</v>
      </c>
      <c r="F91" s="241" t="s">
        <v>23</v>
      </c>
      <c r="G91" s="239"/>
      <c r="H91" s="242">
        <v>1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AT91" s="248" t="s">
        <v>213</v>
      </c>
      <c r="AU91" s="248" t="s">
        <v>23</v>
      </c>
      <c r="AV91" s="12" t="s">
        <v>91</v>
      </c>
      <c r="AW91" s="12" t="s">
        <v>45</v>
      </c>
      <c r="AX91" s="12" t="s">
        <v>23</v>
      </c>
      <c r="AY91" s="248" t="s">
        <v>195</v>
      </c>
    </row>
    <row r="92" s="1" customFormat="1" ht="22.5" customHeight="1">
      <c r="B92" s="40"/>
      <c r="C92" s="211" t="s">
        <v>226</v>
      </c>
      <c r="D92" s="211" t="s">
        <v>196</v>
      </c>
      <c r="E92" s="212" t="s">
        <v>227</v>
      </c>
      <c r="F92" s="213" t="s">
        <v>228</v>
      </c>
      <c r="G92" s="214" t="s">
        <v>199</v>
      </c>
      <c r="H92" s="215">
        <v>1</v>
      </c>
      <c r="I92" s="216"/>
      <c r="J92" s="217">
        <f>ROUND(I92*H92,2)</f>
        <v>0</v>
      </c>
      <c r="K92" s="213" t="s">
        <v>200</v>
      </c>
      <c r="L92" s="66"/>
      <c r="M92" s="218" t="s">
        <v>47</v>
      </c>
      <c r="N92" s="219" t="s">
        <v>53</v>
      </c>
      <c r="O92" s="41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AR92" s="19" t="s">
        <v>194</v>
      </c>
      <c r="AT92" s="19" t="s">
        <v>196</v>
      </c>
      <c r="AU92" s="19" t="s">
        <v>23</v>
      </c>
      <c r="AY92" s="19" t="s">
        <v>195</v>
      </c>
      <c r="BE92" s="222">
        <f>IF(N92="základní",J92,0)</f>
        <v>0</v>
      </c>
      <c r="BF92" s="222">
        <f>IF(N92="snížená",J92,0)</f>
        <v>0</v>
      </c>
      <c r="BG92" s="222">
        <f>IF(N92="zákl. přenesená",J92,0)</f>
        <v>0</v>
      </c>
      <c r="BH92" s="222">
        <f>IF(N92="sníž. přenesená",J92,0)</f>
        <v>0</v>
      </c>
      <c r="BI92" s="222">
        <f>IF(N92="nulová",J92,0)</f>
        <v>0</v>
      </c>
      <c r="BJ92" s="19" t="s">
        <v>23</v>
      </c>
      <c r="BK92" s="222">
        <f>ROUND(I92*H92,2)</f>
        <v>0</v>
      </c>
      <c r="BL92" s="19" t="s">
        <v>194</v>
      </c>
      <c r="BM92" s="19" t="s">
        <v>229</v>
      </c>
    </row>
    <row r="93" s="1" customFormat="1">
      <c r="B93" s="40"/>
      <c r="C93" s="68"/>
      <c r="D93" s="225" t="s">
        <v>202</v>
      </c>
      <c r="E93" s="68"/>
      <c r="F93" s="226" t="s">
        <v>230</v>
      </c>
      <c r="G93" s="68"/>
      <c r="H93" s="68"/>
      <c r="I93" s="183"/>
      <c r="J93" s="68"/>
      <c r="K93" s="68"/>
      <c r="L93" s="66"/>
      <c r="M93" s="86"/>
      <c r="N93" s="41"/>
      <c r="O93" s="41"/>
      <c r="P93" s="41"/>
      <c r="Q93" s="41"/>
      <c r="R93" s="41"/>
      <c r="S93" s="41"/>
      <c r="T93" s="87"/>
      <c r="AT93" s="19" t="s">
        <v>202</v>
      </c>
      <c r="AU93" s="19" t="s">
        <v>23</v>
      </c>
    </row>
    <row r="94" s="12" customFormat="1">
      <c r="B94" s="238"/>
      <c r="C94" s="239"/>
      <c r="D94" s="223" t="s">
        <v>213</v>
      </c>
      <c r="E94" s="240" t="s">
        <v>231</v>
      </c>
      <c r="F94" s="241" t="s">
        <v>23</v>
      </c>
      <c r="G94" s="239"/>
      <c r="H94" s="242">
        <v>1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AT94" s="248" t="s">
        <v>213</v>
      </c>
      <c r="AU94" s="248" t="s">
        <v>23</v>
      </c>
      <c r="AV94" s="12" t="s">
        <v>91</v>
      </c>
      <c r="AW94" s="12" t="s">
        <v>45</v>
      </c>
      <c r="AX94" s="12" t="s">
        <v>23</v>
      </c>
      <c r="AY94" s="248" t="s">
        <v>195</v>
      </c>
    </row>
    <row r="95" s="1" customFormat="1" ht="22.5" customHeight="1">
      <c r="B95" s="40"/>
      <c r="C95" s="211" t="s">
        <v>232</v>
      </c>
      <c r="D95" s="211" t="s">
        <v>196</v>
      </c>
      <c r="E95" s="212" t="s">
        <v>233</v>
      </c>
      <c r="F95" s="213" t="s">
        <v>234</v>
      </c>
      <c r="G95" s="214" t="s">
        <v>199</v>
      </c>
      <c r="H95" s="215">
        <v>1</v>
      </c>
      <c r="I95" s="216"/>
      <c r="J95" s="217">
        <f>ROUND(I95*H95,2)</f>
        <v>0</v>
      </c>
      <c r="K95" s="213" t="s">
        <v>200</v>
      </c>
      <c r="L95" s="66"/>
      <c r="M95" s="218" t="s">
        <v>47</v>
      </c>
      <c r="N95" s="219" t="s">
        <v>53</v>
      </c>
      <c r="O95" s="41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AR95" s="19" t="s">
        <v>235</v>
      </c>
      <c r="AT95" s="19" t="s">
        <v>196</v>
      </c>
      <c r="AU95" s="19" t="s">
        <v>23</v>
      </c>
      <c r="AY95" s="19" t="s">
        <v>195</v>
      </c>
      <c r="BE95" s="222">
        <f>IF(N95="základní",J95,0)</f>
        <v>0</v>
      </c>
      <c r="BF95" s="222">
        <f>IF(N95="snížená",J95,0)</f>
        <v>0</v>
      </c>
      <c r="BG95" s="222">
        <f>IF(N95="zákl. přenesená",J95,0)</f>
        <v>0</v>
      </c>
      <c r="BH95" s="222">
        <f>IF(N95="sníž. přenesená",J95,0)</f>
        <v>0</v>
      </c>
      <c r="BI95" s="222">
        <f>IF(N95="nulová",J95,0)</f>
        <v>0</v>
      </c>
      <c r="BJ95" s="19" t="s">
        <v>23</v>
      </c>
      <c r="BK95" s="222">
        <f>ROUND(I95*H95,2)</f>
        <v>0</v>
      </c>
      <c r="BL95" s="19" t="s">
        <v>235</v>
      </c>
      <c r="BM95" s="19" t="s">
        <v>236</v>
      </c>
    </row>
    <row r="96" s="1" customFormat="1">
      <c r="B96" s="40"/>
      <c r="C96" s="68"/>
      <c r="D96" s="225" t="s">
        <v>202</v>
      </c>
      <c r="E96" s="68"/>
      <c r="F96" s="226" t="s">
        <v>237</v>
      </c>
      <c r="G96" s="68"/>
      <c r="H96" s="68"/>
      <c r="I96" s="183"/>
      <c r="J96" s="68"/>
      <c r="K96" s="68"/>
      <c r="L96" s="66"/>
      <c r="M96" s="86"/>
      <c r="N96" s="41"/>
      <c r="O96" s="41"/>
      <c r="P96" s="41"/>
      <c r="Q96" s="41"/>
      <c r="R96" s="41"/>
      <c r="S96" s="41"/>
      <c r="T96" s="87"/>
      <c r="AT96" s="19" t="s">
        <v>202</v>
      </c>
      <c r="AU96" s="19" t="s">
        <v>23</v>
      </c>
    </row>
    <row r="97" s="12" customFormat="1">
      <c r="B97" s="238"/>
      <c r="C97" s="239"/>
      <c r="D97" s="223" t="s">
        <v>213</v>
      </c>
      <c r="E97" s="240" t="s">
        <v>47</v>
      </c>
      <c r="F97" s="241" t="s">
        <v>23</v>
      </c>
      <c r="G97" s="239"/>
      <c r="H97" s="242">
        <v>1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AT97" s="248" t="s">
        <v>213</v>
      </c>
      <c r="AU97" s="248" t="s">
        <v>23</v>
      </c>
      <c r="AV97" s="12" t="s">
        <v>91</v>
      </c>
      <c r="AW97" s="12" t="s">
        <v>45</v>
      </c>
      <c r="AX97" s="12" t="s">
        <v>23</v>
      </c>
      <c r="AY97" s="248" t="s">
        <v>195</v>
      </c>
    </row>
    <row r="98" s="1" customFormat="1" ht="22.5" customHeight="1">
      <c r="B98" s="40"/>
      <c r="C98" s="211" t="s">
        <v>238</v>
      </c>
      <c r="D98" s="211" t="s">
        <v>196</v>
      </c>
      <c r="E98" s="212" t="s">
        <v>239</v>
      </c>
      <c r="F98" s="213" t="s">
        <v>240</v>
      </c>
      <c r="G98" s="214" t="s">
        <v>199</v>
      </c>
      <c r="H98" s="215">
        <v>1</v>
      </c>
      <c r="I98" s="216"/>
      <c r="J98" s="217">
        <f>ROUND(I98*H98,2)</f>
        <v>0</v>
      </c>
      <c r="K98" s="213" t="s">
        <v>200</v>
      </c>
      <c r="L98" s="66"/>
      <c r="M98" s="218" t="s">
        <v>47</v>
      </c>
      <c r="N98" s="219" t="s">
        <v>53</v>
      </c>
      <c r="O98" s="41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AR98" s="19" t="s">
        <v>194</v>
      </c>
      <c r="AT98" s="19" t="s">
        <v>196</v>
      </c>
      <c r="AU98" s="19" t="s">
        <v>23</v>
      </c>
      <c r="AY98" s="19" t="s">
        <v>195</v>
      </c>
      <c r="BE98" s="222">
        <f>IF(N98="základní",J98,0)</f>
        <v>0</v>
      </c>
      <c r="BF98" s="222">
        <f>IF(N98="snížená",J98,0)</f>
        <v>0</v>
      </c>
      <c r="BG98" s="222">
        <f>IF(N98="zákl. přenesená",J98,0)</f>
        <v>0</v>
      </c>
      <c r="BH98" s="222">
        <f>IF(N98="sníž. přenesená",J98,0)</f>
        <v>0</v>
      </c>
      <c r="BI98" s="222">
        <f>IF(N98="nulová",J98,0)</f>
        <v>0</v>
      </c>
      <c r="BJ98" s="19" t="s">
        <v>23</v>
      </c>
      <c r="BK98" s="222">
        <f>ROUND(I98*H98,2)</f>
        <v>0</v>
      </c>
      <c r="BL98" s="19" t="s">
        <v>194</v>
      </c>
      <c r="BM98" s="19" t="s">
        <v>241</v>
      </c>
    </row>
    <row r="99" s="1" customFormat="1">
      <c r="B99" s="40"/>
      <c r="C99" s="68"/>
      <c r="D99" s="223" t="s">
        <v>202</v>
      </c>
      <c r="E99" s="68"/>
      <c r="F99" s="224" t="s">
        <v>242</v>
      </c>
      <c r="G99" s="68"/>
      <c r="H99" s="68"/>
      <c r="I99" s="183"/>
      <c r="J99" s="68"/>
      <c r="K99" s="68"/>
      <c r="L99" s="66"/>
      <c r="M99" s="86"/>
      <c r="N99" s="41"/>
      <c r="O99" s="41"/>
      <c r="P99" s="41"/>
      <c r="Q99" s="41"/>
      <c r="R99" s="41"/>
      <c r="S99" s="41"/>
      <c r="T99" s="87"/>
      <c r="AT99" s="19" t="s">
        <v>202</v>
      </c>
      <c r="AU99" s="19" t="s">
        <v>23</v>
      </c>
    </row>
    <row r="100" s="1" customFormat="1" ht="22.5" customHeight="1">
      <c r="B100" s="40"/>
      <c r="C100" s="211" t="s">
        <v>243</v>
      </c>
      <c r="D100" s="211" t="s">
        <v>196</v>
      </c>
      <c r="E100" s="212" t="s">
        <v>244</v>
      </c>
      <c r="F100" s="213" t="s">
        <v>245</v>
      </c>
      <c r="G100" s="214" t="s">
        <v>199</v>
      </c>
      <c r="H100" s="215">
        <v>1</v>
      </c>
      <c r="I100" s="216"/>
      <c r="J100" s="217">
        <f>ROUND(I100*H100,2)</f>
        <v>0</v>
      </c>
      <c r="K100" s="213" t="s">
        <v>200</v>
      </c>
      <c r="L100" s="66"/>
      <c r="M100" s="218" t="s">
        <v>47</v>
      </c>
      <c r="N100" s="219" t="s">
        <v>53</v>
      </c>
      <c r="O100" s="41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AR100" s="19" t="s">
        <v>194</v>
      </c>
      <c r="AT100" s="19" t="s">
        <v>196</v>
      </c>
      <c r="AU100" s="19" t="s">
        <v>23</v>
      </c>
      <c r="AY100" s="19" t="s">
        <v>195</v>
      </c>
      <c r="BE100" s="222">
        <f>IF(N100="základní",J100,0)</f>
        <v>0</v>
      </c>
      <c r="BF100" s="222">
        <f>IF(N100="snížená",J100,0)</f>
        <v>0</v>
      </c>
      <c r="BG100" s="222">
        <f>IF(N100="zákl. přenesená",J100,0)</f>
        <v>0</v>
      </c>
      <c r="BH100" s="222">
        <f>IF(N100="sníž. přenesená",J100,0)</f>
        <v>0</v>
      </c>
      <c r="BI100" s="222">
        <f>IF(N100="nulová",J100,0)</f>
        <v>0</v>
      </c>
      <c r="BJ100" s="19" t="s">
        <v>23</v>
      </c>
      <c r="BK100" s="222">
        <f>ROUND(I100*H100,2)</f>
        <v>0</v>
      </c>
      <c r="BL100" s="19" t="s">
        <v>194</v>
      </c>
      <c r="BM100" s="19" t="s">
        <v>246</v>
      </c>
    </row>
    <row r="101" s="1" customFormat="1">
      <c r="B101" s="40"/>
      <c r="C101" s="68"/>
      <c r="D101" s="223" t="s">
        <v>202</v>
      </c>
      <c r="E101" s="68"/>
      <c r="F101" s="224" t="s">
        <v>247</v>
      </c>
      <c r="G101" s="68"/>
      <c r="H101" s="68"/>
      <c r="I101" s="183"/>
      <c r="J101" s="68"/>
      <c r="K101" s="68"/>
      <c r="L101" s="66"/>
      <c r="M101" s="86"/>
      <c r="N101" s="41"/>
      <c r="O101" s="41"/>
      <c r="P101" s="41"/>
      <c r="Q101" s="41"/>
      <c r="R101" s="41"/>
      <c r="S101" s="41"/>
      <c r="T101" s="87"/>
      <c r="AT101" s="19" t="s">
        <v>202</v>
      </c>
      <c r="AU101" s="19" t="s">
        <v>23</v>
      </c>
    </row>
    <row r="102" s="1" customFormat="1" ht="22.5" customHeight="1">
      <c r="B102" s="40"/>
      <c r="C102" s="211" t="s">
        <v>28</v>
      </c>
      <c r="D102" s="211" t="s">
        <v>196</v>
      </c>
      <c r="E102" s="212" t="s">
        <v>248</v>
      </c>
      <c r="F102" s="213" t="s">
        <v>249</v>
      </c>
      <c r="G102" s="214" t="s">
        <v>199</v>
      </c>
      <c r="H102" s="215">
        <v>1</v>
      </c>
      <c r="I102" s="216"/>
      <c r="J102" s="217">
        <f>ROUND(I102*H102,2)</f>
        <v>0</v>
      </c>
      <c r="K102" s="213" t="s">
        <v>200</v>
      </c>
      <c r="L102" s="66"/>
      <c r="M102" s="218" t="s">
        <v>47</v>
      </c>
      <c r="N102" s="219" t="s">
        <v>53</v>
      </c>
      <c r="O102" s="41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AR102" s="19" t="s">
        <v>194</v>
      </c>
      <c r="AT102" s="19" t="s">
        <v>196</v>
      </c>
      <c r="AU102" s="19" t="s">
        <v>23</v>
      </c>
      <c r="AY102" s="19" t="s">
        <v>195</v>
      </c>
      <c r="BE102" s="222">
        <f>IF(N102="základní",J102,0)</f>
        <v>0</v>
      </c>
      <c r="BF102" s="222">
        <f>IF(N102="snížená",J102,0)</f>
        <v>0</v>
      </c>
      <c r="BG102" s="222">
        <f>IF(N102="zákl. přenesená",J102,0)</f>
        <v>0</v>
      </c>
      <c r="BH102" s="222">
        <f>IF(N102="sníž. přenesená",J102,0)</f>
        <v>0</v>
      </c>
      <c r="BI102" s="222">
        <f>IF(N102="nulová",J102,0)</f>
        <v>0</v>
      </c>
      <c r="BJ102" s="19" t="s">
        <v>23</v>
      </c>
      <c r="BK102" s="222">
        <f>ROUND(I102*H102,2)</f>
        <v>0</v>
      </c>
      <c r="BL102" s="19" t="s">
        <v>194</v>
      </c>
      <c r="BM102" s="19" t="s">
        <v>250</v>
      </c>
    </row>
    <row r="103" s="1" customFormat="1">
      <c r="B103" s="40"/>
      <c r="C103" s="68"/>
      <c r="D103" s="223" t="s">
        <v>202</v>
      </c>
      <c r="E103" s="68"/>
      <c r="F103" s="224" t="s">
        <v>251</v>
      </c>
      <c r="G103" s="68"/>
      <c r="H103" s="68"/>
      <c r="I103" s="183"/>
      <c r="J103" s="68"/>
      <c r="K103" s="68"/>
      <c r="L103" s="66"/>
      <c r="M103" s="86"/>
      <c r="N103" s="41"/>
      <c r="O103" s="41"/>
      <c r="P103" s="41"/>
      <c r="Q103" s="41"/>
      <c r="R103" s="41"/>
      <c r="S103" s="41"/>
      <c r="T103" s="87"/>
      <c r="AT103" s="19" t="s">
        <v>202</v>
      </c>
      <c r="AU103" s="19" t="s">
        <v>23</v>
      </c>
    </row>
    <row r="104" s="1" customFormat="1" ht="31.5" customHeight="1">
      <c r="B104" s="40"/>
      <c r="C104" s="211" t="s">
        <v>252</v>
      </c>
      <c r="D104" s="211" t="s">
        <v>196</v>
      </c>
      <c r="E104" s="212" t="s">
        <v>253</v>
      </c>
      <c r="F104" s="213" t="s">
        <v>254</v>
      </c>
      <c r="G104" s="214" t="s">
        <v>255</v>
      </c>
      <c r="H104" s="215">
        <v>1</v>
      </c>
      <c r="I104" s="216"/>
      <c r="J104" s="217">
        <f>ROUND(I104*H104,2)</f>
        <v>0</v>
      </c>
      <c r="K104" s="213" t="s">
        <v>47</v>
      </c>
      <c r="L104" s="66"/>
      <c r="M104" s="218" t="s">
        <v>47</v>
      </c>
      <c r="N104" s="219" t="s">
        <v>53</v>
      </c>
      <c r="O104" s="41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AR104" s="19" t="s">
        <v>194</v>
      </c>
      <c r="AT104" s="19" t="s">
        <v>196</v>
      </c>
      <c r="AU104" s="19" t="s">
        <v>23</v>
      </c>
      <c r="AY104" s="19" t="s">
        <v>195</v>
      </c>
      <c r="BE104" s="222">
        <f>IF(N104="základní",J104,0)</f>
        <v>0</v>
      </c>
      <c r="BF104" s="222">
        <f>IF(N104="snížená",J104,0)</f>
        <v>0</v>
      </c>
      <c r="BG104" s="222">
        <f>IF(N104="zákl. přenesená",J104,0)</f>
        <v>0</v>
      </c>
      <c r="BH104" s="222">
        <f>IF(N104="sníž. přenesená",J104,0)</f>
        <v>0</v>
      </c>
      <c r="BI104" s="222">
        <f>IF(N104="nulová",J104,0)</f>
        <v>0</v>
      </c>
      <c r="BJ104" s="19" t="s">
        <v>23</v>
      </c>
      <c r="BK104" s="222">
        <f>ROUND(I104*H104,2)</f>
        <v>0</v>
      </c>
      <c r="BL104" s="19" t="s">
        <v>194</v>
      </c>
      <c r="BM104" s="19" t="s">
        <v>256</v>
      </c>
    </row>
    <row r="105" s="1" customFormat="1" ht="44.25" customHeight="1">
      <c r="B105" s="40"/>
      <c r="C105" s="211" t="s">
        <v>257</v>
      </c>
      <c r="D105" s="211" t="s">
        <v>196</v>
      </c>
      <c r="E105" s="212" t="s">
        <v>258</v>
      </c>
      <c r="F105" s="213" t="s">
        <v>259</v>
      </c>
      <c r="G105" s="214" t="s">
        <v>255</v>
      </c>
      <c r="H105" s="215">
        <v>1</v>
      </c>
      <c r="I105" s="216"/>
      <c r="J105" s="217">
        <f>ROUND(I105*H105,2)</f>
        <v>0</v>
      </c>
      <c r="K105" s="213" t="s">
        <v>47</v>
      </c>
      <c r="L105" s="66"/>
      <c r="M105" s="218" t="s">
        <v>47</v>
      </c>
      <c r="N105" s="219" t="s">
        <v>53</v>
      </c>
      <c r="O105" s="41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AR105" s="19" t="s">
        <v>194</v>
      </c>
      <c r="AT105" s="19" t="s">
        <v>196</v>
      </c>
      <c r="AU105" s="19" t="s">
        <v>23</v>
      </c>
      <c r="AY105" s="19" t="s">
        <v>195</v>
      </c>
      <c r="BE105" s="222">
        <f>IF(N105="základní",J105,0)</f>
        <v>0</v>
      </c>
      <c r="BF105" s="222">
        <f>IF(N105="snížená",J105,0)</f>
        <v>0</v>
      </c>
      <c r="BG105" s="222">
        <f>IF(N105="zákl. přenesená",J105,0)</f>
        <v>0</v>
      </c>
      <c r="BH105" s="222">
        <f>IF(N105="sníž. přenesená",J105,0)</f>
        <v>0</v>
      </c>
      <c r="BI105" s="222">
        <f>IF(N105="nulová",J105,0)</f>
        <v>0</v>
      </c>
      <c r="BJ105" s="19" t="s">
        <v>23</v>
      </c>
      <c r="BK105" s="222">
        <f>ROUND(I105*H105,2)</f>
        <v>0</v>
      </c>
      <c r="BL105" s="19" t="s">
        <v>194</v>
      </c>
      <c r="BM105" s="19" t="s">
        <v>260</v>
      </c>
    </row>
    <row r="106" s="1" customFormat="1" ht="31.5" customHeight="1">
      <c r="B106" s="40"/>
      <c r="C106" s="211" t="s">
        <v>261</v>
      </c>
      <c r="D106" s="211" t="s">
        <v>196</v>
      </c>
      <c r="E106" s="212" t="s">
        <v>262</v>
      </c>
      <c r="F106" s="213" t="s">
        <v>263</v>
      </c>
      <c r="G106" s="214" t="s">
        <v>255</v>
      </c>
      <c r="H106" s="215">
        <v>1</v>
      </c>
      <c r="I106" s="216"/>
      <c r="J106" s="217">
        <f>ROUND(I106*H106,2)</f>
        <v>0</v>
      </c>
      <c r="K106" s="213" t="s">
        <v>47</v>
      </c>
      <c r="L106" s="66"/>
      <c r="M106" s="218" t="s">
        <v>47</v>
      </c>
      <c r="N106" s="249" t="s">
        <v>53</v>
      </c>
      <c r="O106" s="250"/>
      <c r="P106" s="251">
        <f>O106*H106</f>
        <v>0</v>
      </c>
      <c r="Q106" s="251">
        <v>0</v>
      </c>
      <c r="R106" s="251">
        <f>Q106*H106</f>
        <v>0</v>
      </c>
      <c r="S106" s="251">
        <v>0</v>
      </c>
      <c r="T106" s="252">
        <f>S106*H106</f>
        <v>0</v>
      </c>
      <c r="AR106" s="19" t="s">
        <v>194</v>
      </c>
      <c r="AT106" s="19" t="s">
        <v>196</v>
      </c>
      <c r="AU106" s="19" t="s">
        <v>23</v>
      </c>
      <c r="AY106" s="19" t="s">
        <v>195</v>
      </c>
      <c r="BE106" s="222">
        <f>IF(N106="základní",J106,0)</f>
        <v>0</v>
      </c>
      <c r="BF106" s="222">
        <f>IF(N106="snížená",J106,0)</f>
        <v>0</v>
      </c>
      <c r="BG106" s="222">
        <f>IF(N106="zákl. přenesená",J106,0)</f>
        <v>0</v>
      </c>
      <c r="BH106" s="222">
        <f>IF(N106="sníž. přenesená",J106,0)</f>
        <v>0</v>
      </c>
      <c r="BI106" s="222">
        <f>IF(N106="nulová",J106,0)</f>
        <v>0</v>
      </c>
      <c r="BJ106" s="19" t="s">
        <v>23</v>
      </c>
      <c r="BK106" s="222">
        <f>ROUND(I106*H106,2)</f>
        <v>0</v>
      </c>
      <c r="BL106" s="19" t="s">
        <v>194</v>
      </c>
      <c r="BM106" s="19" t="s">
        <v>264</v>
      </c>
    </row>
    <row r="107" s="1" customFormat="1" ht="6.96" customHeight="1">
      <c r="B107" s="61"/>
      <c r="C107" s="62"/>
      <c r="D107" s="62"/>
      <c r="E107" s="62"/>
      <c r="F107" s="62"/>
      <c r="G107" s="62"/>
      <c r="H107" s="62"/>
      <c r="I107" s="166"/>
      <c r="J107" s="62"/>
      <c r="K107" s="62"/>
      <c r="L107" s="66"/>
    </row>
  </sheetData>
  <mergeCells count="9">
    <mergeCell ref="E7:H7"/>
    <mergeCell ref="E9:H9"/>
    <mergeCell ref="E24:H24"/>
    <mergeCell ref="E45:H45"/>
    <mergeCell ref="E47:H47"/>
    <mergeCell ref="E67:H67"/>
    <mergeCell ref="E69:H69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95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 s="1" customFormat="1">
      <c r="B8" s="40"/>
      <c r="C8" s="41"/>
      <c r="D8" s="34" t="s">
        <v>167</v>
      </c>
      <c r="E8" s="41"/>
      <c r="F8" s="41"/>
      <c r="G8" s="41"/>
      <c r="H8" s="41"/>
      <c r="I8" s="143"/>
      <c r="J8" s="41"/>
      <c r="K8" s="45"/>
    </row>
    <row r="9" s="1" customFormat="1" ht="36.96" customHeight="1">
      <c r="B9" s="40"/>
      <c r="C9" s="41"/>
      <c r="D9" s="41"/>
      <c r="E9" s="144" t="s">
        <v>265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41"/>
      <c r="E10" s="41"/>
      <c r="F10" s="41"/>
      <c r="G10" s="41"/>
      <c r="H10" s="41"/>
      <c r="I10" s="143"/>
      <c r="J10" s="41"/>
      <c r="K10" s="45"/>
    </row>
    <row r="11" s="1" customFormat="1" ht="14.4" customHeight="1">
      <c r="B11" s="40"/>
      <c r="C11" s="41"/>
      <c r="D11" s="34" t="s">
        <v>19</v>
      </c>
      <c r="E11" s="41"/>
      <c r="F11" s="30" t="s">
        <v>96</v>
      </c>
      <c r="G11" s="41"/>
      <c r="H11" s="41"/>
      <c r="I11" s="145" t="s">
        <v>21</v>
      </c>
      <c r="J11" s="30" t="s">
        <v>22</v>
      </c>
      <c r="K11" s="45"/>
    </row>
    <row r="12" s="1" customFormat="1" ht="14.4" customHeight="1">
      <c r="B12" s="40"/>
      <c r="C12" s="41"/>
      <c r="D12" s="34" t="s">
        <v>24</v>
      </c>
      <c r="E12" s="41"/>
      <c r="F12" s="30" t="s">
        <v>25</v>
      </c>
      <c r="G12" s="41"/>
      <c r="H12" s="41"/>
      <c r="I12" s="145" t="s">
        <v>26</v>
      </c>
      <c r="J12" s="146">
        <f>'Rekapitulace stavby'!AN8</f>
        <v>0</v>
      </c>
      <c r="K12" s="45"/>
    </row>
    <row r="13" s="1" customFormat="1" ht="21.84" customHeight="1">
      <c r="B13" s="40"/>
      <c r="C13" s="41"/>
      <c r="D13" s="29" t="s">
        <v>29</v>
      </c>
      <c r="E13" s="41"/>
      <c r="F13" s="36" t="s">
        <v>30</v>
      </c>
      <c r="G13" s="41"/>
      <c r="H13" s="41"/>
      <c r="I13" s="147" t="s">
        <v>31</v>
      </c>
      <c r="J13" s="36" t="s">
        <v>32</v>
      </c>
      <c r="K13" s="45"/>
    </row>
    <row r="14" s="1" customFormat="1" ht="14.4" customHeight="1">
      <c r="B14" s="40"/>
      <c r="C14" s="41"/>
      <c r="D14" s="34" t="s">
        <v>34</v>
      </c>
      <c r="E14" s="41"/>
      <c r="F14" s="41"/>
      <c r="G14" s="41"/>
      <c r="H14" s="41"/>
      <c r="I14" s="145" t="s">
        <v>35</v>
      </c>
      <c r="J14" s="30" t="s">
        <v>36</v>
      </c>
      <c r="K14" s="45"/>
    </row>
    <row r="15" s="1" customFormat="1" ht="18" customHeight="1">
      <c r="B15" s="40"/>
      <c r="C15" s="41"/>
      <c r="D15" s="41"/>
      <c r="E15" s="30" t="s">
        <v>37</v>
      </c>
      <c r="F15" s="41"/>
      <c r="G15" s="41"/>
      <c r="H15" s="41"/>
      <c r="I15" s="145" t="s">
        <v>38</v>
      </c>
      <c r="J15" s="30" t="s">
        <v>170</v>
      </c>
      <c r="K15" s="45"/>
    </row>
    <row r="16" s="1" customFormat="1" ht="6.96" customHeight="1">
      <c r="B16" s="40"/>
      <c r="C16" s="41"/>
      <c r="D16" s="41"/>
      <c r="E16" s="41"/>
      <c r="F16" s="41"/>
      <c r="G16" s="41"/>
      <c r="H16" s="41"/>
      <c r="I16" s="143"/>
      <c r="J16" s="41"/>
      <c r="K16" s="45"/>
    </row>
    <row r="17" s="1" customFormat="1" ht="14.4" customHeight="1">
      <c r="B17" s="40"/>
      <c r="C17" s="41"/>
      <c r="D17" s="34" t="s">
        <v>40</v>
      </c>
      <c r="E17" s="41"/>
      <c r="F17" s="41"/>
      <c r="G17" s="41"/>
      <c r="H17" s="41"/>
      <c r="I17" s="145" t="s">
        <v>35</v>
      </c>
      <c r="J17" s="30">
        <f>IF('Rekapitulace stavby'!AN13="Vyplň údaj","",IF('Rekapitulace stavby'!AN13="","",'Rekapitulace stavby'!AN13))</f>
        <v>0</v>
      </c>
      <c r="K17" s="45"/>
    </row>
    <row r="18" s="1" customFormat="1" ht="18" customHeight="1">
      <c r="B18" s="40"/>
      <c r="C18" s="41"/>
      <c r="D18" s="41"/>
      <c r="E18" s="30">
        <f>IF('Rekapitulace stavby'!E14="Vyplň údaj","",IF('Rekapitulace stavby'!E14="","",'Rekapitulace stavby'!E14))</f>
        <v>0</v>
      </c>
      <c r="F18" s="41"/>
      <c r="G18" s="41"/>
      <c r="H18" s="41"/>
      <c r="I18" s="145" t="s">
        <v>38</v>
      </c>
      <c r="J18" s="30">
        <f>IF('Rekapitulace stavby'!AN14="Vyplň údaj","",IF('Rekapitulace stavby'!AN14="","",'Rekapitulace stavby'!AN14))</f>
        <v>0</v>
      </c>
      <c r="K18" s="45"/>
    </row>
    <row r="19" s="1" customFormat="1" ht="6.96" customHeight="1">
      <c r="B19" s="40"/>
      <c r="C19" s="41"/>
      <c r="D19" s="41"/>
      <c r="E19" s="41"/>
      <c r="F19" s="41"/>
      <c r="G19" s="41"/>
      <c r="H19" s="41"/>
      <c r="I19" s="143"/>
      <c r="J19" s="41"/>
      <c r="K19" s="45"/>
    </row>
    <row r="20" s="1" customFormat="1" ht="14.4" customHeight="1">
      <c r="B20" s="40"/>
      <c r="C20" s="41"/>
      <c r="D20" s="34" t="s">
        <v>42</v>
      </c>
      <c r="E20" s="41"/>
      <c r="F20" s="41"/>
      <c r="G20" s="41"/>
      <c r="H20" s="41"/>
      <c r="I20" s="145" t="s">
        <v>35</v>
      </c>
      <c r="J20" s="30" t="s">
        <v>43</v>
      </c>
      <c r="K20" s="45"/>
    </row>
    <row r="21" s="1" customFormat="1" ht="18" customHeight="1">
      <c r="B21" s="40"/>
      <c r="C21" s="41"/>
      <c r="D21" s="41"/>
      <c r="E21" s="30" t="s">
        <v>171</v>
      </c>
      <c r="F21" s="41"/>
      <c r="G21" s="41"/>
      <c r="H21" s="41"/>
      <c r="I21" s="145" t="s">
        <v>38</v>
      </c>
      <c r="J21" s="30" t="s">
        <v>39</v>
      </c>
      <c r="K21" s="45"/>
    </row>
    <row r="22" s="1" customFormat="1" ht="6.96" customHeight="1">
      <c r="B22" s="40"/>
      <c r="C22" s="41"/>
      <c r="D22" s="41"/>
      <c r="E22" s="41"/>
      <c r="F22" s="41"/>
      <c r="G22" s="41"/>
      <c r="H22" s="41"/>
      <c r="I22" s="143"/>
      <c r="J22" s="41"/>
      <c r="K22" s="45"/>
    </row>
    <row r="23" s="1" customFormat="1" ht="14.4" customHeight="1">
      <c r="B23" s="40"/>
      <c r="C23" s="41"/>
      <c r="D23" s="34" t="s">
        <v>46</v>
      </c>
      <c r="E23" s="41"/>
      <c r="F23" s="41"/>
      <c r="G23" s="41"/>
      <c r="H23" s="41"/>
      <c r="I23" s="143"/>
      <c r="J23" s="41"/>
      <c r="K23" s="45"/>
    </row>
    <row r="24" s="7" customFormat="1" ht="22.5" customHeight="1">
      <c r="B24" s="148"/>
      <c r="C24" s="149"/>
      <c r="D24" s="149"/>
      <c r="E24" s="38" t="s">
        <v>47</v>
      </c>
      <c r="F24" s="149"/>
      <c r="G24" s="149"/>
      <c r="H24" s="149"/>
      <c r="I24" s="150"/>
      <c r="J24" s="149"/>
      <c r="K24" s="151"/>
    </row>
    <row r="25" s="1" customFormat="1" ht="6.96" customHeight="1">
      <c r="B25" s="40"/>
      <c r="C25" s="41"/>
      <c r="D25" s="41"/>
      <c r="E25" s="41"/>
      <c r="F25" s="41"/>
      <c r="G25" s="41"/>
      <c r="H25" s="41"/>
      <c r="I25" s="143"/>
      <c r="J25" s="41"/>
      <c r="K25" s="45"/>
    </row>
    <row r="26" s="1" customFormat="1" ht="6.96" customHeight="1">
      <c r="B26" s="40"/>
      <c r="C26" s="41"/>
      <c r="D26" s="97"/>
      <c r="E26" s="97"/>
      <c r="F26" s="97"/>
      <c r="G26" s="97"/>
      <c r="H26" s="97"/>
      <c r="I26" s="152"/>
      <c r="J26" s="97"/>
      <c r="K26" s="153"/>
    </row>
    <row r="27" s="1" customFormat="1" ht="25.44" customHeight="1">
      <c r="B27" s="40"/>
      <c r="C27" s="41"/>
      <c r="D27" s="154" t="s">
        <v>48</v>
      </c>
      <c r="E27" s="41"/>
      <c r="F27" s="41"/>
      <c r="G27" s="41"/>
      <c r="H27" s="41"/>
      <c r="I27" s="143"/>
      <c r="J27" s="155">
        <f>ROUND(J78,2)</f>
        <v>0</v>
      </c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14.4" customHeight="1">
      <c r="B29" s="40"/>
      <c r="C29" s="41"/>
      <c r="D29" s="41"/>
      <c r="E29" s="41"/>
      <c r="F29" s="46" t="s">
        <v>50</v>
      </c>
      <c r="G29" s="41"/>
      <c r="H29" s="41"/>
      <c r="I29" s="156" t="s">
        <v>49</v>
      </c>
      <c r="J29" s="46" t="s">
        <v>51</v>
      </c>
      <c r="K29" s="45"/>
    </row>
    <row r="30" s="1" customFormat="1" ht="14.4" customHeight="1">
      <c r="B30" s="40"/>
      <c r="C30" s="41"/>
      <c r="D30" s="49" t="s">
        <v>52</v>
      </c>
      <c r="E30" s="49" t="s">
        <v>53</v>
      </c>
      <c r="F30" s="157">
        <f>ROUND(SUM(BE78:BE82), 2)</f>
        <v>0</v>
      </c>
      <c r="G30" s="41"/>
      <c r="H30" s="41"/>
      <c r="I30" s="158">
        <v>0.20999999999999999</v>
      </c>
      <c r="J30" s="157">
        <f>ROUND(ROUND((SUM(BE78:BE82)), 2)*I30, 2)</f>
        <v>0</v>
      </c>
      <c r="K30" s="45"/>
    </row>
    <row r="31" s="1" customFormat="1" ht="14.4" customHeight="1">
      <c r="B31" s="40"/>
      <c r="C31" s="41"/>
      <c r="D31" s="41"/>
      <c r="E31" s="49" t="s">
        <v>54</v>
      </c>
      <c r="F31" s="157">
        <f>ROUND(SUM(BF78:BF82), 2)</f>
        <v>0</v>
      </c>
      <c r="G31" s="41"/>
      <c r="H31" s="41"/>
      <c r="I31" s="158">
        <v>0.14999999999999999</v>
      </c>
      <c r="J31" s="157">
        <f>ROUND(ROUND((SUM(BF78:BF82)), 2)*I31, 2)</f>
        <v>0</v>
      </c>
      <c r="K31" s="45"/>
    </row>
    <row r="32" hidden="1" s="1" customFormat="1" ht="14.4" customHeight="1">
      <c r="B32" s="40"/>
      <c r="C32" s="41"/>
      <c r="D32" s="41"/>
      <c r="E32" s="49" t="s">
        <v>55</v>
      </c>
      <c r="F32" s="157">
        <f>ROUND(SUM(BG78:BG82), 2)</f>
        <v>0</v>
      </c>
      <c r="G32" s="41"/>
      <c r="H32" s="41"/>
      <c r="I32" s="158">
        <v>0.20999999999999999</v>
      </c>
      <c r="J32" s="157">
        <v>0</v>
      </c>
      <c r="K32" s="45"/>
    </row>
    <row r="33" hidden="1" s="1" customFormat="1" ht="14.4" customHeight="1">
      <c r="B33" s="40"/>
      <c r="C33" s="41"/>
      <c r="D33" s="41"/>
      <c r="E33" s="49" t="s">
        <v>56</v>
      </c>
      <c r="F33" s="157">
        <f>ROUND(SUM(BH78:BH82), 2)</f>
        <v>0</v>
      </c>
      <c r="G33" s="41"/>
      <c r="H33" s="41"/>
      <c r="I33" s="158">
        <v>0.14999999999999999</v>
      </c>
      <c r="J33" s="157">
        <v>0</v>
      </c>
      <c r="K33" s="45"/>
    </row>
    <row r="34" hidden="1" s="1" customFormat="1" ht="14.4" customHeight="1">
      <c r="B34" s="40"/>
      <c r="C34" s="41"/>
      <c r="D34" s="41"/>
      <c r="E34" s="49" t="s">
        <v>57</v>
      </c>
      <c r="F34" s="157">
        <f>ROUND(SUM(BI78:BI82), 2)</f>
        <v>0</v>
      </c>
      <c r="G34" s="41"/>
      <c r="H34" s="41"/>
      <c r="I34" s="158">
        <v>0</v>
      </c>
      <c r="J34" s="157">
        <v>0</v>
      </c>
      <c r="K34" s="45"/>
    </row>
    <row r="35" s="1" customFormat="1" ht="6.96" customHeight="1">
      <c r="B35" s="40"/>
      <c r="C35" s="41"/>
      <c r="D35" s="41"/>
      <c r="E35" s="41"/>
      <c r="F35" s="41"/>
      <c r="G35" s="41"/>
      <c r="H35" s="41"/>
      <c r="I35" s="143"/>
      <c r="J35" s="41"/>
      <c r="K35" s="45"/>
    </row>
    <row r="36" s="1" customFormat="1" ht="25.44" customHeight="1">
      <c r="B36" s="40"/>
      <c r="C36" s="159"/>
      <c r="D36" s="160" t="s">
        <v>58</v>
      </c>
      <c r="E36" s="89"/>
      <c r="F36" s="89"/>
      <c r="G36" s="161" t="s">
        <v>59</v>
      </c>
      <c r="H36" s="162" t="s">
        <v>60</v>
      </c>
      <c r="I36" s="163"/>
      <c r="J36" s="164">
        <f>SUM(J27:J34)</f>
        <v>0</v>
      </c>
      <c r="K36" s="165"/>
    </row>
    <row r="37" s="1" customFormat="1" ht="14.4" customHeight="1">
      <c r="B37" s="61"/>
      <c r="C37" s="62"/>
      <c r="D37" s="62"/>
      <c r="E37" s="62"/>
      <c r="F37" s="62"/>
      <c r="G37" s="62"/>
      <c r="H37" s="62"/>
      <c r="I37" s="166"/>
      <c r="J37" s="62"/>
      <c r="K37" s="63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0"/>
      <c r="C42" s="25" t="s">
        <v>172</v>
      </c>
      <c r="D42" s="41"/>
      <c r="E42" s="41"/>
      <c r="F42" s="41"/>
      <c r="G42" s="41"/>
      <c r="H42" s="41"/>
      <c r="I42" s="143"/>
      <c r="J42" s="41"/>
      <c r="K42" s="45"/>
    </row>
    <row r="43" s="1" customFormat="1" ht="6.96" customHeight="1">
      <c r="B43" s="40"/>
      <c r="C43" s="41"/>
      <c r="D43" s="41"/>
      <c r="E43" s="41"/>
      <c r="F43" s="41"/>
      <c r="G43" s="41"/>
      <c r="H43" s="41"/>
      <c r="I43" s="143"/>
      <c r="J43" s="41"/>
      <c r="K43" s="45"/>
    </row>
    <row r="44" s="1" customFormat="1" ht="14.4" customHeight="1">
      <c r="B44" s="40"/>
      <c r="C44" s="34" t="s">
        <v>16</v>
      </c>
      <c r="D44" s="41"/>
      <c r="E44" s="41"/>
      <c r="F44" s="41"/>
      <c r="G44" s="41"/>
      <c r="H44" s="41"/>
      <c r="I44" s="143"/>
      <c r="J44" s="41"/>
      <c r="K44" s="45"/>
    </row>
    <row r="45" s="1" customFormat="1" ht="22.5" customHeight="1">
      <c r="B45" s="40"/>
      <c r="C45" s="41"/>
      <c r="D45" s="41"/>
      <c r="E45" s="142">
        <f>E7</f>
        <v>0</v>
      </c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167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3.25" customHeight="1">
      <c r="B47" s="40"/>
      <c r="C47" s="41"/>
      <c r="D47" s="41"/>
      <c r="E47" s="144">
        <f>E9</f>
        <v>0</v>
      </c>
      <c r="F47" s="41"/>
      <c r="G47" s="41"/>
      <c r="H47" s="41"/>
      <c r="I47" s="143"/>
      <c r="J47" s="41"/>
      <c r="K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3"/>
      <c r="J48" s="41"/>
      <c r="K48" s="45"/>
    </row>
    <row r="49" s="1" customFormat="1" ht="18" customHeight="1">
      <c r="B49" s="40"/>
      <c r="C49" s="34" t="s">
        <v>24</v>
      </c>
      <c r="D49" s="41"/>
      <c r="E49" s="41"/>
      <c r="F49" s="30">
        <f>F12</f>
        <v>0</v>
      </c>
      <c r="G49" s="41"/>
      <c r="H49" s="41"/>
      <c r="I49" s="145" t="s">
        <v>26</v>
      </c>
      <c r="J49" s="146">
        <f>IF(J12="","",J12)</f>
        <v>0</v>
      </c>
      <c r="K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3"/>
      <c r="J50" s="41"/>
      <c r="K50" s="45"/>
    </row>
    <row r="51" s="1" customFormat="1">
      <c r="B51" s="40"/>
      <c r="C51" s="34" t="s">
        <v>34</v>
      </c>
      <c r="D51" s="41"/>
      <c r="E51" s="41"/>
      <c r="F51" s="30">
        <f>E15</f>
        <v>0</v>
      </c>
      <c r="G51" s="41"/>
      <c r="H51" s="41"/>
      <c r="I51" s="145" t="s">
        <v>42</v>
      </c>
      <c r="J51" s="30">
        <f>E21</f>
        <v>0</v>
      </c>
      <c r="K51" s="45"/>
    </row>
    <row r="52" s="1" customFormat="1" ht="14.4" customHeight="1">
      <c r="B52" s="40"/>
      <c r="C52" s="34" t="s">
        <v>40</v>
      </c>
      <c r="D52" s="41"/>
      <c r="E52" s="41"/>
      <c r="F52" s="30">
        <f>IF(E18="","",E18)</f>
        <v>0</v>
      </c>
      <c r="G52" s="41"/>
      <c r="H52" s="41"/>
      <c r="I52" s="143"/>
      <c r="J52" s="41"/>
      <c r="K52" s="45"/>
    </row>
    <row r="53" s="1" customFormat="1" ht="10.32" customHeight="1">
      <c r="B53" s="40"/>
      <c r="C53" s="41"/>
      <c r="D53" s="41"/>
      <c r="E53" s="41"/>
      <c r="F53" s="41"/>
      <c r="G53" s="41"/>
      <c r="H53" s="41"/>
      <c r="I53" s="143"/>
      <c r="J53" s="41"/>
      <c r="K53" s="45"/>
    </row>
    <row r="54" s="1" customFormat="1" ht="29.28" customHeight="1">
      <c r="B54" s="40"/>
      <c r="C54" s="171" t="s">
        <v>173</v>
      </c>
      <c r="D54" s="159"/>
      <c r="E54" s="159"/>
      <c r="F54" s="159"/>
      <c r="G54" s="159"/>
      <c r="H54" s="159"/>
      <c r="I54" s="172"/>
      <c r="J54" s="173" t="s">
        <v>174</v>
      </c>
      <c r="K54" s="174"/>
    </row>
    <row r="55" s="1" customFormat="1" ht="10.32" customHeight="1">
      <c r="B55" s="40"/>
      <c r="C55" s="41"/>
      <c r="D55" s="41"/>
      <c r="E55" s="41"/>
      <c r="F55" s="41"/>
      <c r="G55" s="41"/>
      <c r="H55" s="41"/>
      <c r="I55" s="143"/>
      <c r="J55" s="41"/>
      <c r="K55" s="45"/>
    </row>
    <row r="56" s="1" customFormat="1" ht="29.28" customHeight="1">
      <c r="B56" s="40"/>
      <c r="C56" s="175" t="s">
        <v>175</v>
      </c>
      <c r="D56" s="41"/>
      <c r="E56" s="41"/>
      <c r="F56" s="41"/>
      <c r="G56" s="41"/>
      <c r="H56" s="41"/>
      <c r="I56" s="143"/>
      <c r="J56" s="155">
        <f>J78</f>
        <v>0</v>
      </c>
      <c r="K56" s="45"/>
      <c r="AU56" s="19" t="s">
        <v>176</v>
      </c>
    </row>
    <row r="57" s="8" customFormat="1" ht="24.96" customHeight="1">
      <c r="B57" s="176"/>
      <c r="C57" s="177"/>
      <c r="D57" s="178" t="s">
        <v>266</v>
      </c>
      <c r="E57" s="179"/>
      <c r="F57" s="179"/>
      <c r="G57" s="179"/>
      <c r="H57" s="179"/>
      <c r="I57" s="180"/>
      <c r="J57" s="181">
        <f>J79</f>
        <v>0</v>
      </c>
      <c r="K57" s="182"/>
    </row>
    <row r="58" s="13" customFormat="1" ht="19.92" customHeight="1">
      <c r="B58" s="253"/>
      <c r="C58" s="254"/>
      <c r="D58" s="255" t="s">
        <v>267</v>
      </c>
      <c r="E58" s="256"/>
      <c r="F58" s="256"/>
      <c r="G58" s="256"/>
      <c r="H58" s="256"/>
      <c r="I58" s="257"/>
      <c r="J58" s="258">
        <f>J80</f>
        <v>0</v>
      </c>
      <c r="K58" s="259"/>
    </row>
    <row r="59" s="1" customFormat="1" ht="21.84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6.96" customHeight="1">
      <c r="B60" s="61"/>
      <c r="C60" s="62"/>
      <c r="D60" s="62"/>
      <c r="E60" s="62"/>
      <c r="F60" s="62"/>
      <c r="G60" s="62"/>
      <c r="H60" s="62"/>
      <c r="I60" s="166"/>
      <c r="J60" s="62"/>
      <c r="K60" s="63"/>
    </row>
    <row r="64" s="1" customFormat="1" ht="6.96" customHeight="1">
      <c r="B64" s="64"/>
      <c r="C64" s="65"/>
      <c r="D64" s="65"/>
      <c r="E64" s="65"/>
      <c r="F64" s="65"/>
      <c r="G64" s="65"/>
      <c r="H64" s="65"/>
      <c r="I64" s="169"/>
      <c r="J64" s="65"/>
      <c r="K64" s="65"/>
      <c r="L64" s="66"/>
    </row>
    <row r="65" s="1" customFormat="1" ht="36.96" customHeight="1">
      <c r="B65" s="40"/>
      <c r="C65" s="67" t="s">
        <v>178</v>
      </c>
      <c r="D65" s="68"/>
      <c r="E65" s="68"/>
      <c r="F65" s="68"/>
      <c r="G65" s="68"/>
      <c r="H65" s="68"/>
      <c r="I65" s="183"/>
      <c r="J65" s="68"/>
      <c r="K65" s="68"/>
      <c r="L65" s="66"/>
    </row>
    <row r="66" s="1" customFormat="1" ht="6.96" customHeight="1">
      <c r="B66" s="40"/>
      <c r="C66" s="68"/>
      <c r="D66" s="68"/>
      <c r="E66" s="68"/>
      <c r="F66" s="68"/>
      <c r="G66" s="68"/>
      <c r="H66" s="68"/>
      <c r="I66" s="183"/>
      <c r="J66" s="68"/>
      <c r="K66" s="68"/>
      <c r="L66" s="66"/>
    </row>
    <row r="67" s="1" customFormat="1" ht="14.4" customHeight="1">
      <c r="B67" s="40"/>
      <c r="C67" s="70" t="s">
        <v>16</v>
      </c>
      <c r="D67" s="68"/>
      <c r="E67" s="68"/>
      <c r="F67" s="68"/>
      <c r="G67" s="68"/>
      <c r="H67" s="68"/>
      <c r="I67" s="183"/>
      <c r="J67" s="68"/>
      <c r="K67" s="68"/>
      <c r="L67" s="66"/>
    </row>
    <row r="68" s="1" customFormat="1" ht="22.5" customHeight="1">
      <c r="B68" s="40"/>
      <c r="C68" s="68"/>
      <c r="D68" s="68"/>
      <c r="E68" s="184">
        <f>E7</f>
        <v>0</v>
      </c>
      <c r="F68" s="68"/>
      <c r="G68" s="68"/>
      <c r="H68" s="68"/>
      <c r="I68" s="183"/>
      <c r="J68" s="68"/>
      <c r="K68" s="68"/>
      <c r="L68" s="66"/>
    </row>
    <row r="69" s="1" customFormat="1" ht="14.4" customHeight="1">
      <c r="B69" s="40"/>
      <c r="C69" s="70" t="s">
        <v>167</v>
      </c>
      <c r="D69" s="68"/>
      <c r="E69" s="68"/>
      <c r="F69" s="68"/>
      <c r="G69" s="68"/>
      <c r="H69" s="68"/>
      <c r="I69" s="183"/>
      <c r="J69" s="68"/>
      <c r="K69" s="68"/>
      <c r="L69" s="66"/>
    </row>
    <row r="70" s="1" customFormat="1" ht="23.25" customHeight="1">
      <c r="B70" s="40"/>
      <c r="C70" s="68"/>
      <c r="D70" s="68"/>
      <c r="E70" s="76">
        <f>E9</f>
        <v>0</v>
      </c>
      <c r="F70" s="68"/>
      <c r="G70" s="68"/>
      <c r="H70" s="68"/>
      <c r="I70" s="183"/>
      <c r="J70" s="68"/>
      <c r="K70" s="68"/>
      <c r="L70" s="66"/>
    </row>
    <row r="71" s="1" customFormat="1" ht="6.96" customHeight="1">
      <c r="B71" s="40"/>
      <c r="C71" s="68"/>
      <c r="D71" s="68"/>
      <c r="E71" s="68"/>
      <c r="F71" s="68"/>
      <c r="G71" s="68"/>
      <c r="H71" s="68"/>
      <c r="I71" s="183"/>
      <c r="J71" s="68"/>
      <c r="K71" s="68"/>
      <c r="L71" s="66"/>
    </row>
    <row r="72" s="1" customFormat="1" ht="18" customHeight="1">
      <c r="B72" s="40"/>
      <c r="C72" s="70" t="s">
        <v>24</v>
      </c>
      <c r="D72" s="68"/>
      <c r="E72" s="68"/>
      <c r="F72" s="185">
        <f>F12</f>
        <v>0</v>
      </c>
      <c r="G72" s="68"/>
      <c r="H72" s="68"/>
      <c r="I72" s="186" t="s">
        <v>26</v>
      </c>
      <c r="J72" s="79">
        <f>IF(J12="","",J12)</f>
        <v>0</v>
      </c>
      <c r="K72" s="68"/>
      <c r="L72" s="66"/>
    </row>
    <row r="73" s="1" customFormat="1" ht="6.96" customHeight="1">
      <c r="B73" s="40"/>
      <c r="C73" s="68"/>
      <c r="D73" s="68"/>
      <c r="E73" s="68"/>
      <c r="F73" s="68"/>
      <c r="G73" s="68"/>
      <c r="H73" s="68"/>
      <c r="I73" s="183"/>
      <c r="J73" s="68"/>
      <c r="K73" s="68"/>
      <c r="L73" s="66"/>
    </row>
    <row r="74" s="1" customFormat="1">
      <c r="B74" s="40"/>
      <c r="C74" s="70" t="s">
        <v>34</v>
      </c>
      <c r="D74" s="68"/>
      <c r="E74" s="68"/>
      <c r="F74" s="185">
        <f>E15</f>
        <v>0</v>
      </c>
      <c r="G74" s="68"/>
      <c r="H74" s="68"/>
      <c r="I74" s="186" t="s">
        <v>42</v>
      </c>
      <c r="J74" s="185">
        <f>E21</f>
        <v>0</v>
      </c>
      <c r="K74" s="68"/>
      <c r="L74" s="66"/>
    </row>
    <row r="75" s="1" customFormat="1" ht="14.4" customHeight="1">
      <c r="B75" s="40"/>
      <c r="C75" s="70" t="s">
        <v>40</v>
      </c>
      <c r="D75" s="68"/>
      <c r="E75" s="68"/>
      <c r="F75" s="185">
        <f>IF(E18="","",E18)</f>
        <v>0</v>
      </c>
      <c r="G75" s="68"/>
      <c r="H75" s="68"/>
      <c r="I75" s="183"/>
      <c r="J75" s="68"/>
      <c r="K75" s="68"/>
      <c r="L75" s="66"/>
    </row>
    <row r="76" s="1" customFormat="1" ht="10.32" customHeight="1">
      <c r="B76" s="40"/>
      <c r="C76" s="68"/>
      <c r="D76" s="68"/>
      <c r="E76" s="68"/>
      <c r="F76" s="68"/>
      <c r="G76" s="68"/>
      <c r="H76" s="68"/>
      <c r="I76" s="183"/>
      <c r="J76" s="68"/>
      <c r="K76" s="68"/>
      <c r="L76" s="66"/>
    </row>
    <row r="77" s="9" customFormat="1" ht="29.28" customHeight="1">
      <c r="B77" s="187"/>
      <c r="C77" s="188" t="s">
        <v>179</v>
      </c>
      <c r="D77" s="189" t="s">
        <v>67</v>
      </c>
      <c r="E77" s="189" t="s">
        <v>63</v>
      </c>
      <c r="F77" s="189" t="s">
        <v>180</v>
      </c>
      <c r="G77" s="189" t="s">
        <v>181</v>
      </c>
      <c r="H77" s="189" t="s">
        <v>182</v>
      </c>
      <c r="I77" s="190" t="s">
        <v>183</v>
      </c>
      <c r="J77" s="189" t="s">
        <v>174</v>
      </c>
      <c r="K77" s="191" t="s">
        <v>184</v>
      </c>
      <c r="L77" s="192"/>
      <c r="M77" s="93" t="s">
        <v>185</v>
      </c>
      <c r="N77" s="94" t="s">
        <v>52</v>
      </c>
      <c r="O77" s="94" t="s">
        <v>186</v>
      </c>
      <c r="P77" s="94" t="s">
        <v>187</v>
      </c>
      <c r="Q77" s="94" t="s">
        <v>188</v>
      </c>
      <c r="R77" s="94" t="s">
        <v>189</v>
      </c>
      <c r="S77" s="94" t="s">
        <v>190</v>
      </c>
      <c r="T77" s="95" t="s">
        <v>191</v>
      </c>
    </row>
    <row r="78" s="1" customFormat="1" ht="29.28" customHeight="1">
      <c r="B78" s="40"/>
      <c r="C78" s="99" t="s">
        <v>175</v>
      </c>
      <c r="D78" s="68"/>
      <c r="E78" s="68"/>
      <c r="F78" s="68"/>
      <c r="G78" s="68"/>
      <c r="H78" s="68"/>
      <c r="I78" s="183"/>
      <c r="J78" s="193">
        <f>BK78</f>
        <v>0</v>
      </c>
      <c r="K78" s="68"/>
      <c r="L78" s="66"/>
      <c r="M78" s="96"/>
      <c r="N78" s="97"/>
      <c r="O78" s="97"/>
      <c r="P78" s="194">
        <f>P79</f>
        <v>0</v>
      </c>
      <c r="Q78" s="97"/>
      <c r="R78" s="194">
        <f>R79</f>
        <v>0</v>
      </c>
      <c r="S78" s="97"/>
      <c r="T78" s="195">
        <f>T79</f>
        <v>0</v>
      </c>
      <c r="AT78" s="19" t="s">
        <v>81</v>
      </c>
      <c r="AU78" s="19" t="s">
        <v>176</v>
      </c>
      <c r="BK78" s="196">
        <f>BK79</f>
        <v>0</v>
      </c>
    </row>
    <row r="79" s="10" customFormat="1" ht="37.44" customHeight="1">
      <c r="B79" s="197"/>
      <c r="C79" s="198"/>
      <c r="D79" s="260" t="s">
        <v>81</v>
      </c>
      <c r="E79" s="261" t="s">
        <v>268</v>
      </c>
      <c r="F79" s="261" t="s">
        <v>269</v>
      </c>
      <c r="G79" s="198"/>
      <c r="H79" s="198"/>
      <c r="I79" s="201"/>
      <c r="J79" s="262">
        <f>BK79</f>
        <v>0</v>
      </c>
      <c r="K79" s="198"/>
      <c r="L79" s="203"/>
      <c r="M79" s="204"/>
      <c r="N79" s="205"/>
      <c r="O79" s="205"/>
      <c r="P79" s="206">
        <f>P80</f>
        <v>0</v>
      </c>
      <c r="Q79" s="205"/>
      <c r="R79" s="206">
        <f>R80</f>
        <v>0</v>
      </c>
      <c r="S79" s="205"/>
      <c r="T79" s="207">
        <f>T80</f>
        <v>0</v>
      </c>
      <c r="AR79" s="208" t="s">
        <v>220</v>
      </c>
      <c r="AT79" s="209" t="s">
        <v>81</v>
      </c>
      <c r="AU79" s="209" t="s">
        <v>82</v>
      </c>
      <c r="AY79" s="208" t="s">
        <v>195</v>
      </c>
      <c r="BK79" s="210">
        <f>BK80</f>
        <v>0</v>
      </c>
    </row>
    <row r="80" s="10" customFormat="1" ht="19.92" customHeight="1">
      <c r="B80" s="197"/>
      <c r="C80" s="198"/>
      <c r="D80" s="199" t="s">
        <v>81</v>
      </c>
      <c r="E80" s="263" t="s">
        <v>270</v>
      </c>
      <c r="F80" s="263" t="s">
        <v>271</v>
      </c>
      <c r="G80" s="198"/>
      <c r="H80" s="198"/>
      <c r="I80" s="201"/>
      <c r="J80" s="264">
        <f>BK80</f>
        <v>0</v>
      </c>
      <c r="K80" s="198"/>
      <c r="L80" s="203"/>
      <c r="M80" s="204"/>
      <c r="N80" s="205"/>
      <c r="O80" s="205"/>
      <c r="P80" s="206">
        <f>SUM(P81:P82)</f>
        <v>0</v>
      </c>
      <c r="Q80" s="205"/>
      <c r="R80" s="206">
        <f>SUM(R81:R82)</f>
        <v>0</v>
      </c>
      <c r="S80" s="205"/>
      <c r="T80" s="207">
        <f>SUM(T81:T82)</f>
        <v>0</v>
      </c>
      <c r="AR80" s="208" t="s">
        <v>220</v>
      </c>
      <c r="AT80" s="209" t="s">
        <v>81</v>
      </c>
      <c r="AU80" s="209" t="s">
        <v>23</v>
      </c>
      <c r="AY80" s="208" t="s">
        <v>195</v>
      </c>
      <c r="BK80" s="210">
        <f>SUM(BK81:BK82)</f>
        <v>0</v>
      </c>
    </row>
    <row r="81" s="1" customFormat="1" ht="31.5" customHeight="1">
      <c r="B81" s="40"/>
      <c r="C81" s="211" t="s">
        <v>23</v>
      </c>
      <c r="D81" s="211" t="s">
        <v>196</v>
      </c>
      <c r="E81" s="212" t="s">
        <v>272</v>
      </c>
      <c r="F81" s="213" t="s">
        <v>273</v>
      </c>
      <c r="G81" s="214" t="s">
        <v>274</v>
      </c>
      <c r="H81" s="265"/>
      <c r="I81" s="216"/>
      <c r="J81" s="217">
        <f>ROUND(I81*H81,2)</f>
        <v>0</v>
      </c>
      <c r="K81" s="213" t="s">
        <v>47</v>
      </c>
      <c r="L81" s="66"/>
      <c r="M81" s="218" t="s">
        <v>47</v>
      </c>
      <c r="N81" s="219" t="s">
        <v>53</v>
      </c>
      <c r="O81" s="41"/>
      <c r="P81" s="220">
        <f>O81*H81</f>
        <v>0</v>
      </c>
      <c r="Q81" s="220">
        <v>0</v>
      </c>
      <c r="R81" s="220">
        <f>Q81*H81</f>
        <v>0</v>
      </c>
      <c r="S81" s="220">
        <v>0</v>
      </c>
      <c r="T81" s="221">
        <f>S81*H81</f>
        <v>0</v>
      </c>
      <c r="AR81" s="19" t="s">
        <v>194</v>
      </c>
      <c r="AT81" s="19" t="s">
        <v>196</v>
      </c>
      <c r="AU81" s="19" t="s">
        <v>91</v>
      </c>
      <c r="AY81" s="19" t="s">
        <v>195</v>
      </c>
      <c r="BE81" s="222">
        <f>IF(N81="základní",J81,0)</f>
        <v>0</v>
      </c>
      <c r="BF81" s="222">
        <f>IF(N81="snížená",J81,0)</f>
        <v>0</v>
      </c>
      <c r="BG81" s="222">
        <f>IF(N81="zákl. přenesená",J81,0)</f>
        <v>0</v>
      </c>
      <c r="BH81" s="222">
        <f>IF(N81="sníž. přenesená",J81,0)</f>
        <v>0</v>
      </c>
      <c r="BI81" s="222">
        <f>IF(N81="nulová",J81,0)</f>
        <v>0</v>
      </c>
      <c r="BJ81" s="19" t="s">
        <v>23</v>
      </c>
      <c r="BK81" s="222">
        <f>ROUND(I81*H81,2)</f>
        <v>0</v>
      </c>
      <c r="BL81" s="19" t="s">
        <v>194</v>
      </c>
      <c r="BM81" s="19" t="s">
        <v>275</v>
      </c>
    </row>
    <row r="82" s="12" customFormat="1">
      <c r="B82" s="238"/>
      <c r="C82" s="239"/>
      <c r="D82" s="225" t="s">
        <v>213</v>
      </c>
      <c r="E82" s="266" t="s">
        <v>47</v>
      </c>
      <c r="F82" s="267" t="s">
        <v>91</v>
      </c>
      <c r="G82" s="239"/>
      <c r="H82" s="268">
        <v>2</v>
      </c>
      <c r="I82" s="243"/>
      <c r="J82" s="239"/>
      <c r="K82" s="239"/>
      <c r="L82" s="244"/>
      <c r="M82" s="269"/>
      <c r="N82" s="270"/>
      <c r="O82" s="270"/>
      <c r="P82" s="270"/>
      <c r="Q82" s="270"/>
      <c r="R82" s="270"/>
      <c r="S82" s="270"/>
      <c r="T82" s="271"/>
      <c r="AT82" s="248" t="s">
        <v>213</v>
      </c>
      <c r="AU82" s="248" t="s">
        <v>91</v>
      </c>
      <c r="AV82" s="12" t="s">
        <v>91</v>
      </c>
      <c r="AW82" s="12" t="s">
        <v>45</v>
      </c>
      <c r="AX82" s="12" t="s">
        <v>23</v>
      </c>
      <c r="AY82" s="248" t="s">
        <v>195</v>
      </c>
    </row>
    <row r="83" s="1" customFormat="1" ht="6.96" customHeight="1">
      <c r="B83" s="61"/>
      <c r="C83" s="62"/>
      <c r="D83" s="62"/>
      <c r="E83" s="62"/>
      <c r="F83" s="62"/>
      <c r="G83" s="62"/>
      <c r="H83" s="62"/>
      <c r="I83" s="166"/>
      <c r="J83" s="62"/>
      <c r="K83" s="62"/>
      <c r="L83" s="66"/>
    </row>
  </sheetData>
  <mergeCells count="9">
    <mergeCell ref="E7:H7"/>
    <mergeCell ref="E9:H9"/>
    <mergeCell ref="E24:H24"/>
    <mergeCell ref="E45:H45"/>
    <mergeCell ref="E47:H47"/>
    <mergeCell ref="E68:H68"/>
    <mergeCell ref="E70:H70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99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 s="1" customFormat="1">
      <c r="B8" s="40"/>
      <c r="C8" s="41"/>
      <c r="D8" s="34" t="s">
        <v>167</v>
      </c>
      <c r="E8" s="41"/>
      <c r="F8" s="41"/>
      <c r="G8" s="41"/>
      <c r="H8" s="41"/>
      <c r="I8" s="143"/>
      <c r="J8" s="41"/>
      <c r="K8" s="45"/>
    </row>
    <row r="9" s="1" customFormat="1" ht="36.96" customHeight="1">
      <c r="B9" s="40"/>
      <c r="C9" s="41"/>
      <c r="D9" s="41"/>
      <c r="E9" s="144" t="s">
        <v>276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41"/>
      <c r="E10" s="41"/>
      <c r="F10" s="41"/>
      <c r="G10" s="41"/>
      <c r="H10" s="41"/>
      <c r="I10" s="143"/>
      <c r="J10" s="41"/>
      <c r="K10" s="45"/>
    </row>
    <row r="11" s="1" customFormat="1" ht="14.4" customHeight="1">
      <c r="B11" s="40"/>
      <c r="C11" s="41"/>
      <c r="D11" s="34" t="s">
        <v>19</v>
      </c>
      <c r="E11" s="41"/>
      <c r="F11" s="30" t="s">
        <v>47</v>
      </c>
      <c r="G11" s="41"/>
      <c r="H11" s="41"/>
      <c r="I11" s="145" t="s">
        <v>21</v>
      </c>
      <c r="J11" s="30" t="s">
        <v>47</v>
      </c>
      <c r="K11" s="45"/>
    </row>
    <row r="12" s="1" customFormat="1" ht="14.4" customHeight="1">
      <c r="B12" s="40"/>
      <c r="C12" s="41"/>
      <c r="D12" s="34" t="s">
        <v>24</v>
      </c>
      <c r="E12" s="41"/>
      <c r="F12" s="30" t="s">
        <v>277</v>
      </c>
      <c r="G12" s="41"/>
      <c r="H12" s="41"/>
      <c r="I12" s="145" t="s">
        <v>26</v>
      </c>
      <c r="J12" s="146">
        <f>'Rekapitulace stavby'!AN8</f>
        <v>0</v>
      </c>
      <c r="K12" s="45"/>
    </row>
    <row r="13" s="1" customFormat="1" ht="10.8" customHeight="1">
      <c r="B13" s="40"/>
      <c r="C13" s="41"/>
      <c r="D13" s="41"/>
      <c r="E13" s="41"/>
      <c r="F13" s="41"/>
      <c r="G13" s="41"/>
      <c r="H13" s="41"/>
      <c r="I13" s="143"/>
      <c r="J13" s="41"/>
      <c r="K13" s="45"/>
    </row>
    <row r="14" s="1" customFormat="1" ht="14.4" customHeight="1">
      <c r="B14" s="40"/>
      <c r="C14" s="41"/>
      <c r="D14" s="34" t="s">
        <v>34</v>
      </c>
      <c r="E14" s="41"/>
      <c r="F14" s="41"/>
      <c r="G14" s="41"/>
      <c r="H14" s="41"/>
      <c r="I14" s="145" t="s">
        <v>35</v>
      </c>
      <c r="J14" s="30">
        <f>IF('Rekapitulace stavby'!AN10="","",'Rekapitulace stavby'!AN10)</f>
        <v>0</v>
      </c>
      <c r="K14" s="45"/>
    </row>
    <row r="15" s="1" customFormat="1" ht="18" customHeight="1">
      <c r="B15" s="40"/>
      <c r="C15" s="41"/>
      <c r="D15" s="41"/>
      <c r="E15" s="30">
        <f>IF('Rekapitulace stavby'!E11="","",'Rekapitulace stavby'!E11)</f>
        <v>0</v>
      </c>
      <c r="F15" s="41"/>
      <c r="G15" s="41"/>
      <c r="H15" s="41"/>
      <c r="I15" s="145" t="s">
        <v>38</v>
      </c>
      <c r="J15" s="30">
        <f>IF('Rekapitulace stavby'!AN11="","",'Rekapitulace stavby'!AN11)</f>
        <v>0</v>
      </c>
      <c r="K15" s="45"/>
    </row>
    <row r="16" s="1" customFormat="1" ht="6.96" customHeight="1">
      <c r="B16" s="40"/>
      <c r="C16" s="41"/>
      <c r="D16" s="41"/>
      <c r="E16" s="41"/>
      <c r="F16" s="41"/>
      <c r="G16" s="41"/>
      <c r="H16" s="41"/>
      <c r="I16" s="143"/>
      <c r="J16" s="41"/>
      <c r="K16" s="45"/>
    </row>
    <row r="17" s="1" customFormat="1" ht="14.4" customHeight="1">
      <c r="B17" s="40"/>
      <c r="C17" s="41"/>
      <c r="D17" s="34" t="s">
        <v>40</v>
      </c>
      <c r="E17" s="41"/>
      <c r="F17" s="41"/>
      <c r="G17" s="41"/>
      <c r="H17" s="41"/>
      <c r="I17" s="145" t="s">
        <v>35</v>
      </c>
      <c r="J17" s="30">
        <f>IF('Rekapitulace stavby'!AN13="Vyplň údaj","",IF('Rekapitulace stavby'!AN13="","",'Rekapitulace stavby'!AN13))</f>
        <v>0</v>
      </c>
      <c r="K17" s="45"/>
    </row>
    <row r="18" s="1" customFormat="1" ht="18" customHeight="1">
      <c r="B18" s="40"/>
      <c r="C18" s="41"/>
      <c r="D18" s="41"/>
      <c r="E18" s="30">
        <f>IF('Rekapitulace stavby'!E14="Vyplň údaj","",IF('Rekapitulace stavby'!E14="","",'Rekapitulace stavby'!E14))</f>
        <v>0</v>
      </c>
      <c r="F18" s="41"/>
      <c r="G18" s="41"/>
      <c r="H18" s="41"/>
      <c r="I18" s="145" t="s">
        <v>38</v>
      </c>
      <c r="J18" s="30">
        <f>IF('Rekapitulace stavby'!AN14="Vyplň údaj","",IF('Rekapitulace stavby'!AN14="","",'Rekapitulace stavby'!AN14))</f>
        <v>0</v>
      </c>
      <c r="K18" s="45"/>
    </row>
    <row r="19" s="1" customFormat="1" ht="6.96" customHeight="1">
      <c r="B19" s="40"/>
      <c r="C19" s="41"/>
      <c r="D19" s="41"/>
      <c r="E19" s="41"/>
      <c r="F19" s="41"/>
      <c r="G19" s="41"/>
      <c r="H19" s="41"/>
      <c r="I19" s="143"/>
      <c r="J19" s="41"/>
      <c r="K19" s="45"/>
    </row>
    <row r="20" s="1" customFormat="1" ht="14.4" customHeight="1">
      <c r="B20" s="40"/>
      <c r="C20" s="41"/>
      <c r="D20" s="34" t="s">
        <v>42</v>
      </c>
      <c r="E20" s="41"/>
      <c r="F20" s="41"/>
      <c r="G20" s="41"/>
      <c r="H20" s="41"/>
      <c r="I20" s="145" t="s">
        <v>35</v>
      </c>
      <c r="J20" s="30">
        <f>IF('Rekapitulace stavby'!AN16="","",'Rekapitulace stavby'!AN16)</f>
        <v>0</v>
      </c>
      <c r="K20" s="45"/>
    </row>
    <row r="21" s="1" customFormat="1" ht="18" customHeight="1">
      <c r="B21" s="40"/>
      <c r="C21" s="41"/>
      <c r="D21" s="41"/>
      <c r="E21" s="30">
        <f>IF('Rekapitulace stavby'!E17="","",'Rekapitulace stavby'!E17)</f>
        <v>0</v>
      </c>
      <c r="F21" s="41"/>
      <c r="G21" s="41"/>
      <c r="H21" s="41"/>
      <c r="I21" s="145" t="s">
        <v>38</v>
      </c>
      <c r="J21" s="30">
        <f>IF('Rekapitulace stavby'!AN17="","",'Rekapitulace stavby'!AN17)</f>
        <v>0</v>
      </c>
      <c r="K21" s="45"/>
    </row>
    <row r="22" s="1" customFormat="1" ht="6.96" customHeight="1">
      <c r="B22" s="40"/>
      <c r="C22" s="41"/>
      <c r="D22" s="41"/>
      <c r="E22" s="41"/>
      <c r="F22" s="41"/>
      <c r="G22" s="41"/>
      <c r="H22" s="41"/>
      <c r="I22" s="143"/>
      <c r="J22" s="41"/>
      <c r="K22" s="45"/>
    </row>
    <row r="23" s="1" customFormat="1" ht="14.4" customHeight="1">
      <c r="B23" s="40"/>
      <c r="C23" s="41"/>
      <c r="D23" s="34" t="s">
        <v>46</v>
      </c>
      <c r="E23" s="41"/>
      <c r="F23" s="41"/>
      <c r="G23" s="41"/>
      <c r="H23" s="41"/>
      <c r="I23" s="143"/>
      <c r="J23" s="41"/>
      <c r="K23" s="45"/>
    </row>
    <row r="24" s="7" customFormat="1" ht="22.5" customHeight="1">
      <c r="B24" s="148"/>
      <c r="C24" s="149"/>
      <c r="D24" s="149"/>
      <c r="E24" s="38" t="s">
        <v>47</v>
      </c>
      <c r="F24" s="149"/>
      <c r="G24" s="149"/>
      <c r="H24" s="149"/>
      <c r="I24" s="150"/>
      <c r="J24" s="149"/>
      <c r="K24" s="151"/>
    </row>
    <row r="25" s="1" customFormat="1" ht="6.96" customHeight="1">
      <c r="B25" s="40"/>
      <c r="C25" s="41"/>
      <c r="D25" s="41"/>
      <c r="E25" s="41"/>
      <c r="F25" s="41"/>
      <c r="G25" s="41"/>
      <c r="H25" s="41"/>
      <c r="I25" s="143"/>
      <c r="J25" s="41"/>
      <c r="K25" s="45"/>
    </row>
    <row r="26" s="1" customFormat="1" ht="6.96" customHeight="1">
      <c r="B26" s="40"/>
      <c r="C26" s="41"/>
      <c r="D26" s="97"/>
      <c r="E26" s="97"/>
      <c r="F26" s="97"/>
      <c r="G26" s="97"/>
      <c r="H26" s="97"/>
      <c r="I26" s="152"/>
      <c r="J26" s="97"/>
      <c r="K26" s="153"/>
    </row>
    <row r="27" s="1" customFormat="1" ht="25.44" customHeight="1">
      <c r="B27" s="40"/>
      <c r="C27" s="41"/>
      <c r="D27" s="154" t="s">
        <v>48</v>
      </c>
      <c r="E27" s="41"/>
      <c r="F27" s="41"/>
      <c r="G27" s="41"/>
      <c r="H27" s="41"/>
      <c r="I27" s="143"/>
      <c r="J27" s="155">
        <f>ROUND(J78,2)</f>
        <v>0</v>
      </c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14.4" customHeight="1">
      <c r="B29" s="40"/>
      <c r="C29" s="41"/>
      <c r="D29" s="41"/>
      <c r="E29" s="41"/>
      <c r="F29" s="46" t="s">
        <v>50</v>
      </c>
      <c r="G29" s="41"/>
      <c r="H29" s="41"/>
      <c r="I29" s="156" t="s">
        <v>49</v>
      </c>
      <c r="J29" s="46" t="s">
        <v>51</v>
      </c>
      <c r="K29" s="45"/>
    </row>
    <row r="30" s="1" customFormat="1" ht="14.4" customHeight="1">
      <c r="B30" s="40"/>
      <c r="C30" s="41"/>
      <c r="D30" s="49" t="s">
        <v>52</v>
      </c>
      <c r="E30" s="49" t="s">
        <v>53</v>
      </c>
      <c r="F30" s="157">
        <f>ROUND(SUM(BE78:BE339), 2)</f>
        <v>0</v>
      </c>
      <c r="G30" s="41"/>
      <c r="H30" s="41"/>
      <c r="I30" s="158">
        <v>0.20999999999999999</v>
      </c>
      <c r="J30" s="157">
        <f>ROUND(ROUND((SUM(BE78:BE339)), 2)*I30, 2)</f>
        <v>0</v>
      </c>
      <c r="K30" s="45"/>
    </row>
    <row r="31" s="1" customFormat="1" ht="14.4" customHeight="1">
      <c r="B31" s="40"/>
      <c r="C31" s="41"/>
      <c r="D31" s="41"/>
      <c r="E31" s="49" t="s">
        <v>54</v>
      </c>
      <c r="F31" s="157">
        <f>ROUND(SUM(BF78:BF339), 2)</f>
        <v>0</v>
      </c>
      <c r="G31" s="41"/>
      <c r="H31" s="41"/>
      <c r="I31" s="158">
        <v>0.14999999999999999</v>
      </c>
      <c r="J31" s="157">
        <f>ROUND(ROUND((SUM(BF78:BF339)), 2)*I31, 2)</f>
        <v>0</v>
      </c>
      <c r="K31" s="45"/>
    </row>
    <row r="32" hidden="1" s="1" customFormat="1" ht="14.4" customHeight="1">
      <c r="B32" s="40"/>
      <c r="C32" s="41"/>
      <c r="D32" s="41"/>
      <c r="E32" s="49" t="s">
        <v>55</v>
      </c>
      <c r="F32" s="157">
        <f>ROUND(SUM(BG78:BG339), 2)</f>
        <v>0</v>
      </c>
      <c r="G32" s="41"/>
      <c r="H32" s="41"/>
      <c r="I32" s="158">
        <v>0.20999999999999999</v>
      </c>
      <c r="J32" s="157">
        <v>0</v>
      </c>
      <c r="K32" s="45"/>
    </row>
    <row r="33" hidden="1" s="1" customFormat="1" ht="14.4" customHeight="1">
      <c r="B33" s="40"/>
      <c r="C33" s="41"/>
      <c r="D33" s="41"/>
      <c r="E33" s="49" t="s">
        <v>56</v>
      </c>
      <c r="F33" s="157">
        <f>ROUND(SUM(BH78:BH339), 2)</f>
        <v>0</v>
      </c>
      <c r="G33" s="41"/>
      <c r="H33" s="41"/>
      <c r="I33" s="158">
        <v>0.14999999999999999</v>
      </c>
      <c r="J33" s="157">
        <v>0</v>
      </c>
      <c r="K33" s="45"/>
    </row>
    <row r="34" hidden="1" s="1" customFormat="1" ht="14.4" customHeight="1">
      <c r="B34" s="40"/>
      <c r="C34" s="41"/>
      <c r="D34" s="41"/>
      <c r="E34" s="49" t="s">
        <v>57</v>
      </c>
      <c r="F34" s="157">
        <f>ROUND(SUM(BI78:BI339), 2)</f>
        <v>0</v>
      </c>
      <c r="G34" s="41"/>
      <c r="H34" s="41"/>
      <c r="I34" s="158">
        <v>0</v>
      </c>
      <c r="J34" s="157">
        <v>0</v>
      </c>
      <c r="K34" s="45"/>
    </row>
    <row r="35" s="1" customFormat="1" ht="6.96" customHeight="1">
      <c r="B35" s="40"/>
      <c r="C35" s="41"/>
      <c r="D35" s="41"/>
      <c r="E35" s="41"/>
      <c r="F35" s="41"/>
      <c r="G35" s="41"/>
      <c r="H35" s="41"/>
      <c r="I35" s="143"/>
      <c r="J35" s="41"/>
      <c r="K35" s="45"/>
    </row>
    <row r="36" s="1" customFormat="1" ht="25.44" customHeight="1">
      <c r="B36" s="40"/>
      <c r="C36" s="159"/>
      <c r="D36" s="160" t="s">
        <v>58</v>
      </c>
      <c r="E36" s="89"/>
      <c r="F36" s="89"/>
      <c r="G36" s="161" t="s">
        <v>59</v>
      </c>
      <c r="H36" s="162" t="s">
        <v>60</v>
      </c>
      <c r="I36" s="163"/>
      <c r="J36" s="164">
        <f>SUM(J27:J34)</f>
        <v>0</v>
      </c>
      <c r="K36" s="165"/>
    </row>
    <row r="37" s="1" customFormat="1" ht="14.4" customHeight="1">
      <c r="B37" s="61"/>
      <c r="C37" s="62"/>
      <c r="D37" s="62"/>
      <c r="E37" s="62"/>
      <c r="F37" s="62"/>
      <c r="G37" s="62"/>
      <c r="H37" s="62"/>
      <c r="I37" s="166"/>
      <c r="J37" s="62"/>
      <c r="K37" s="63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0"/>
      <c r="C42" s="25" t="s">
        <v>172</v>
      </c>
      <c r="D42" s="41"/>
      <c r="E42" s="41"/>
      <c r="F42" s="41"/>
      <c r="G42" s="41"/>
      <c r="H42" s="41"/>
      <c r="I42" s="143"/>
      <c r="J42" s="41"/>
      <c r="K42" s="45"/>
    </row>
    <row r="43" s="1" customFormat="1" ht="6.96" customHeight="1">
      <c r="B43" s="40"/>
      <c r="C43" s="41"/>
      <c r="D43" s="41"/>
      <c r="E43" s="41"/>
      <c r="F43" s="41"/>
      <c r="G43" s="41"/>
      <c r="H43" s="41"/>
      <c r="I43" s="143"/>
      <c r="J43" s="41"/>
      <c r="K43" s="45"/>
    </row>
    <row r="44" s="1" customFormat="1" ht="14.4" customHeight="1">
      <c r="B44" s="40"/>
      <c r="C44" s="34" t="s">
        <v>16</v>
      </c>
      <c r="D44" s="41"/>
      <c r="E44" s="41"/>
      <c r="F44" s="41"/>
      <c r="G44" s="41"/>
      <c r="H44" s="41"/>
      <c r="I44" s="143"/>
      <c r="J44" s="41"/>
      <c r="K44" s="45"/>
    </row>
    <row r="45" s="1" customFormat="1" ht="22.5" customHeight="1">
      <c r="B45" s="40"/>
      <c r="C45" s="41"/>
      <c r="D45" s="41"/>
      <c r="E45" s="142">
        <f>E7</f>
        <v>0</v>
      </c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167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3.25" customHeight="1">
      <c r="B47" s="40"/>
      <c r="C47" s="41"/>
      <c r="D47" s="41"/>
      <c r="E47" s="144">
        <f>E9</f>
        <v>0</v>
      </c>
      <c r="F47" s="41"/>
      <c r="G47" s="41"/>
      <c r="H47" s="41"/>
      <c r="I47" s="143"/>
      <c r="J47" s="41"/>
      <c r="K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3"/>
      <c r="J48" s="41"/>
      <c r="K48" s="45"/>
    </row>
    <row r="49" s="1" customFormat="1" ht="18" customHeight="1">
      <c r="B49" s="40"/>
      <c r="C49" s="34" t="s">
        <v>24</v>
      </c>
      <c r="D49" s="41"/>
      <c r="E49" s="41"/>
      <c r="F49" s="30">
        <f>F12</f>
        <v>0</v>
      </c>
      <c r="G49" s="41"/>
      <c r="H49" s="41"/>
      <c r="I49" s="145" t="s">
        <v>26</v>
      </c>
      <c r="J49" s="146">
        <f>IF(J12="","",J12)</f>
        <v>0</v>
      </c>
      <c r="K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3"/>
      <c r="J50" s="41"/>
      <c r="K50" s="45"/>
    </row>
    <row r="51" s="1" customFormat="1">
      <c r="B51" s="40"/>
      <c r="C51" s="34" t="s">
        <v>34</v>
      </c>
      <c r="D51" s="41"/>
      <c r="E51" s="41"/>
      <c r="F51" s="30">
        <f>E15</f>
        <v>0</v>
      </c>
      <c r="G51" s="41"/>
      <c r="H51" s="41"/>
      <c r="I51" s="145" t="s">
        <v>42</v>
      </c>
      <c r="J51" s="30">
        <f>E21</f>
        <v>0</v>
      </c>
      <c r="K51" s="45"/>
    </row>
    <row r="52" s="1" customFormat="1" ht="14.4" customHeight="1">
      <c r="B52" s="40"/>
      <c r="C52" s="34" t="s">
        <v>40</v>
      </c>
      <c r="D52" s="41"/>
      <c r="E52" s="41"/>
      <c r="F52" s="30">
        <f>IF(E18="","",E18)</f>
        <v>0</v>
      </c>
      <c r="G52" s="41"/>
      <c r="H52" s="41"/>
      <c r="I52" s="143"/>
      <c r="J52" s="41"/>
      <c r="K52" s="45"/>
    </row>
    <row r="53" s="1" customFormat="1" ht="10.32" customHeight="1">
      <c r="B53" s="40"/>
      <c r="C53" s="41"/>
      <c r="D53" s="41"/>
      <c r="E53" s="41"/>
      <c r="F53" s="41"/>
      <c r="G53" s="41"/>
      <c r="H53" s="41"/>
      <c r="I53" s="143"/>
      <c r="J53" s="41"/>
      <c r="K53" s="45"/>
    </row>
    <row r="54" s="1" customFormat="1" ht="29.28" customHeight="1">
      <c r="B54" s="40"/>
      <c r="C54" s="171" t="s">
        <v>173</v>
      </c>
      <c r="D54" s="159"/>
      <c r="E54" s="159"/>
      <c r="F54" s="159"/>
      <c r="G54" s="159"/>
      <c r="H54" s="159"/>
      <c r="I54" s="172"/>
      <c r="J54" s="173" t="s">
        <v>174</v>
      </c>
      <c r="K54" s="174"/>
    </row>
    <row r="55" s="1" customFormat="1" ht="10.32" customHeight="1">
      <c r="B55" s="40"/>
      <c r="C55" s="41"/>
      <c r="D55" s="41"/>
      <c r="E55" s="41"/>
      <c r="F55" s="41"/>
      <c r="G55" s="41"/>
      <c r="H55" s="41"/>
      <c r="I55" s="143"/>
      <c r="J55" s="41"/>
      <c r="K55" s="45"/>
    </row>
    <row r="56" s="1" customFormat="1" ht="29.28" customHeight="1">
      <c r="B56" s="40"/>
      <c r="C56" s="175" t="s">
        <v>175</v>
      </c>
      <c r="D56" s="41"/>
      <c r="E56" s="41"/>
      <c r="F56" s="41"/>
      <c r="G56" s="41"/>
      <c r="H56" s="41"/>
      <c r="I56" s="143"/>
      <c r="J56" s="155">
        <f>J78</f>
        <v>0</v>
      </c>
      <c r="K56" s="45"/>
      <c r="AU56" s="19" t="s">
        <v>176</v>
      </c>
    </row>
    <row r="57" s="8" customFormat="1" ht="24.96" customHeight="1">
      <c r="B57" s="176"/>
      <c r="C57" s="177"/>
      <c r="D57" s="178" t="s">
        <v>278</v>
      </c>
      <c r="E57" s="179"/>
      <c r="F57" s="179"/>
      <c r="G57" s="179"/>
      <c r="H57" s="179"/>
      <c r="I57" s="180"/>
      <c r="J57" s="181">
        <f>J79</f>
        <v>0</v>
      </c>
      <c r="K57" s="182"/>
    </row>
    <row r="58" s="13" customFormat="1" ht="19.92" customHeight="1">
      <c r="B58" s="253"/>
      <c r="C58" s="254"/>
      <c r="D58" s="255" t="s">
        <v>279</v>
      </c>
      <c r="E58" s="256"/>
      <c r="F58" s="256"/>
      <c r="G58" s="256"/>
      <c r="H58" s="256"/>
      <c r="I58" s="257"/>
      <c r="J58" s="258">
        <f>J93</f>
        <v>0</v>
      </c>
      <c r="K58" s="259"/>
    </row>
    <row r="59" s="1" customFormat="1" ht="21.84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6.96" customHeight="1">
      <c r="B60" s="61"/>
      <c r="C60" s="62"/>
      <c r="D60" s="62"/>
      <c r="E60" s="62"/>
      <c r="F60" s="62"/>
      <c r="G60" s="62"/>
      <c r="H60" s="62"/>
      <c r="I60" s="166"/>
      <c r="J60" s="62"/>
      <c r="K60" s="63"/>
    </row>
    <row r="64" s="1" customFormat="1" ht="6.96" customHeight="1">
      <c r="B64" s="64"/>
      <c r="C64" s="65"/>
      <c r="D64" s="65"/>
      <c r="E64" s="65"/>
      <c r="F64" s="65"/>
      <c r="G64" s="65"/>
      <c r="H64" s="65"/>
      <c r="I64" s="169"/>
      <c r="J64" s="65"/>
      <c r="K64" s="65"/>
      <c r="L64" s="66"/>
    </row>
    <row r="65" s="1" customFormat="1" ht="36.96" customHeight="1">
      <c r="B65" s="40"/>
      <c r="C65" s="67" t="s">
        <v>178</v>
      </c>
      <c r="D65" s="68"/>
      <c r="E65" s="68"/>
      <c r="F65" s="68"/>
      <c r="G65" s="68"/>
      <c r="H65" s="68"/>
      <c r="I65" s="183"/>
      <c r="J65" s="68"/>
      <c r="K65" s="68"/>
      <c r="L65" s="66"/>
    </row>
    <row r="66" s="1" customFormat="1" ht="6.96" customHeight="1">
      <c r="B66" s="40"/>
      <c r="C66" s="68"/>
      <c r="D66" s="68"/>
      <c r="E66" s="68"/>
      <c r="F66" s="68"/>
      <c r="G66" s="68"/>
      <c r="H66" s="68"/>
      <c r="I66" s="183"/>
      <c r="J66" s="68"/>
      <c r="K66" s="68"/>
      <c r="L66" s="66"/>
    </row>
    <row r="67" s="1" customFormat="1" ht="14.4" customHeight="1">
      <c r="B67" s="40"/>
      <c r="C67" s="70" t="s">
        <v>16</v>
      </c>
      <c r="D67" s="68"/>
      <c r="E67" s="68"/>
      <c r="F67" s="68"/>
      <c r="G67" s="68"/>
      <c r="H67" s="68"/>
      <c r="I67" s="183"/>
      <c r="J67" s="68"/>
      <c r="K67" s="68"/>
      <c r="L67" s="66"/>
    </row>
    <row r="68" s="1" customFormat="1" ht="22.5" customHeight="1">
      <c r="B68" s="40"/>
      <c r="C68" s="68"/>
      <c r="D68" s="68"/>
      <c r="E68" s="184">
        <f>E7</f>
        <v>0</v>
      </c>
      <c r="F68" s="68"/>
      <c r="G68" s="68"/>
      <c r="H68" s="68"/>
      <c r="I68" s="183"/>
      <c r="J68" s="68"/>
      <c r="K68" s="68"/>
      <c r="L68" s="66"/>
    </row>
    <row r="69" s="1" customFormat="1" ht="14.4" customHeight="1">
      <c r="B69" s="40"/>
      <c r="C69" s="70" t="s">
        <v>167</v>
      </c>
      <c r="D69" s="68"/>
      <c r="E69" s="68"/>
      <c r="F69" s="68"/>
      <c r="G69" s="68"/>
      <c r="H69" s="68"/>
      <c r="I69" s="183"/>
      <c r="J69" s="68"/>
      <c r="K69" s="68"/>
      <c r="L69" s="66"/>
    </row>
    <row r="70" s="1" customFormat="1" ht="23.25" customHeight="1">
      <c r="B70" s="40"/>
      <c r="C70" s="68"/>
      <c r="D70" s="68"/>
      <c r="E70" s="76">
        <f>E9</f>
        <v>0</v>
      </c>
      <c r="F70" s="68"/>
      <c r="G70" s="68"/>
      <c r="H70" s="68"/>
      <c r="I70" s="183"/>
      <c r="J70" s="68"/>
      <c r="K70" s="68"/>
      <c r="L70" s="66"/>
    </row>
    <row r="71" s="1" customFormat="1" ht="6.96" customHeight="1">
      <c r="B71" s="40"/>
      <c r="C71" s="68"/>
      <c r="D71" s="68"/>
      <c r="E71" s="68"/>
      <c r="F71" s="68"/>
      <c r="G71" s="68"/>
      <c r="H71" s="68"/>
      <c r="I71" s="183"/>
      <c r="J71" s="68"/>
      <c r="K71" s="68"/>
      <c r="L71" s="66"/>
    </row>
    <row r="72" s="1" customFormat="1" ht="18" customHeight="1">
      <c r="B72" s="40"/>
      <c r="C72" s="70" t="s">
        <v>24</v>
      </c>
      <c r="D72" s="68"/>
      <c r="E72" s="68"/>
      <c r="F72" s="185">
        <f>F12</f>
        <v>0</v>
      </c>
      <c r="G72" s="68"/>
      <c r="H72" s="68"/>
      <c r="I72" s="186" t="s">
        <v>26</v>
      </c>
      <c r="J72" s="79">
        <f>IF(J12="","",J12)</f>
        <v>0</v>
      </c>
      <c r="K72" s="68"/>
      <c r="L72" s="66"/>
    </row>
    <row r="73" s="1" customFormat="1" ht="6.96" customHeight="1">
      <c r="B73" s="40"/>
      <c r="C73" s="68"/>
      <c r="D73" s="68"/>
      <c r="E73" s="68"/>
      <c r="F73" s="68"/>
      <c r="G73" s="68"/>
      <c r="H73" s="68"/>
      <c r="I73" s="183"/>
      <c r="J73" s="68"/>
      <c r="K73" s="68"/>
      <c r="L73" s="66"/>
    </row>
    <row r="74" s="1" customFormat="1">
      <c r="B74" s="40"/>
      <c r="C74" s="70" t="s">
        <v>34</v>
      </c>
      <c r="D74" s="68"/>
      <c r="E74" s="68"/>
      <c r="F74" s="185">
        <f>E15</f>
        <v>0</v>
      </c>
      <c r="G74" s="68"/>
      <c r="H74" s="68"/>
      <c r="I74" s="186" t="s">
        <v>42</v>
      </c>
      <c r="J74" s="185">
        <f>E21</f>
        <v>0</v>
      </c>
      <c r="K74" s="68"/>
      <c r="L74" s="66"/>
    </row>
    <row r="75" s="1" customFormat="1" ht="14.4" customHeight="1">
      <c r="B75" s="40"/>
      <c r="C75" s="70" t="s">
        <v>40</v>
      </c>
      <c r="D75" s="68"/>
      <c r="E75" s="68"/>
      <c r="F75" s="185">
        <f>IF(E18="","",E18)</f>
        <v>0</v>
      </c>
      <c r="G75" s="68"/>
      <c r="H75" s="68"/>
      <c r="I75" s="183"/>
      <c r="J75" s="68"/>
      <c r="K75" s="68"/>
      <c r="L75" s="66"/>
    </row>
    <row r="76" s="1" customFormat="1" ht="10.32" customHeight="1">
      <c r="B76" s="40"/>
      <c r="C76" s="68"/>
      <c r="D76" s="68"/>
      <c r="E76" s="68"/>
      <c r="F76" s="68"/>
      <c r="G76" s="68"/>
      <c r="H76" s="68"/>
      <c r="I76" s="183"/>
      <c r="J76" s="68"/>
      <c r="K76" s="68"/>
      <c r="L76" s="66"/>
    </row>
    <row r="77" s="9" customFormat="1" ht="29.28" customHeight="1">
      <c r="B77" s="187"/>
      <c r="C77" s="188" t="s">
        <v>179</v>
      </c>
      <c r="D77" s="189" t="s">
        <v>67</v>
      </c>
      <c r="E77" s="189" t="s">
        <v>63</v>
      </c>
      <c r="F77" s="189" t="s">
        <v>180</v>
      </c>
      <c r="G77" s="189" t="s">
        <v>181</v>
      </c>
      <c r="H77" s="189" t="s">
        <v>182</v>
      </c>
      <c r="I77" s="190" t="s">
        <v>183</v>
      </c>
      <c r="J77" s="189" t="s">
        <v>174</v>
      </c>
      <c r="K77" s="191" t="s">
        <v>184</v>
      </c>
      <c r="L77" s="192"/>
      <c r="M77" s="93" t="s">
        <v>185</v>
      </c>
      <c r="N77" s="94" t="s">
        <v>52</v>
      </c>
      <c r="O77" s="94" t="s">
        <v>186</v>
      </c>
      <c r="P77" s="94" t="s">
        <v>187</v>
      </c>
      <c r="Q77" s="94" t="s">
        <v>188</v>
      </c>
      <c r="R77" s="94" t="s">
        <v>189</v>
      </c>
      <c r="S77" s="94" t="s">
        <v>190</v>
      </c>
      <c r="T77" s="95" t="s">
        <v>191</v>
      </c>
    </row>
    <row r="78" s="1" customFormat="1" ht="29.28" customHeight="1">
      <c r="B78" s="40"/>
      <c r="C78" s="99" t="s">
        <v>175</v>
      </c>
      <c r="D78" s="68"/>
      <c r="E78" s="68"/>
      <c r="F78" s="68"/>
      <c r="G78" s="68"/>
      <c r="H78" s="68"/>
      <c r="I78" s="183"/>
      <c r="J78" s="193">
        <f>BK78</f>
        <v>0</v>
      </c>
      <c r="K78" s="68"/>
      <c r="L78" s="66"/>
      <c r="M78" s="96"/>
      <c r="N78" s="97"/>
      <c r="O78" s="97"/>
      <c r="P78" s="194">
        <f>P79</f>
        <v>0</v>
      </c>
      <c r="Q78" s="97"/>
      <c r="R78" s="194">
        <f>R79</f>
        <v>0</v>
      </c>
      <c r="S78" s="97"/>
      <c r="T78" s="195">
        <f>T79</f>
        <v>0</v>
      </c>
      <c r="AT78" s="19" t="s">
        <v>81</v>
      </c>
      <c r="AU78" s="19" t="s">
        <v>176</v>
      </c>
      <c r="BK78" s="196">
        <f>BK79</f>
        <v>0</v>
      </c>
    </row>
    <row r="79" s="10" customFormat="1" ht="37.44" customHeight="1">
      <c r="B79" s="197"/>
      <c r="C79" s="198"/>
      <c r="D79" s="199" t="s">
        <v>81</v>
      </c>
      <c r="E79" s="200" t="s">
        <v>280</v>
      </c>
      <c r="F79" s="200" t="s">
        <v>281</v>
      </c>
      <c r="G79" s="198"/>
      <c r="H79" s="198"/>
      <c r="I79" s="201"/>
      <c r="J79" s="202">
        <f>BK79</f>
        <v>0</v>
      </c>
      <c r="K79" s="198"/>
      <c r="L79" s="203"/>
      <c r="M79" s="204"/>
      <c r="N79" s="205"/>
      <c r="O79" s="205"/>
      <c r="P79" s="206">
        <f>P80+SUM(P81:P93)</f>
        <v>0</v>
      </c>
      <c r="Q79" s="205"/>
      <c r="R79" s="206">
        <f>R80+SUM(R81:R93)</f>
        <v>0</v>
      </c>
      <c r="S79" s="205"/>
      <c r="T79" s="207">
        <f>T80+SUM(T81:T93)</f>
        <v>0</v>
      </c>
      <c r="AR79" s="208" t="s">
        <v>23</v>
      </c>
      <c r="AT79" s="209" t="s">
        <v>81</v>
      </c>
      <c r="AU79" s="209" t="s">
        <v>82</v>
      </c>
      <c r="AY79" s="208" t="s">
        <v>195</v>
      </c>
      <c r="BK79" s="210">
        <f>BK80+SUM(BK81:BK93)</f>
        <v>0</v>
      </c>
    </row>
    <row r="80" s="1" customFormat="1" ht="22.5" customHeight="1">
      <c r="B80" s="40"/>
      <c r="C80" s="211" t="s">
        <v>91</v>
      </c>
      <c r="D80" s="211" t="s">
        <v>196</v>
      </c>
      <c r="E80" s="212" t="s">
        <v>282</v>
      </c>
      <c r="F80" s="213" t="s">
        <v>283</v>
      </c>
      <c r="G80" s="214" t="s">
        <v>284</v>
      </c>
      <c r="H80" s="215">
        <v>94.079999999999998</v>
      </c>
      <c r="I80" s="216"/>
      <c r="J80" s="217">
        <f>ROUND(I80*H80,2)</f>
        <v>0</v>
      </c>
      <c r="K80" s="213" t="s">
        <v>200</v>
      </c>
      <c r="L80" s="66"/>
      <c r="M80" s="218" t="s">
        <v>47</v>
      </c>
      <c r="N80" s="219" t="s">
        <v>53</v>
      </c>
      <c r="O80" s="41"/>
      <c r="P80" s="220">
        <f>O80*H80</f>
        <v>0</v>
      </c>
      <c r="Q80" s="220">
        <v>0</v>
      </c>
      <c r="R80" s="220">
        <f>Q80*H80</f>
        <v>0</v>
      </c>
      <c r="S80" s="220">
        <v>0</v>
      </c>
      <c r="T80" s="221">
        <f>S80*H80</f>
        <v>0</v>
      </c>
      <c r="AR80" s="19" t="s">
        <v>194</v>
      </c>
      <c r="AT80" s="19" t="s">
        <v>196</v>
      </c>
      <c r="AU80" s="19" t="s">
        <v>23</v>
      </c>
      <c r="AY80" s="19" t="s">
        <v>195</v>
      </c>
      <c r="BE80" s="222">
        <f>IF(N80="základní",J80,0)</f>
        <v>0</v>
      </c>
      <c r="BF80" s="222">
        <f>IF(N80="snížená",J80,0)</f>
        <v>0</v>
      </c>
      <c r="BG80" s="222">
        <f>IF(N80="zákl. přenesená",J80,0)</f>
        <v>0</v>
      </c>
      <c r="BH80" s="222">
        <f>IF(N80="sníž. přenesená",J80,0)</f>
        <v>0</v>
      </c>
      <c r="BI80" s="222">
        <f>IF(N80="nulová",J80,0)</f>
        <v>0</v>
      </c>
      <c r="BJ80" s="19" t="s">
        <v>23</v>
      </c>
      <c r="BK80" s="222">
        <f>ROUND(I80*H80,2)</f>
        <v>0</v>
      </c>
      <c r="BL80" s="19" t="s">
        <v>194</v>
      </c>
      <c r="BM80" s="19" t="s">
        <v>285</v>
      </c>
    </row>
    <row r="81" s="1" customFormat="1">
      <c r="B81" s="40"/>
      <c r="C81" s="68"/>
      <c r="D81" s="225" t="s">
        <v>202</v>
      </c>
      <c r="E81" s="68"/>
      <c r="F81" s="226" t="s">
        <v>286</v>
      </c>
      <c r="G81" s="68"/>
      <c r="H81" s="68"/>
      <c r="I81" s="183"/>
      <c r="J81" s="68"/>
      <c r="K81" s="68"/>
      <c r="L81" s="66"/>
      <c r="M81" s="86"/>
      <c r="N81" s="41"/>
      <c r="O81" s="41"/>
      <c r="P81" s="41"/>
      <c r="Q81" s="41"/>
      <c r="R81" s="41"/>
      <c r="S81" s="41"/>
      <c r="T81" s="87"/>
      <c r="AT81" s="19" t="s">
        <v>202</v>
      </c>
      <c r="AU81" s="19" t="s">
        <v>23</v>
      </c>
    </row>
    <row r="82" s="11" customFormat="1">
      <c r="B82" s="227"/>
      <c r="C82" s="228"/>
      <c r="D82" s="225" t="s">
        <v>213</v>
      </c>
      <c r="E82" s="229" t="s">
        <v>47</v>
      </c>
      <c r="F82" s="230" t="s">
        <v>287</v>
      </c>
      <c r="G82" s="228"/>
      <c r="H82" s="231" t="s">
        <v>47</v>
      </c>
      <c r="I82" s="232"/>
      <c r="J82" s="228"/>
      <c r="K82" s="228"/>
      <c r="L82" s="233"/>
      <c r="M82" s="234"/>
      <c r="N82" s="235"/>
      <c r="O82" s="235"/>
      <c r="P82" s="235"/>
      <c r="Q82" s="235"/>
      <c r="R82" s="235"/>
      <c r="S82" s="235"/>
      <c r="T82" s="236"/>
      <c r="AT82" s="237" t="s">
        <v>213</v>
      </c>
      <c r="AU82" s="237" t="s">
        <v>23</v>
      </c>
      <c r="AV82" s="11" t="s">
        <v>23</v>
      </c>
      <c r="AW82" s="11" t="s">
        <v>45</v>
      </c>
      <c r="AX82" s="11" t="s">
        <v>82</v>
      </c>
      <c r="AY82" s="237" t="s">
        <v>195</v>
      </c>
    </row>
    <row r="83" s="12" customFormat="1">
      <c r="B83" s="238"/>
      <c r="C83" s="239"/>
      <c r="D83" s="225" t="s">
        <v>213</v>
      </c>
      <c r="E83" s="266" t="s">
        <v>47</v>
      </c>
      <c r="F83" s="267" t="s">
        <v>288</v>
      </c>
      <c r="G83" s="239"/>
      <c r="H83" s="268">
        <v>16.920000000000002</v>
      </c>
      <c r="I83" s="243"/>
      <c r="J83" s="239"/>
      <c r="K83" s="239"/>
      <c r="L83" s="244"/>
      <c r="M83" s="245"/>
      <c r="N83" s="246"/>
      <c r="O83" s="246"/>
      <c r="P83" s="246"/>
      <c r="Q83" s="246"/>
      <c r="R83" s="246"/>
      <c r="S83" s="246"/>
      <c r="T83" s="247"/>
      <c r="AT83" s="248" t="s">
        <v>213</v>
      </c>
      <c r="AU83" s="248" t="s">
        <v>23</v>
      </c>
      <c r="AV83" s="12" t="s">
        <v>91</v>
      </c>
      <c r="AW83" s="12" t="s">
        <v>45</v>
      </c>
      <c r="AX83" s="12" t="s">
        <v>82</v>
      </c>
      <c r="AY83" s="248" t="s">
        <v>195</v>
      </c>
    </row>
    <row r="84" s="11" customFormat="1">
      <c r="B84" s="227"/>
      <c r="C84" s="228"/>
      <c r="D84" s="225" t="s">
        <v>213</v>
      </c>
      <c r="E84" s="229" t="s">
        <v>47</v>
      </c>
      <c r="F84" s="230" t="s">
        <v>289</v>
      </c>
      <c r="G84" s="228"/>
      <c r="H84" s="231" t="s">
        <v>47</v>
      </c>
      <c r="I84" s="232"/>
      <c r="J84" s="228"/>
      <c r="K84" s="228"/>
      <c r="L84" s="233"/>
      <c r="M84" s="234"/>
      <c r="N84" s="235"/>
      <c r="O84" s="235"/>
      <c r="P84" s="235"/>
      <c r="Q84" s="235"/>
      <c r="R84" s="235"/>
      <c r="S84" s="235"/>
      <c r="T84" s="236"/>
      <c r="AT84" s="237" t="s">
        <v>213</v>
      </c>
      <c r="AU84" s="237" t="s">
        <v>23</v>
      </c>
      <c r="AV84" s="11" t="s">
        <v>23</v>
      </c>
      <c r="AW84" s="11" t="s">
        <v>45</v>
      </c>
      <c r="AX84" s="11" t="s">
        <v>82</v>
      </c>
      <c r="AY84" s="237" t="s">
        <v>195</v>
      </c>
    </row>
    <row r="85" s="12" customFormat="1">
      <c r="B85" s="238"/>
      <c r="C85" s="239"/>
      <c r="D85" s="225" t="s">
        <v>213</v>
      </c>
      <c r="E85" s="266" t="s">
        <v>47</v>
      </c>
      <c r="F85" s="267" t="s">
        <v>290</v>
      </c>
      <c r="G85" s="239"/>
      <c r="H85" s="268">
        <v>38.43</v>
      </c>
      <c r="I85" s="243"/>
      <c r="J85" s="239"/>
      <c r="K85" s="239"/>
      <c r="L85" s="244"/>
      <c r="M85" s="245"/>
      <c r="N85" s="246"/>
      <c r="O85" s="246"/>
      <c r="P85" s="246"/>
      <c r="Q85" s="246"/>
      <c r="R85" s="246"/>
      <c r="S85" s="246"/>
      <c r="T85" s="247"/>
      <c r="AT85" s="248" t="s">
        <v>213</v>
      </c>
      <c r="AU85" s="248" t="s">
        <v>23</v>
      </c>
      <c r="AV85" s="12" t="s">
        <v>91</v>
      </c>
      <c r="AW85" s="12" t="s">
        <v>45</v>
      </c>
      <c r="AX85" s="12" t="s">
        <v>82</v>
      </c>
      <c r="AY85" s="248" t="s">
        <v>195</v>
      </c>
    </row>
    <row r="86" s="11" customFormat="1">
      <c r="B86" s="227"/>
      <c r="C86" s="228"/>
      <c r="D86" s="225" t="s">
        <v>213</v>
      </c>
      <c r="E86" s="229" t="s">
        <v>47</v>
      </c>
      <c r="F86" s="230" t="s">
        <v>291</v>
      </c>
      <c r="G86" s="228"/>
      <c r="H86" s="231" t="s">
        <v>47</v>
      </c>
      <c r="I86" s="232"/>
      <c r="J86" s="228"/>
      <c r="K86" s="228"/>
      <c r="L86" s="233"/>
      <c r="M86" s="234"/>
      <c r="N86" s="235"/>
      <c r="O86" s="235"/>
      <c r="P86" s="235"/>
      <c r="Q86" s="235"/>
      <c r="R86" s="235"/>
      <c r="S86" s="235"/>
      <c r="T86" s="236"/>
      <c r="AT86" s="237" t="s">
        <v>213</v>
      </c>
      <c r="AU86" s="237" t="s">
        <v>23</v>
      </c>
      <c r="AV86" s="11" t="s">
        <v>23</v>
      </c>
      <c r="AW86" s="11" t="s">
        <v>45</v>
      </c>
      <c r="AX86" s="11" t="s">
        <v>82</v>
      </c>
      <c r="AY86" s="237" t="s">
        <v>195</v>
      </c>
    </row>
    <row r="87" s="12" customFormat="1">
      <c r="B87" s="238"/>
      <c r="C87" s="239"/>
      <c r="D87" s="225" t="s">
        <v>213</v>
      </c>
      <c r="E87" s="266" t="s">
        <v>47</v>
      </c>
      <c r="F87" s="267" t="s">
        <v>292</v>
      </c>
      <c r="G87" s="239"/>
      <c r="H87" s="268">
        <v>32.399999999999999</v>
      </c>
      <c r="I87" s="243"/>
      <c r="J87" s="239"/>
      <c r="K87" s="239"/>
      <c r="L87" s="244"/>
      <c r="M87" s="245"/>
      <c r="N87" s="246"/>
      <c r="O87" s="246"/>
      <c r="P87" s="246"/>
      <c r="Q87" s="246"/>
      <c r="R87" s="246"/>
      <c r="S87" s="246"/>
      <c r="T87" s="247"/>
      <c r="AT87" s="248" t="s">
        <v>213</v>
      </c>
      <c r="AU87" s="248" t="s">
        <v>23</v>
      </c>
      <c r="AV87" s="12" t="s">
        <v>91</v>
      </c>
      <c r="AW87" s="12" t="s">
        <v>45</v>
      </c>
      <c r="AX87" s="12" t="s">
        <v>82</v>
      </c>
      <c r="AY87" s="248" t="s">
        <v>195</v>
      </c>
    </row>
    <row r="88" s="11" customFormat="1">
      <c r="B88" s="227"/>
      <c r="C88" s="228"/>
      <c r="D88" s="225" t="s">
        <v>213</v>
      </c>
      <c r="E88" s="229" t="s">
        <v>47</v>
      </c>
      <c r="F88" s="230" t="s">
        <v>293</v>
      </c>
      <c r="G88" s="228"/>
      <c r="H88" s="231" t="s">
        <v>47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AT88" s="237" t="s">
        <v>213</v>
      </c>
      <c r="AU88" s="237" t="s">
        <v>23</v>
      </c>
      <c r="AV88" s="11" t="s">
        <v>23</v>
      </c>
      <c r="AW88" s="11" t="s">
        <v>45</v>
      </c>
      <c r="AX88" s="11" t="s">
        <v>82</v>
      </c>
      <c r="AY88" s="237" t="s">
        <v>195</v>
      </c>
    </row>
    <row r="89" s="12" customFormat="1">
      <c r="B89" s="238"/>
      <c r="C89" s="239"/>
      <c r="D89" s="225" t="s">
        <v>213</v>
      </c>
      <c r="E89" s="266" t="s">
        <v>47</v>
      </c>
      <c r="F89" s="267" t="s">
        <v>294</v>
      </c>
      <c r="G89" s="239"/>
      <c r="H89" s="268">
        <v>5</v>
      </c>
      <c r="I89" s="243"/>
      <c r="J89" s="239"/>
      <c r="K89" s="239"/>
      <c r="L89" s="244"/>
      <c r="M89" s="245"/>
      <c r="N89" s="246"/>
      <c r="O89" s="246"/>
      <c r="P89" s="246"/>
      <c r="Q89" s="246"/>
      <c r="R89" s="246"/>
      <c r="S89" s="246"/>
      <c r="T89" s="247"/>
      <c r="AT89" s="248" t="s">
        <v>213</v>
      </c>
      <c r="AU89" s="248" t="s">
        <v>23</v>
      </c>
      <c r="AV89" s="12" t="s">
        <v>91</v>
      </c>
      <c r="AW89" s="12" t="s">
        <v>45</v>
      </c>
      <c r="AX89" s="12" t="s">
        <v>82</v>
      </c>
      <c r="AY89" s="248" t="s">
        <v>195</v>
      </c>
    </row>
    <row r="90" s="11" customFormat="1">
      <c r="B90" s="227"/>
      <c r="C90" s="228"/>
      <c r="D90" s="225" t="s">
        <v>213</v>
      </c>
      <c r="E90" s="229" t="s">
        <v>47</v>
      </c>
      <c r="F90" s="230" t="s">
        <v>295</v>
      </c>
      <c r="G90" s="228"/>
      <c r="H90" s="231" t="s">
        <v>47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AT90" s="237" t="s">
        <v>213</v>
      </c>
      <c r="AU90" s="237" t="s">
        <v>23</v>
      </c>
      <c r="AV90" s="11" t="s">
        <v>23</v>
      </c>
      <c r="AW90" s="11" t="s">
        <v>45</v>
      </c>
      <c r="AX90" s="11" t="s">
        <v>82</v>
      </c>
      <c r="AY90" s="237" t="s">
        <v>195</v>
      </c>
    </row>
    <row r="91" s="12" customFormat="1">
      <c r="B91" s="238"/>
      <c r="C91" s="239"/>
      <c r="D91" s="225" t="s">
        <v>213</v>
      </c>
      <c r="E91" s="266" t="s">
        <v>47</v>
      </c>
      <c r="F91" s="267" t="s">
        <v>296</v>
      </c>
      <c r="G91" s="239"/>
      <c r="H91" s="268">
        <v>1.3300000000000001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AT91" s="248" t="s">
        <v>213</v>
      </c>
      <c r="AU91" s="248" t="s">
        <v>23</v>
      </c>
      <c r="AV91" s="12" t="s">
        <v>91</v>
      </c>
      <c r="AW91" s="12" t="s">
        <v>45</v>
      </c>
      <c r="AX91" s="12" t="s">
        <v>82</v>
      </c>
      <c r="AY91" s="248" t="s">
        <v>195</v>
      </c>
    </row>
    <row r="92" s="14" customFormat="1">
      <c r="B92" s="272"/>
      <c r="C92" s="273"/>
      <c r="D92" s="225" t="s">
        <v>213</v>
      </c>
      <c r="E92" s="274" t="s">
        <v>47</v>
      </c>
      <c r="F92" s="275" t="s">
        <v>297</v>
      </c>
      <c r="G92" s="273"/>
      <c r="H92" s="276">
        <v>94.079999999999998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AT92" s="282" t="s">
        <v>213</v>
      </c>
      <c r="AU92" s="282" t="s">
        <v>23</v>
      </c>
      <c r="AV92" s="14" t="s">
        <v>194</v>
      </c>
      <c r="AW92" s="14" t="s">
        <v>45</v>
      </c>
      <c r="AX92" s="14" t="s">
        <v>23</v>
      </c>
      <c r="AY92" s="282" t="s">
        <v>195</v>
      </c>
    </row>
    <row r="93" s="10" customFormat="1" ht="29.88" customHeight="1">
      <c r="B93" s="197"/>
      <c r="C93" s="198"/>
      <c r="D93" s="199" t="s">
        <v>81</v>
      </c>
      <c r="E93" s="263" t="s">
        <v>23</v>
      </c>
      <c r="F93" s="263" t="s">
        <v>298</v>
      </c>
      <c r="G93" s="198"/>
      <c r="H93" s="198"/>
      <c r="I93" s="201"/>
      <c r="J93" s="264">
        <f>BK93</f>
        <v>0</v>
      </c>
      <c r="K93" s="198"/>
      <c r="L93" s="203"/>
      <c r="M93" s="204"/>
      <c r="N93" s="205"/>
      <c r="O93" s="205"/>
      <c r="P93" s="206">
        <f>SUM(P94:P339)</f>
        <v>0</v>
      </c>
      <c r="Q93" s="205"/>
      <c r="R93" s="206">
        <f>SUM(R94:R339)</f>
        <v>0</v>
      </c>
      <c r="S93" s="205"/>
      <c r="T93" s="207">
        <f>SUM(T94:T339)</f>
        <v>0</v>
      </c>
      <c r="AR93" s="208" t="s">
        <v>23</v>
      </c>
      <c r="AT93" s="209" t="s">
        <v>81</v>
      </c>
      <c r="AU93" s="209" t="s">
        <v>23</v>
      </c>
      <c r="AY93" s="208" t="s">
        <v>195</v>
      </c>
      <c r="BK93" s="210">
        <f>SUM(BK94:BK339)</f>
        <v>0</v>
      </c>
    </row>
    <row r="94" s="1" customFormat="1" ht="22.5" customHeight="1">
      <c r="B94" s="40"/>
      <c r="C94" s="211" t="s">
        <v>208</v>
      </c>
      <c r="D94" s="211" t="s">
        <v>196</v>
      </c>
      <c r="E94" s="212" t="s">
        <v>299</v>
      </c>
      <c r="F94" s="213" t="s">
        <v>300</v>
      </c>
      <c r="G94" s="214" t="s">
        <v>301</v>
      </c>
      <c r="H94" s="215">
        <v>19</v>
      </c>
      <c r="I94" s="216"/>
      <c r="J94" s="217">
        <f>ROUND(I94*H94,2)</f>
        <v>0</v>
      </c>
      <c r="K94" s="213" t="s">
        <v>200</v>
      </c>
      <c r="L94" s="66"/>
      <c r="M94" s="218" t="s">
        <v>47</v>
      </c>
      <c r="N94" s="219" t="s">
        <v>53</v>
      </c>
      <c r="O94" s="41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AR94" s="19" t="s">
        <v>194</v>
      </c>
      <c r="AT94" s="19" t="s">
        <v>196</v>
      </c>
      <c r="AU94" s="19" t="s">
        <v>91</v>
      </c>
      <c r="AY94" s="19" t="s">
        <v>195</v>
      </c>
      <c r="BE94" s="222">
        <f>IF(N94="základní",J94,0)</f>
        <v>0</v>
      </c>
      <c r="BF94" s="222">
        <f>IF(N94="snížená",J94,0)</f>
        <v>0</v>
      </c>
      <c r="BG94" s="222">
        <f>IF(N94="zákl. přenesená",J94,0)</f>
        <v>0</v>
      </c>
      <c r="BH94" s="222">
        <f>IF(N94="sníž. přenesená",J94,0)</f>
        <v>0</v>
      </c>
      <c r="BI94" s="222">
        <f>IF(N94="nulová",J94,0)</f>
        <v>0</v>
      </c>
      <c r="BJ94" s="19" t="s">
        <v>23</v>
      </c>
      <c r="BK94" s="222">
        <f>ROUND(I94*H94,2)</f>
        <v>0</v>
      </c>
      <c r="BL94" s="19" t="s">
        <v>194</v>
      </c>
      <c r="BM94" s="19" t="s">
        <v>302</v>
      </c>
    </row>
    <row r="95" s="1" customFormat="1">
      <c r="B95" s="40"/>
      <c r="C95" s="68"/>
      <c r="D95" s="225" t="s">
        <v>202</v>
      </c>
      <c r="E95" s="68"/>
      <c r="F95" s="226" t="s">
        <v>303</v>
      </c>
      <c r="G95" s="68"/>
      <c r="H95" s="68"/>
      <c r="I95" s="183"/>
      <c r="J95" s="68"/>
      <c r="K95" s="68"/>
      <c r="L95" s="66"/>
      <c r="M95" s="86"/>
      <c r="N95" s="41"/>
      <c r="O95" s="41"/>
      <c r="P95" s="41"/>
      <c r="Q95" s="41"/>
      <c r="R95" s="41"/>
      <c r="S95" s="41"/>
      <c r="T95" s="87"/>
      <c r="AT95" s="19" t="s">
        <v>202</v>
      </c>
      <c r="AU95" s="19" t="s">
        <v>91</v>
      </c>
    </row>
    <row r="96" s="11" customFormat="1">
      <c r="B96" s="227"/>
      <c r="C96" s="228"/>
      <c r="D96" s="225" t="s">
        <v>213</v>
      </c>
      <c r="E96" s="229" t="s">
        <v>47</v>
      </c>
      <c r="F96" s="230" t="s">
        <v>304</v>
      </c>
      <c r="G96" s="228"/>
      <c r="H96" s="231" t="s">
        <v>47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213</v>
      </c>
      <c r="AU96" s="237" t="s">
        <v>91</v>
      </c>
      <c r="AV96" s="11" t="s">
        <v>23</v>
      </c>
      <c r="AW96" s="11" t="s">
        <v>45</v>
      </c>
      <c r="AX96" s="11" t="s">
        <v>82</v>
      </c>
      <c r="AY96" s="237" t="s">
        <v>195</v>
      </c>
    </row>
    <row r="97" s="11" customFormat="1">
      <c r="B97" s="227"/>
      <c r="C97" s="228"/>
      <c r="D97" s="225" t="s">
        <v>213</v>
      </c>
      <c r="E97" s="229" t="s">
        <v>47</v>
      </c>
      <c r="F97" s="230" t="s">
        <v>305</v>
      </c>
      <c r="G97" s="228"/>
      <c r="H97" s="231" t="s">
        <v>47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213</v>
      </c>
      <c r="AU97" s="237" t="s">
        <v>91</v>
      </c>
      <c r="AV97" s="11" t="s">
        <v>23</v>
      </c>
      <c r="AW97" s="11" t="s">
        <v>45</v>
      </c>
      <c r="AX97" s="11" t="s">
        <v>82</v>
      </c>
      <c r="AY97" s="237" t="s">
        <v>195</v>
      </c>
    </row>
    <row r="98" s="11" customFormat="1">
      <c r="B98" s="227"/>
      <c r="C98" s="228"/>
      <c r="D98" s="225" t="s">
        <v>213</v>
      </c>
      <c r="E98" s="229" t="s">
        <v>47</v>
      </c>
      <c r="F98" s="230" t="s">
        <v>306</v>
      </c>
      <c r="G98" s="228"/>
      <c r="H98" s="231" t="s">
        <v>47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213</v>
      </c>
      <c r="AU98" s="237" t="s">
        <v>91</v>
      </c>
      <c r="AV98" s="11" t="s">
        <v>23</v>
      </c>
      <c r="AW98" s="11" t="s">
        <v>45</v>
      </c>
      <c r="AX98" s="11" t="s">
        <v>82</v>
      </c>
      <c r="AY98" s="237" t="s">
        <v>195</v>
      </c>
    </row>
    <row r="99" s="11" customFormat="1">
      <c r="B99" s="227"/>
      <c r="C99" s="228"/>
      <c r="D99" s="225" t="s">
        <v>213</v>
      </c>
      <c r="E99" s="229" t="s">
        <v>47</v>
      </c>
      <c r="F99" s="230" t="s">
        <v>307</v>
      </c>
      <c r="G99" s="228"/>
      <c r="H99" s="231" t="s">
        <v>47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213</v>
      </c>
      <c r="AU99" s="237" t="s">
        <v>91</v>
      </c>
      <c r="AV99" s="11" t="s">
        <v>23</v>
      </c>
      <c r="AW99" s="11" t="s">
        <v>45</v>
      </c>
      <c r="AX99" s="11" t="s">
        <v>82</v>
      </c>
      <c r="AY99" s="237" t="s">
        <v>195</v>
      </c>
    </row>
    <row r="100" s="11" customFormat="1">
      <c r="B100" s="227"/>
      <c r="C100" s="228"/>
      <c r="D100" s="225" t="s">
        <v>213</v>
      </c>
      <c r="E100" s="229" t="s">
        <v>47</v>
      </c>
      <c r="F100" s="230" t="s">
        <v>308</v>
      </c>
      <c r="G100" s="228"/>
      <c r="H100" s="231" t="s">
        <v>47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213</v>
      </c>
      <c r="AU100" s="237" t="s">
        <v>91</v>
      </c>
      <c r="AV100" s="11" t="s">
        <v>23</v>
      </c>
      <c r="AW100" s="11" t="s">
        <v>45</v>
      </c>
      <c r="AX100" s="11" t="s">
        <v>82</v>
      </c>
      <c r="AY100" s="237" t="s">
        <v>195</v>
      </c>
    </row>
    <row r="101" s="12" customFormat="1">
      <c r="B101" s="238"/>
      <c r="C101" s="239"/>
      <c r="D101" s="223" t="s">
        <v>213</v>
      </c>
      <c r="E101" s="240" t="s">
        <v>47</v>
      </c>
      <c r="F101" s="241" t="s">
        <v>309</v>
      </c>
      <c r="G101" s="239"/>
      <c r="H101" s="242">
        <v>19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AT101" s="248" t="s">
        <v>213</v>
      </c>
      <c r="AU101" s="248" t="s">
        <v>91</v>
      </c>
      <c r="AV101" s="12" t="s">
        <v>91</v>
      </c>
      <c r="AW101" s="12" t="s">
        <v>45</v>
      </c>
      <c r="AX101" s="12" t="s">
        <v>23</v>
      </c>
      <c r="AY101" s="248" t="s">
        <v>195</v>
      </c>
    </row>
    <row r="102" s="1" customFormat="1" ht="22.5" customHeight="1">
      <c r="B102" s="40"/>
      <c r="C102" s="211" t="s">
        <v>194</v>
      </c>
      <c r="D102" s="211" t="s">
        <v>196</v>
      </c>
      <c r="E102" s="212" t="s">
        <v>310</v>
      </c>
      <c r="F102" s="213" t="s">
        <v>311</v>
      </c>
      <c r="G102" s="214" t="s">
        <v>301</v>
      </c>
      <c r="H102" s="215">
        <v>25</v>
      </c>
      <c r="I102" s="216"/>
      <c r="J102" s="217">
        <f>ROUND(I102*H102,2)</f>
        <v>0</v>
      </c>
      <c r="K102" s="213" t="s">
        <v>200</v>
      </c>
      <c r="L102" s="66"/>
      <c r="M102" s="218" t="s">
        <v>47</v>
      </c>
      <c r="N102" s="219" t="s">
        <v>53</v>
      </c>
      <c r="O102" s="41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AR102" s="19" t="s">
        <v>194</v>
      </c>
      <c r="AT102" s="19" t="s">
        <v>196</v>
      </c>
      <c r="AU102" s="19" t="s">
        <v>91</v>
      </c>
      <c r="AY102" s="19" t="s">
        <v>195</v>
      </c>
      <c r="BE102" s="222">
        <f>IF(N102="základní",J102,0)</f>
        <v>0</v>
      </c>
      <c r="BF102" s="222">
        <f>IF(N102="snížená",J102,0)</f>
        <v>0</v>
      </c>
      <c r="BG102" s="222">
        <f>IF(N102="zákl. přenesená",J102,0)</f>
        <v>0</v>
      </c>
      <c r="BH102" s="222">
        <f>IF(N102="sníž. přenesená",J102,0)</f>
        <v>0</v>
      </c>
      <c r="BI102" s="222">
        <f>IF(N102="nulová",J102,0)</f>
        <v>0</v>
      </c>
      <c r="BJ102" s="19" t="s">
        <v>23</v>
      </c>
      <c r="BK102" s="222">
        <f>ROUND(I102*H102,2)</f>
        <v>0</v>
      </c>
      <c r="BL102" s="19" t="s">
        <v>194</v>
      </c>
      <c r="BM102" s="19" t="s">
        <v>312</v>
      </c>
    </row>
    <row r="103" s="1" customFormat="1">
      <c r="B103" s="40"/>
      <c r="C103" s="68"/>
      <c r="D103" s="225" t="s">
        <v>202</v>
      </c>
      <c r="E103" s="68"/>
      <c r="F103" s="226" t="s">
        <v>313</v>
      </c>
      <c r="G103" s="68"/>
      <c r="H103" s="68"/>
      <c r="I103" s="183"/>
      <c r="J103" s="68"/>
      <c r="K103" s="68"/>
      <c r="L103" s="66"/>
      <c r="M103" s="86"/>
      <c r="N103" s="41"/>
      <c r="O103" s="41"/>
      <c r="P103" s="41"/>
      <c r="Q103" s="41"/>
      <c r="R103" s="41"/>
      <c r="S103" s="41"/>
      <c r="T103" s="87"/>
      <c r="AT103" s="19" t="s">
        <v>202</v>
      </c>
      <c r="AU103" s="19" t="s">
        <v>91</v>
      </c>
    </row>
    <row r="104" s="11" customFormat="1">
      <c r="B104" s="227"/>
      <c r="C104" s="228"/>
      <c r="D104" s="225" t="s">
        <v>213</v>
      </c>
      <c r="E104" s="229" t="s">
        <v>47</v>
      </c>
      <c r="F104" s="230" t="s">
        <v>304</v>
      </c>
      <c r="G104" s="228"/>
      <c r="H104" s="231" t="s">
        <v>47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213</v>
      </c>
      <c r="AU104" s="237" t="s">
        <v>91</v>
      </c>
      <c r="AV104" s="11" t="s">
        <v>23</v>
      </c>
      <c r="AW104" s="11" t="s">
        <v>45</v>
      </c>
      <c r="AX104" s="11" t="s">
        <v>82</v>
      </c>
      <c r="AY104" s="237" t="s">
        <v>195</v>
      </c>
    </row>
    <row r="105" s="11" customFormat="1">
      <c r="B105" s="227"/>
      <c r="C105" s="228"/>
      <c r="D105" s="225" t="s">
        <v>213</v>
      </c>
      <c r="E105" s="229" t="s">
        <v>47</v>
      </c>
      <c r="F105" s="230" t="s">
        <v>314</v>
      </c>
      <c r="G105" s="228"/>
      <c r="H105" s="231" t="s">
        <v>47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213</v>
      </c>
      <c r="AU105" s="237" t="s">
        <v>91</v>
      </c>
      <c r="AV105" s="11" t="s">
        <v>23</v>
      </c>
      <c r="AW105" s="11" t="s">
        <v>45</v>
      </c>
      <c r="AX105" s="11" t="s">
        <v>82</v>
      </c>
      <c r="AY105" s="237" t="s">
        <v>195</v>
      </c>
    </row>
    <row r="106" s="11" customFormat="1">
      <c r="B106" s="227"/>
      <c r="C106" s="228"/>
      <c r="D106" s="225" t="s">
        <v>213</v>
      </c>
      <c r="E106" s="229" t="s">
        <v>47</v>
      </c>
      <c r="F106" s="230" t="s">
        <v>315</v>
      </c>
      <c r="G106" s="228"/>
      <c r="H106" s="231" t="s">
        <v>47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213</v>
      </c>
      <c r="AU106" s="237" t="s">
        <v>91</v>
      </c>
      <c r="AV106" s="11" t="s">
        <v>23</v>
      </c>
      <c r="AW106" s="11" t="s">
        <v>45</v>
      </c>
      <c r="AX106" s="11" t="s">
        <v>82</v>
      </c>
      <c r="AY106" s="237" t="s">
        <v>195</v>
      </c>
    </row>
    <row r="107" s="11" customFormat="1">
      <c r="B107" s="227"/>
      <c r="C107" s="228"/>
      <c r="D107" s="225" t="s">
        <v>213</v>
      </c>
      <c r="E107" s="229" t="s">
        <v>47</v>
      </c>
      <c r="F107" s="230" t="s">
        <v>307</v>
      </c>
      <c r="G107" s="228"/>
      <c r="H107" s="231" t="s">
        <v>47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213</v>
      </c>
      <c r="AU107" s="237" t="s">
        <v>91</v>
      </c>
      <c r="AV107" s="11" t="s">
        <v>23</v>
      </c>
      <c r="AW107" s="11" t="s">
        <v>45</v>
      </c>
      <c r="AX107" s="11" t="s">
        <v>82</v>
      </c>
      <c r="AY107" s="237" t="s">
        <v>195</v>
      </c>
    </row>
    <row r="108" s="11" customFormat="1">
      <c r="B108" s="227"/>
      <c r="C108" s="228"/>
      <c r="D108" s="225" t="s">
        <v>213</v>
      </c>
      <c r="E108" s="229" t="s">
        <v>47</v>
      </c>
      <c r="F108" s="230" t="s">
        <v>316</v>
      </c>
      <c r="G108" s="228"/>
      <c r="H108" s="231" t="s">
        <v>47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213</v>
      </c>
      <c r="AU108" s="237" t="s">
        <v>91</v>
      </c>
      <c r="AV108" s="11" t="s">
        <v>23</v>
      </c>
      <c r="AW108" s="11" t="s">
        <v>45</v>
      </c>
      <c r="AX108" s="11" t="s">
        <v>82</v>
      </c>
      <c r="AY108" s="237" t="s">
        <v>195</v>
      </c>
    </row>
    <row r="109" s="12" customFormat="1">
      <c r="B109" s="238"/>
      <c r="C109" s="239"/>
      <c r="D109" s="223" t="s">
        <v>213</v>
      </c>
      <c r="E109" s="240" t="s">
        <v>47</v>
      </c>
      <c r="F109" s="241" t="s">
        <v>317</v>
      </c>
      <c r="G109" s="239"/>
      <c r="H109" s="242">
        <v>25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AT109" s="248" t="s">
        <v>213</v>
      </c>
      <c r="AU109" s="248" t="s">
        <v>91</v>
      </c>
      <c r="AV109" s="12" t="s">
        <v>91</v>
      </c>
      <c r="AW109" s="12" t="s">
        <v>45</v>
      </c>
      <c r="AX109" s="12" t="s">
        <v>23</v>
      </c>
      <c r="AY109" s="248" t="s">
        <v>195</v>
      </c>
    </row>
    <row r="110" s="1" customFormat="1" ht="22.5" customHeight="1">
      <c r="B110" s="40"/>
      <c r="C110" s="211" t="s">
        <v>220</v>
      </c>
      <c r="D110" s="211" t="s">
        <v>196</v>
      </c>
      <c r="E110" s="212" t="s">
        <v>318</v>
      </c>
      <c r="F110" s="213" t="s">
        <v>319</v>
      </c>
      <c r="G110" s="214" t="s">
        <v>301</v>
      </c>
      <c r="H110" s="215">
        <v>81</v>
      </c>
      <c r="I110" s="216"/>
      <c r="J110" s="217">
        <f>ROUND(I110*H110,2)</f>
        <v>0</v>
      </c>
      <c r="K110" s="213" t="s">
        <v>200</v>
      </c>
      <c r="L110" s="66"/>
      <c r="M110" s="218" t="s">
        <v>47</v>
      </c>
      <c r="N110" s="219" t="s">
        <v>53</v>
      </c>
      <c r="O110" s="41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AR110" s="19" t="s">
        <v>194</v>
      </c>
      <c r="AT110" s="19" t="s">
        <v>196</v>
      </c>
      <c r="AU110" s="19" t="s">
        <v>91</v>
      </c>
      <c r="AY110" s="19" t="s">
        <v>195</v>
      </c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19" t="s">
        <v>23</v>
      </c>
      <c r="BK110" s="222">
        <f>ROUND(I110*H110,2)</f>
        <v>0</v>
      </c>
      <c r="BL110" s="19" t="s">
        <v>194</v>
      </c>
      <c r="BM110" s="19" t="s">
        <v>320</v>
      </c>
    </row>
    <row r="111" s="1" customFormat="1">
      <c r="B111" s="40"/>
      <c r="C111" s="68"/>
      <c r="D111" s="225" t="s">
        <v>202</v>
      </c>
      <c r="E111" s="68"/>
      <c r="F111" s="226" t="s">
        <v>321</v>
      </c>
      <c r="G111" s="68"/>
      <c r="H111" s="68"/>
      <c r="I111" s="183"/>
      <c r="J111" s="68"/>
      <c r="K111" s="68"/>
      <c r="L111" s="66"/>
      <c r="M111" s="86"/>
      <c r="N111" s="41"/>
      <c r="O111" s="41"/>
      <c r="P111" s="41"/>
      <c r="Q111" s="41"/>
      <c r="R111" s="41"/>
      <c r="S111" s="41"/>
      <c r="T111" s="87"/>
      <c r="AT111" s="19" t="s">
        <v>202</v>
      </c>
      <c r="AU111" s="19" t="s">
        <v>91</v>
      </c>
    </row>
    <row r="112" s="11" customFormat="1">
      <c r="B112" s="227"/>
      <c r="C112" s="228"/>
      <c r="D112" s="225" t="s">
        <v>213</v>
      </c>
      <c r="E112" s="229" t="s">
        <v>47</v>
      </c>
      <c r="F112" s="230" t="s">
        <v>304</v>
      </c>
      <c r="G112" s="228"/>
      <c r="H112" s="231" t="s">
        <v>47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213</v>
      </c>
      <c r="AU112" s="237" t="s">
        <v>91</v>
      </c>
      <c r="AV112" s="11" t="s">
        <v>23</v>
      </c>
      <c r="AW112" s="11" t="s">
        <v>45</v>
      </c>
      <c r="AX112" s="11" t="s">
        <v>82</v>
      </c>
      <c r="AY112" s="237" t="s">
        <v>195</v>
      </c>
    </row>
    <row r="113" s="11" customFormat="1">
      <c r="B113" s="227"/>
      <c r="C113" s="228"/>
      <c r="D113" s="225" t="s">
        <v>213</v>
      </c>
      <c r="E113" s="229" t="s">
        <v>47</v>
      </c>
      <c r="F113" s="230" t="s">
        <v>305</v>
      </c>
      <c r="G113" s="228"/>
      <c r="H113" s="231" t="s">
        <v>47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213</v>
      </c>
      <c r="AU113" s="237" t="s">
        <v>91</v>
      </c>
      <c r="AV113" s="11" t="s">
        <v>23</v>
      </c>
      <c r="AW113" s="11" t="s">
        <v>45</v>
      </c>
      <c r="AX113" s="11" t="s">
        <v>82</v>
      </c>
      <c r="AY113" s="237" t="s">
        <v>195</v>
      </c>
    </row>
    <row r="114" s="11" customFormat="1">
      <c r="B114" s="227"/>
      <c r="C114" s="228"/>
      <c r="D114" s="225" t="s">
        <v>213</v>
      </c>
      <c r="E114" s="229" t="s">
        <v>47</v>
      </c>
      <c r="F114" s="230" t="s">
        <v>322</v>
      </c>
      <c r="G114" s="228"/>
      <c r="H114" s="231" t="s">
        <v>47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213</v>
      </c>
      <c r="AU114" s="237" t="s">
        <v>91</v>
      </c>
      <c r="AV114" s="11" t="s">
        <v>23</v>
      </c>
      <c r="AW114" s="11" t="s">
        <v>45</v>
      </c>
      <c r="AX114" s="11" t="s">
        <v>82</v>
      </c>
      <c r="AY114" s="237" t="s">
        <v>195</v>
      </c>
    </row>
    <row r="115" s="11" customFormat="1">
      <c r="B115" s="227"/>
      <c r="C115" s="228"/>
      <c r="D115" s="225" t="s">
        <v>213</v>
      </c>
      <c r="E115" s="229" t="s">
        <v>47</v>
      </c>
      <c r="F115" s="230" t="s">
        <v>323</v>
      </c>
      <c r="G115" s="228"/>
      <c r="H115" s="231" t="s">
        <v>47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213</v>
      </c>
      <c r="AU115" s="237" t="s">
        <v>91</v>
      </c>
      <c r="AV115" s="11" t="s">
        <v>23</v>
      </c>
      <c r="AW115" s="11" t="s">
        <v>45</v>
      </c>
      <c r="AX115" s="11" t="s">
        <v>82</v>
      </c>
      <c r="AY115" s="237" t="s">
        <v>195</v>
      </c>
    </row>
    <row r="116" s="11" customFormat="1">
      <c r="B116" s="227"/>
      <c r="C116" s="228"/>
      <c r="D116" s="225" t="s">
        <v>213</v>
      </c>
      <c r="E116" s="229" t="s">
        <v>47</v>
      </c>
      <c r="F116" s="230" t="s">
        <v>307</v>
      </c>
      <c r="G116" s="228"/>
      <c r="H116" s="231" t="s">
        <v>47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213</v>
      </c>
      <c r="AU116" s="237" t="s">
        <v>91</v>
      </c>
      <c r="AV116" s="11" t="s">
        <v>23</v>
      </c>
      <c r="AW116" s="11" t="s">
        <v>45</v>
      </c>
      <c r="AX116" s="11" t="s">
        <v>82</v>
      </c>
      <c r="AY116" s="237" t="s">
        <v>195</v>
      </c>
    </row>
    <row r="117" s="11" customFormat="1">
      <c r="B117" s="227"/>
      <c r="C117" s="228"/>
      <c r="D117" s="225" t="s">
        <v>213</v>
      </c>
      <c r="E117" s="229" t="s">
        <v>47</v>
      </c>
      <c r="F117" s="230" t="s">
        <v>324</v>
      </c>
      <c r="G117" s="228"/>
      <c r="H117" s="231" t="s">
        <v>47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213</v>
      </c>
      <c r="AU117" s="237" t="s">
        <v>91</v>
      </c>
      <c r="AV117" s="11" t="s">
        <v>23</v>
      </c>
      <c r="AW117" s="11" t="s">
        <v>45</v>
      </c>
      <c r="AX117" s="11" t="s">
        <v>82</v>
      </c>
      <c r="AY117" s="237" t="s">
        <v>195</v>
      </c>
    </row>
    <row r="118" s="12" customFormat="1">
      <c r="B118" s="238"/>
      <c r="C118" s="239"/>
      <c r="D118" s="223" t="s">
        <v>213</v>
      </c>
      <c r="E118" s="240" t="s">
        <v>47</v>
      </c>
      <c r="F118" s="241" t="s">
        <v>325</v>
      </c>
      <c r="G118" s="239"/>
      <c r="H118" s="242">
        <v>81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AT118" s="248" t="s">
        <v>213</v>
      </c>
      <c r="AU118" s="248" t="s">
        <v>91</v>
      </c>
      <c r="AV118" s="12" t="s">
        <v>91</v>
      </c>
      <c r="AW118" s="12" t="s">
        <v>45</v>
      </c>
      <c r="AX118" s="12" t="s">
        <v>23</v>
      </c>
      <c r="AY118" s="248" t="s">
        <v>195</v>
      </c>
    </row>
    <row r="119" s="1" customFormat="1" ht="22.5" customHeight="1">
      <c r="B119" s="40"/>
      <c r="C119" s="211" t="s">
        <v>226</v>
      </c>
      <c r="D119" s="211" t="s">
        <v>196</v>
      </c>
      <c r="E119" s="212" t="s">
        <v>326</v>
      </c>
      <c r="F119" s="213" t="s">
        <v>327</v>
      </c>
      <c r="G119" s="214" t="s">
        <v>301</v>
      </c>
      <c r="H119" s="215">
        <v>61</v>
      </c>
      <c r="I119" s="216"/>
      <c r="J119" s="217">
        <f>ROUND(I119*H119,2)</f>
        <v>0</v>
      </c>
      <c r="K119" s="213" t="s">
        <v>200</v>
      </c>
      <c r="L119" s="66"/>
      <c r="M119" s="218" t="s">
        <v>47</v>
      </c>
      <c r="N119" s="219" t="s">
        <v>53</v>
      </c>
      <c r="O119" s="41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AR119" s="19" t="s">
        <v>194</v>
      </c>
      <c r="AT119" s="19" t="s">
        <v>196</v>
      </c>
      <c r="AU119" s="19" t="s">
        <v>91</v>
      </c>
      <c r="AY119" s="19" t="s">
        <v>195</v>
      </c>
      <c r="BE119" s="222">
        <f>IF(N119="základní",J119,0)</f>
        <v>0</v>
      </c>
      <c r="BF119" s="222">
        <f>IF(N119="snížená",J119,0)</f>
        <v>0</v>
      </c>
      <c r="BG119" s="222">
        <f>IF(N119="zákl. přenesená",J119,0)</f>
        <v>0</v>
      </c>
      <c r="BH119" s="222">
        <f>IF(N119="sníž. přenesená",J119,0)</f>
        <v>0</v>
      </c>
      <c r="BI119" s="222">
        <f>IF(N119="nulová",J119,0)</f>
        <v>0</v>
      </c>
      <c r="BJ119" s="19" t="s">
        <v>23</v>
      </c>
      <c r="BK119" s="222">
        <f>ROUND(I119*H119,2)</f>
        <v>0</v>
      </c>
      <c r="BL119" s="19" t="s">
        <v>194</v>
      </c>
      <c r="BM119" s="19" t="s">
        <v>328</v>
      </c>
    </row>
    <row r="120" s="1" customFormat="1">
      <c r="B120" s="40"/>
      <c r="C120" s="68"/>
      <c r="D120" s="225" t="s">
        <v>202</v>
      </c>
      <c r="E120" s="68"/>
      <c r="F120" s="226" t="s">
        <v>329</v>
      </c>
      <c r="G120" s="68"/>
      <c r="H120" s="68"/>
      <c r="I120" s="183"/>
      <c r="J120" s="68"/>
      <c r="K120" s="68"/>
      <c r="L120" s="66"/>
      <c r="M120" s="86"/>
      <c r="N120" s="41"/>
      <c r="O120" s="41"/>
      <c r="P120" s="41"/>
      <c r="Q120" s="41"/>
      <c r="R120" s="41"/>
      <c r="S120" s="41"/>
      <c r="T120" s="87"/>
      <c r="AT120" s="19" t="s">
        <v>202</v>
      </c>
      <c r="AU120" s="19" t="s">
        <v>91</v>
      </c>
    </row>
    <row r="121" s="11" customFormat="1">
      <c r="B121" s="227"/>
      <c r="C121" s="228"/>
      <c r="D121" s="225" t="s">
        <v>213</v>
      </c>
      <c r="E121" s="229" t="s">
        <v>47</v>
      </c>
      <c r="F121" s="230" t="s">
        <v>304</v>
      </c>
      <c r="G121" s="228"/>
      <c r="H121" s="231" t="s">
        <v>47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213</v>
      </c>
      <c r="AU121" s="237" t="s">
        <v>91</v>
      </c>
      <c r="AV121" s="11" t="s">
        <v>23</v>
      </c>
      <c r="AW121" s="11" t="s">
        <v>45</v>
      </c>
      <c r="AX121" s="11" t="s">
        <v>82</v>
      </c>
      <c r="AY121" s="237" t="s">
        <v>195</v>
      </c>
    </row>
    <row r="122" s="11" customFormat="1">
      <c r="B122" s="227"/>
      <c r="C122" s="228"/>
      <c r="D122" s="225" t="s">
        <v>213</v>
      </c>
      <c r="E122" s="229" t="s">
        <v>47</v>
      </c>
      <c r="F122" s="230" t="s">
        <v>305</v>
      </c>
      <c r="G122" s="228"/>
      <c r="H122" s="231" t="s">
        <v>47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213</v>
      </c>
      <c r="AU122" s="237" t="s">
        <v>91</v>
      </c>
      <c r="AV122" s="11" t="s">
        <v>23</v>
      </c>
      <c r="AW122" s="11" t="s">
        <v>45</v>
      </c>
      <c r="AX122" s="11" t="s">
        <v>82</v>
      </c>
      <c r="AY122" s="237" t="s">
        <v>195</v>
      </c>
    </row>
    <row r="123" s="11" customFormat="1">
      <c r="B123" s="227"/>
      <c r="C123" s="228"/>
      <c r="D123" s="225" t="s">
        <v>213</v>
      </c>
      <c r="E123" s="229" t="s">
        <v>47</v>
      </c>
      <c r="F123" s="230" t="s">
        <v>330</v>
      </c>
      <c r="G123" s="228"/>
      <c r="H123" s="231" t="s">
        <v>47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213</v>
      </c>
      <c r="AU123" s="237" t="s">
        <v>91</v>
      </c>
      <c r="AV123" s="11" t="s">
        <v>23</v>
      </c>
      <c r="AW123" s="11" t="s">
        <v>45</v>
      </c>
      <c r="AX123" s="11" t="s">
        <v>82</v>
      </c>
      <c r="AY123" s="237" t="s">
        <v>195</v>
      </c>
    </row>
    <row r="124" s="11" customFormat="1">
      <c r="B124" s="227"/>
      <c r="C124" s="228"/>
      <c r="D124" s="225" t="s">
        <v>213</v>
      </c>
      <c r="E124" s="229" t="s">
        <v>47</v>
      </c>
      <c r="F124" s="230" t="s">
        <v>307</v>
      </c>
      <c r="G124" s="228"/>
      <c r="H124" s="231" t="s">
        <v>47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213</v>
      </c>
      <c r="AU124" s="237" t="s">
        <v>91</v>
      </c>
      <c r="AV124" s="11" t="s">
        <v>23</v>
      </c>
      <c r="AW124" s="11" t="s">
        <v>45</v>
      </c>
      <c r="AX124" s="11" t="s">
        <v>82</v>
      </c>
      <c r="AY124" s="237" t="s">
        <v>195</v>
      </c>
    </row>
    <row r="125" s="11" customFormat="1">
      <c r="B125" s="227"/>
      <c r="C125" s="228"/>
      <c r="D125" s="225" t="s">
        <v>213</v>
      </c>
      <c r="E125" s="229" t="s">
        <v>47</v>
      </c>
      <c r="F125" s="230" t="s">
        <v>331</v>
      </c>
      <c r="G125" s="228"/>
      <c r="H125" s="231" t="s">
        <v>47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213</v>
      </c>
      <c r="AU125" s="237" t="s">
        <v>91</v>
      </c>
      <c r="AV125" s="11" t="s">
        <v>23</v>
      </c>
      <c r="AW125" s="11" t="s">
        <v>45</v>
      </c>
      <c r="AX125" s="11" t="s">
        <v>82</v>
      </c>
      <c r="AY125" s="237" t="s">
        <v>195</v>
      </c>
    </row>
    <row r="126" s="12" customFormat="1">
      <c r="B126" s="238"/>
      <c r="C126" s="239"/>
      <c r="D126" s="223" t="s">
        <v>213</v>
      </c>
      <c r="E126" s="240" t="s">
        <v>47</v>
      </c>
      <c r="F126" s="241" t="s">
        <v>332</v>
      </c>
      <c r="G126" s="239"/>
      <c r="H126" s="242">
        <v>61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213</v>
      </c>
      <c r="AU126" s="248" t="s">
        <v>91</v>
      </c>
      <c r="AV126" s="12" t="s">
        <v>91</v>
      </c>
      <c r="AW126" s="12" t="s">
        <v>45</v>
      </c>
      <c r="AX126" s="12" t="s">
        <v>23</v>
      </c>
      <c r="AY126" s="248" t="s">
        <v>195</v>
      </c>
    </row>
    <row r="127" s="1" customFormat="1" ht="22.5" customHeight="1">
      <c r="B127" s="40"/>
      <c r="C127" s="211" t="s">
        <v>232</v>
      </c>
      <c r="D127" s="211" t="s">
        <v>196</v>
      </c>
      <c r="E127" s="212" t="s">
        <v>333</v>
      </c>
      <c r="F127" s="213" t="s">
        <v>334</v>
      </c>
      <c r="G127" s="214" t="s">
        <v>301</v>
      </c>
      <c r="H127" s="215">
        <v>18</v>
      </c>
      <c r="I127" s="216"/>
      <c r="J127" s="217">
        <f>ROUND(I127*H127,2)</f>
        <v>0</v>
      </c>
      <c r="K127" s="213" t="s">
        <v>200</v>
      </c>
      <c r="L127" s="66"/>
      <c r="M127" s="218" t="s">
        <v>47</v>
      </c>
      <c r="N127" s="219" t="s">
        <v>53</v>
      </c>
      <c r="O127" s="41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AR127" s="19" t="s">
        <v>194</v>
      </c>
      <c r="AT127" s="19" t="s">
        <v>196</v>
      </c>
      <c r="AU127" s="19" t="s">
        <v>91</v>
      </c>
      <c r="AY127" s="19" t="s">
        <v>195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9" t="s">
        <v>23</v>
      </c>
      <c r="BK127" s="222">
        <f>ROUND(I127*H127,2)</f>
        <v>0</v>
      </c>
      <c r="BL127" s="19" t="s">
        <v>194</v>
      </c>
      <c r="BM127" s="19" t="s">
        <v>335</v>
      </c>
    </row>
    <row r="128" s="1" customFormat="1">
      <c r="B128" s="40"/>
      <c r="C128" s="68"/>
      <c r="D128" s="225" t="s">
        <v>202</v>
      </c>
      <c r="E128" s="68"/>
      <c r="F128" s="226" t="s">
        <v>336</v>
      </c>
      <c r="G128" s="68"/>
      <c r="H128" s="68"/>
      <c r="I128" s="183"/>
      <c r="J128" s="68"/>
      <c r="K128" s="68"/>
      <c r="L128" s="66"/>
      <c r="M128" s="86"/>
      <c r="N128" s="41"/>
      <c r="O128" s="41"/>
      <c r="P128" s="41"/>
      <c r="Q128" s="41"/>
      <c r="R128" s="41"/>
      <c r="S128" s="41"/>
      <c r="T128" s="87"/>
      <c r="AT128" s="19" t="s">
        <v>202</v>
      </c>
      <c r="AU128" s="19" t="s">
        <v>91</v>
      </c>
    </row>
    <row r="129" s="11" customFormat="1">
      <c r="B129" s="227"/>
      <c r="C129" s="228"/>
      <c r="D129" s="225" t="s">
        <v>213</v>
      </c>
      <c r="E129" s="229" t="s">
        <v>47</v>
      </c>
      <c r="F129" s="230" t="s">
        <v>304</v>
      </c>
      <c r="G129" s="228"/>
      <c r="H129" s="231" t="s">
        <v>47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213</v>
      </c>
      <c r="AU129" s="237" t="s">
        <v>91</v>
      </c>
      <c r="AV129" s="11" t="s">
        <v>23</v>
      </c>
      <c r="AW129" s="11" t="s">
        <v>45</v>
      </c>
      <c r="AX129" s="11" t="s">
        <v>82</v>
      </c>
      <c r="AY129" s="237" t="s">
        <v>195</v>
      </c>
    </row>
    <row r="130" s="11" customFormat="1">
      <c r="B130" s="227"/>
      <c r="C130" s="228"/>
      <c r="D130" s="225" t="s">
        <v>213</v>
      </c>
      <c r="E130" s="229" t="s">
        <v>47</v>
      </c>
      <c r="F130" s="230" t="s">
        <v>307</v>
      </c>
      <c r="G130" s="228"/>
      <c r="H130" s="231" t="s">
        <v>47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213</v>
      </c>
      <c r="AU130" s="237" t="s">
        <v>91</v>
      </c>
      <c r="AV130" s="11" t="s">
        <v>23</v>
      </c>
      <c r="AW130" s="11" t="s">
        <v>45</v>
      </c>
      <c r="AX130" s="11" t="s">
        <v>82</v>
      </c>
      <c r="AY130" s="237" t="s">
        <v>195</v>
      </c>
    </row>
    <row r="131" s="11" customFormat="1">
      <c r="B131" s="227"/>
      <c r="C131" s="228"/>
      <c r="D131" s="225" t="s">
        <v>213</v>
      </c>
      <c r="E131" s="229" t="s">
        <v>47</v>
      </c>
      <c r="F131" s="230" t="s">
        <v>337</v>
      </c>
      <c r="G131" s="228"/>
      <c r="H131" s="231" t="s">
        <v>47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213</v>
      </c>
      <c r="AU131" s="237" t="s">
        <v>91</v>
      </c>
      <c r="AV131" s="11" t="s">
        <v>23</v>
      </c>
      <c r="AW131" s="11" t="s">
        <v>45</v>
      </c>
      <c r="AX131" s="11" t="s">
        <v>82</v>
      </c>
      <c r="AY131" s="237" t="s">
        <v>195</v>
      </c>
    </row>
    <row r="132" s="11" customFormat="1">
      <c r="B132" s="227"/>
      <c r="C132" s="228"/>
      <c r="D132" s="225" t="s">
        <v>213</v>
      </c>
      <c r="E132" s="229" t="s">
        <v>47</v>
      </c>
      <c r="F132" s="230" t="s">
        <v>305</v>
      </c>
      <c r="G132" s="228"/>
      <c r="H132" s="231" t="s">
        <v>47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213</v>
      </c>
      <c r="AU132" s="237" t="s">
        <v>91</v>
      </c>
      <c r="AV132" s="11" t="s">
        <v>23</v>
      </c>
      <c r="AW132" s="11" t="s">
        <v>45</v>
      </c>
      <c r="AX132" s="11" t="s">
        <v>82</v>
      </c>
      <c r="AY132" s="237" t="s">
        <v>195</v>
      </c>
    </row>
    <row r="133" s="11" customFormat="1">
      <c r="B133" s="227"/>
      <c r="C133" s="228"/>
      <c r="D133" s="225" t="s">
        <v>213</v>
      </c>
      <c r="E133" s="229" t="s">
        <v>47</v>
      </c>
      <c r="F133" s="230" t="s">
        <v>338</v>
      </c>
      <c r="G133" s="228"/>
      <c r="H133" s="231" t="s">
        <v>47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213</v>
      </c>
      <c r="AU133" s="237" t="s">
        <v>91</v>
      </c>
      <c r="AV133" s="11" t="s">
        <v>23</v>
      </c>
      <c r="AW133" s="11" t="s">
        <v>45</v>
      </c>
      <c r="AX133" s="11" t="s">
        <v>82</v>
      </c>
      <c r="AY133" s="237" t="s">
        <v>195</v>
      </c>
    </row>
    <row r="134" s="12" customFormat="1">
      <c r="B134" s="238"/>
      <c r="C134" s="239"/>
      <c r="D134" s="223" t="s">
        <v>213</v>
      </c>
      <c r="E134" s="240" t="s">
        <v>47</v>
      </c>
      <c r="F134" s="241" t="s">
        <v>339</v>
      </c>
      <c r="G134" s="239"/>
      <c r="H134" s="242">
        <v>18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213</v>
      </c>
      <c r="AU134" s="248" t="s">
        <v>91</v>
      </c>
      <c r="AV134" s="12" t="s">
        <v>91</v>
      </c>
      <c r="AW134" s="12" t="s">
        <v>45</v>
      </c>
      <c r="AX134" s="12" t="s">
        <v>23</v>
      </c>
      <c r="AY134" s="248" t="s">
        <v>195</v>
      </c>
    </row>
    <row r="135" s="1" customFormat="1" ht="22.5" customHeight="1">
      <c r="B135" s="40"/>
      <c r="C135" s="211" t="s">
        <v>238</v>
      </c>
      <c r="D135" s="211" t="s">
        <v>196</v>
      </c>
      <c r="E135" s="212" t="s">
        <v>340</v>
      </c>
      <c r="F135" s="213" t="s">
        <v>341</v>
      </c>
      <c r="G135" s="214" t="s">
        <v>301</v>
      </c>
      <c r="H135" s="215">
        <v>2</v>
      </c>
      <c r="I135" s="216"/>
      <c r="J135" s="217">
        <f>ROUND(I135*H135,2)</f>
        <v>0</v>
      </c>
      <c r="K135" s="213" t="s">
        <v>200</v>
      </c>
      <c r="L135" s="66"/>
      <c r="M135" s="218" t="s">
        <v>47</v>
      </c>
      <c r="N135" s="219" t="s">
        <v>53</v>
      </c>
      <c r="O135" s="41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AR135" s="19" t="s">
        <v>194</v>
      </c>
      <c r="AT135" s="19" t="s">
        <v>196</v>
      </c>
      <c r="AU135" s="19" t="s">
        <v>91</v>
      </c>
      <c r="AY135" s="19" t="s">
        <v>195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9" t="s">
        <v>23</v>
      </c>
      <c r="BK135" s="222">
        <f>ROUND(I135*H135,2)</f>
        <v>0</v>
      </c>
      <c r="BL135" s="19" t="s">
        <v>194</v>
      </c>
      <c r="BM135" s="19" t="s">
        <v>342</v>
      </c>
    </row>
    <row r="136" s="1" customFormat="1">
      <c r="B136" s="40"/>
      <c r="C136" s="68"/>
      <c r="D136" s="225" t="s">
        <v>202</v>
      </c>
      <c r="E136" s="68"/>
      <c r="F136" s="226" t="s">
        <v>343</v>
      </c>
      <c r="G136" s="68"/>
      <c r="H136" s="68"/>
      <c r="I136" s="183"/>
      <c r="J136" s="68"/>
      <c r="K136" s="68"/>
      <c r="L136" s="66"/>
      <c r="M136" s="86"/>
      <c r="N136" s="41"/>
      <c r="O136" s="41"/>
      <c r="P136" s="41"/>
      <c r="Q136" s="41"/>
      <c r="R136" s="41"/>
      <c r="S136" s="41"/>
      <c r="T136" s="87"/>
      <c r="AT136" s="19" t="s">
        <v>202</v>
      </c>
      <c r="AU136" s="19" t="s">
        <v>91</v>
      </c>
    </row>
    <row r="137" s="11" customFormat="1">
      <c r="B137" s="227"/>
      <c r="C137" s="228"/>
      <c r="D137" s="225" t="s">
        <v>213</v>
      </c>
      <c r="E137" s="229" t="s">
        <v>47</v>
      </c>
      <c r="F137" s="230" t="s">
        <v>304</v>
      </c>
      <c r="G137" s="228"/>
      <c r="H137" s="231" t="s">
        <v>47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213</v>
      </c>
      <c r="AU137" s="237" t="s">
        <v>91</v>
      </c>
      <c r="AV137" s="11" t="s">
        <v>23</v>
      </c>
      <c r="AW137" s="11" t="s">
        <v>45</v>
      </c>
      <c r="AX137" s="11" t="s">
        <v>82</v>
      </c>
      <c r="AY137" s="237" t="s">
        <v>195</v>
      </c>
    </row>
    <row r="138" s="11" customFormat="1">
      <c r="B138" s="227"/>
      <c r="C138" s="228"/>
      <c r="D138" s="225" t="s">
        <v>213</v>
      </c>
      <c r="E138" s="229" t="s">
        <v>47</v>
      </c>
      <c r="F138" s="230" t="s">
        <v>344</v>
      </c>
      <c r="G138" s="228"/>
      <c r="H138" s="231" t="s">
        <v>47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213</v>
      </c>
      <c r="AU138" s="237" t="s">
        <v>91</v>
      </c>
      <c r="AV138" s="11" t="s">
        <v>23</v>
      </c>
      <c r="AW138" s="11" t="s">
        <v>45</v>
      </c>
      <c r="AX138" s="11" t="s">
        <v>82</v>
      </c>
      <c r="AY138" s="237" t="s">
        <v>195</v>
      </c>
    </row>
    <row r="139" s="12" customFormat="1">
      <c r="B139" s="238"/>
      <c r="C139" s="239"/>
      <c r="D139" s="223" t="s">
        <v>213</v>
      </c>
      <c r="E139" s="240" t="s">
        <v>47</v>
      </c>
      <c r="F139" s="241" t="s">
        <v>91</v>
      </c>
      <c r="G139" s="239"/>
      <c r="H139" s="242">
        <v>2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213</v>
      </c>
      <c r="AU139" s="248" t="s">
        <v>91</v>
      </c>
      <c r="AV139" s="12" t="s">
        <v>91</v>
      </c>
      <c r="AW139" s="12" t="s">
        <v>45</v>
      </c>
      <c r="AX139" s="12" t="s">
        <v>23</v>
      </c>
      <c r="AY139" s="248" t="s">
        <v>195</v>
      </c>
    </row>
    <row r="140" s="1" customFormat="1" ht="22.5" customHeight="1">
      <c r="B140" s="40"/>
      <c r="C140" s="211" t="s">
        <v>243</v>
      </c>
      <c r="D140" s="211" t="s">
        <v>196</v>
      </c>
      <c r="E140" s="212" t="s">
        <v>345</v>
      </c>
      <c r="F140" s="213" t="s">
        <v>346</v>
      </c>
      <c r="G140" s="214" t="s">
        <v>301</v>
      </c>
      <c r="H140" s="215">
        <v>2</v>
      </c>
      <c r="I140" s="216"/>
      <c r="J140" s="217">
        <f>ROUND(I140*H140,2)</f>
        <v>0</v>
      </c>
      <c r="K140" s="213" t="s">
        <v>200</v>
      </c>
      <c r="L140" s="66"/>
      <c r="M140" s="218" t="s">
        <v>47</v>
      </c>
      <c r="N140" s="219" t="s">
        <v>53</v>
      </c>
      <c r="O140" s="41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AR140" s="19" t="s">
        <v>194</v>
      </c>
      <c r="AT140" s="19" t="s">
        <v>196</v>
      </c>
      <c r="AU140" s="19" t="s">
        <v>91</v>
      </c>
      <c r="AY140" s="19" t="s">
        <v>195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9" t="s">
        <v>23</v>
      </c>
      <c r="BK140" s="222">
        <f>ROUND(I140*H140,2)</f>
        <v>0</v>
      </c>
      <c r="BL140" s="19" t="s">
        <v>194</v>
      </c>
      <c r="BM140" s="19" t="s">
        <v>347</v>
      </c>
    </row>
    <row r="141" s="1" customFormat="1">
      <c r="B141" s="40"/>
      <c r="C141" s="68"/>
      <c r="D141" s="225" t="s">
        <v>202</v>
      </c>
      <c r="E141" s="68"/>
      <c r="F141" s="226" t="s">
        <v>348</v>
      </c>
      <c r="G141" s="68"/>
      <c r="H141" s="68"/>
      <c r="I141" s="183"/>
      <c r="J141" s="68"/>
      <c r="K141" s="68"/>
      <c r="L141" s="66"/>
      <c r="M141" s="86"/>
      <c r="N141" s="41"/>
      <c r="O141" s="41"/>
      <c r="P141" s="41"/>
      <c r="Q141" s="41"/>
      <c r="R141" s="41"/>
      <c r="S141" s="41"/>
      <c r="T141" s="87"/>
      <c r="AT141" s="19" t="s">
        <v>202</v>
      </c>
      <c r="AU141" s="19" t="s">
        <v>91</v>
      </c>
    </row>
    <row r="142" s="11" customFormat="1">
      <c r="B142" s="227"/>
      <c r="C142" s="228"/>
      <c r="D142" s="225" t="s">
        <v>213</v>
      </c>
      <c r="E142" s="229" t="s">
        <v>47</v>
      </c>
      <c r="F142" s="230" t="s">
        <v>304</v>
      </c>
      <c r="G142" s="228"/>
      <c r="H142" s="231" t="s">
        <v>47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213</v>
      </c>
      <c r="AU142" s="237" t="s">
        <v>91</v>
      </c>
      <c r="AV142" s="11" t="s">
        <v>23</v>
      </c>
      <c r="AW142" s="11" t="s">
        <v>45</v>
      </c>
      <c r="AX142" s="11" t="s">
        <v>82</v>
      </c>
      <c r="AY142" s="237" t="s">
        <v>195</v>
      </c>
    </row>
    <row r="143" s="11" customFormat="1">
      <c r="B143" s="227"/>
      <c r="C143" s="228"/>
      <c r="D143" s="225" t="s">
        <v>213</v>
      </c>
      <c r="E143" s="229" t="s">
        <v>47</v>
      </c>
      <c r="F143" s="230" t="s">
        <v>349</v>
      </c>
      <c r="G143" s="228"/>
      <c r="H143" s="231" t="s">
        <v>47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213</v>
      </c>
      <c r="AU143" s="237" t="s">
        <v>91</v>
      </c>
      <c r="AV143" s="11" t="s">
        <v>23</v>
      </c>
      <c r="AW143" s="11" t="s">
        <v>45</v>
      </c>
      <c r="AX143" s="11" t="s">
        <v>82</v>
      </c>
      <c r="AY143" s="237" t="s">
        <v>195</v>
      </c>
    </row>
    <row r="144" s="12" customFormat="1">
      <c r="B144" s="238"/>
      <c r="C144" s="239"/>
      <c r="D144" s="223" t="s">
        <v>213</v>
      </c>
      <c r="E144" s="240" t="s">
        <v>47</v>
      </c>
      <c r="F144" s="241" t="s">
        <v>91</v>
      </c>
      <c r="G144" s="239"/>
      <c r="H144" s="242">
        <v>2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213</v>
      </c>
      <c r="AU144" s="248" t="s">
        <v>91</v>
      </c>
      <c r="AV144" s="12" t="s">
        <v>91</v>
      </c>
      <c r="AW144" s="12" t="s">
        <v>45</v>
      </c>
      <c r="AX144" s="12" t="s">
        <v>23</v>
      </c>
      <c r="AY144" s="248" t="s">
        <v>195</v>
      </c>
    </row>
    <row r="145" s="1" customFormat="1" ht="22.5" customHeight="1">
      <c r="B145" s="40"/>
      <c r="C145" s="211" t="s">
        <v>28</v>
      </c>
      <c r="D145" s="211" t="s">
        <v>196</v>
      </c>
      <c r="E145" s="212" t="s">
        <v>350</v>
      </c>
      <c r="F145" s="213" t="s">
        <v>351</v>
      </c>
      <c r="G145" s="214" t="s">
        <v>301</v>
      </c>
      <c r="H145" s="215">
        <v>19</v>
      </c>
      <c r="I145" s="216"/>
      <c r="J145" s="217">
        <f>ROUND(I145*H145,2)</f>
        <v>0</v>
      </c>
      <c r="K145" s="213" t="s">
        <v>200</v>
      </c>
      <c r="L145" s="66"/>
      <c r="M145" s="218" t="s">
        <v>47</v>
      </c>
      <c r="N145" s="219" t="s">
        <v>53</v>
      </c>
      <c r="O145" s="41"/>
      <c r="P145" s="220">
        <f>O145*H145</f>
        <v>0</v>
      </c>
      <c r="Q145" s="220">
        <v>5.0000000000000002E-05</v>
      </c>
      <c r="R145" s="220">
        <f>Q145*H145</f>
        <v>0</v>
      </c>
      <c r="S145" s="220">
        <v>0</v>
      </c>
      <c r="T145" s="221">
        <f>S145*H145</f>
        <v>0</v>
      </c>
      <c r="AR145" s="19" t="s">
        <v>194</v>
      </c>
      <c r="AT145" s="19" t="s">
        <v>196</v>
      </c>
      <c r="AU145" s="19" t="s">
        <v>91</v>
      </c>
      <c r="AY145" s="19" t="s">
        <v>195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9" t="s">
        <v>23</v>
      </c>
      <c r="BK145" s="222">
        <f>ROUND(I145*H145,2)</f>
        <v>0</v>
      </c>
      <c r="BL145" s="19" t="s">
        <v>194</v>
      </c>
      <c r="BM145" s="19" t="s">
        <v>352</v>
      </c>
    </row>
    <row r="146" s="1" customFormat="1">
      <c r="B146" s="40"/>
      <c r="C146" s="68"/>
      <c r="D146" s="225" t="s">
        <v>202</v>
      </c>
      <c r="E146" s="68"/>
      <c r="F146" s="226" t="s">
        <v>353</v>
      </c>
      <c r="G146" s="68"/>
      <c r="H146" s="68"/>
      <c r="I146" s="183"/>
      <c r="J146" s="68"/>
      <c r="K146" s="68"/>
      <c r="L146" s="66"/>
      <c r="M146" s="86"/>
      <c r="N146" s="41"/>
      <c r="O146" s="41"/>
      <c r="P146" s="41"/>
      <c r="Q146" s="41"/>
      <c r="R146" s="41"/>
      <c r="S146" s="41"/>
      <c r="T146" s="87"/>
      <c r="AT146" s="19" t="s">
        <v>202</v>
      </c>
      <c r="AU146" s="19" t="s">
        <v>91</v>
      </c>
    </row>
    <row r="147" s="11" customFormat="1">
      <c r="B147" s="227"/>
      <c r="C147" s="228"/>
      <c r="D147" s="225" t="s">
        <v>213</v>
      </c>
      <c r="E147" s="229" t="s">
        <v>47</v>
      </c>
      <c r="F147" s="230" t="s">
        <v>305</v>
      </c>
      <c r="G147" s="228"/>
      <c r="H147" s="231" t="s">
        <v>47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213</v>
      </c>
      <c r="AU147" s="237" t="s">
        <v>91</v>
      </c>
      <c r="AV147" s="11" t="s">
        <v>23</v>
      </c>
      <c r="AW147" s="11" t="s">
        <v>45</v>
      </c>
      <c r="AX147" s="11" t="s">
        <v>82</v>
      </c>
      <c r="AY147" s="237" t="s">
        <v>195</v>
      </c>
    </row>
    <row r="148" s="11" customFormat="1">
      <c r="B148" s="227"/>
      <c r="C148" s="228"/>
      <c r="D148" s="225" t="s">
        <v>213</v>
      </c>
      <c r="E148" s="229" t="s">
        <v>47</v>
      </c>
      <c r="F148" s="230" t="s">
        <v>306</v>
      </c>
      <c r="G148" s="228"/>
      <c r="H148" s="231" t="s">
        <v>47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213</v>
      </c>
      <c r="AU148" s="237" t="s">
        <v>91</v>
      </c>
      <c r="AV148" s="11" t="s">
        <v>23</v>
      </c>
      <c r="AW148" s="11" t="s">
        <v>45</v>
      </c>
      <c r="AX148" s="11" t="s">
        <v>82</v>
      </c>
      <c r="AY148" s="237" t="s">
        <v>195</v>
      </c>
    </row>
    <row r="149" s="11" customFormat="1">
      <c r="B149" s="227"/>
      <c r="C149" s="228"/>
      <c r="D149" s="225" t="s">
        <v>213</v>
      </c>
      <c r="E149" s="229" t="s">
        <v>47</v>
      </c>
      <c r="F149" s="230" t="s">
        <v>307</v>
      </c>
      <c r="G149" s="228"/>
      <c r="H149" s="231" t="s">
        <v>47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213</v>
      </c>
      <c r="AU149" s="237" t="s">
        <v>91</v>
      </c>
      <c r="AV149" s="11" t="s">
        <v>23</v>
      </c>
      <c r="AW149" s="11" t="s">
        <v>45</v>
      </c>
      <c r="AX149" s="11" t="s">
        <v>82</v>
      </c>
      <c r="AY149" s="237" t="s">
        <v>195</v>
      </c>
    </row>
    <row r="150" s="11" customFormat="1">
      <c r="B150" s="227"/>
      <c r="C150" s="228"/>
      <c r="D150" s="225" t="s">
        <v>213</v>
      </c>
      <c r="E150" s="229" t="s">
        <v>47</v>
      </c>
      <c r="F150" s="230" t="s">
        <v>308</v>
      </c>
      <c r="G150" s="228"/>
      <c r="H150" s="231" t="s">
        <v>47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213</v>
      </c>
      <c r="AU150" s="237" t="s">
        <v>91</v>
      </c>
      <c r="AV150" s="11" t="s">
        <v>23</v>
      </c>
      <c r="AW150" s="11" t="s">
        <v>45</v>
      </c>
      <c r="AX150" s="11" t="s">
        <v>82</v>
      </c>
      <c r="AY150" s="237" t="s">
        <v>195</v>
      </c>
    </row>
    <row r="151" s="12" customFormat="1">
      <c r="B151" s="238"/>
      <c r="C151" s="239"/>
      <c r="D151" s="223" t="s">
        <v>213</v>
      </c>
      <c r="E151" s="240" t="s">
        <v>47</v>
      </c>
      <c r="F151" s="241" t="s">
        <v>309</v>
      </c>
      <c r="G151" s="239"/>
      <c r="H151" s="242">
        <v>19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213</v>
      </c>
      <c r="AU151" s="248" t="s">
        <v>91</v>
      </c>
      <c r="AV151" s="12" t="s">
        <v>91</v>
      </c>
      <c r="AW151" s="12" t="s">
        <v>45</v>
      </c>
      <c r="AX151" s="12" t="s">
        <v>23</v>
      </c>
      <c r="AY151" s="248" t="s">
        <v>195</v>
      </c>
    </row>
    <row r="152" s="1" customFormat="1" ht="22.5" customHeight="1">
      <c r="B152" s="40"/>
      <c r="C152" s="211" t="s">
        <v>252</v>
      </c>
      <c r="D152" s="211" t="s">
        <v>196</v>
      </c>
      <c r="E152" s="212" t="s">
        <v>354</v>
      </c>
      <c r="F152" s="213" t="s">
        <v>355</v>
      </c>
      <c r="G152" s="214" t="s">
        <v>301</v>
      </c>
      <c r="H152" s="215">
        <v>25</v>
      </c>
      <c r="I152" s="216"/>
      <c r="J152" s="217">
        <f>ROUND(I152*H152,2)</f>
        <v>0</v>
      </c>
      <c r="K152" s="213" t="s">
        <v>200</v>
      </c>
      <c r="L152" s="66"/>
      <c r="M152" s="218" t="s">
        <v>47</v>
      </c>
      <c r="N152" s="219" t="s">
        <v>53</v>
      </c>
      <c r="O152" s="41"/>
      <c r="P152" s="220">
        <f>O152*H152</f>
        <v>0</v>
      </c>
      <c r="Q152" s="220">
        <v>5.0000000000000002E-05</v>
      </c>
      <c r="R152" s="220">
        <f>Q152*H152</f>
        <v>0</v>
      </c>
      <c r="S152" s="220">
        <v>0</v>
      </c>
      <c r="T152" s="221">
        <f>S152*H152</f>
        <v>0</v>
      </c>
      <c r="AR152" s="19" t="s">
        <v>194</v>
      </c>
      <c r="AT152" s="19" t="s">
        <v>196</v>
      </c>
      <c r="AU152" s="19" t="s">
        <v>91</v>
      </c>
      <c r="AY152" s="19" t="s">
        <v>195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9" t="s">
        <v>23</v>
      </c>
      <c r="BK152" s="222">
        <f>ROUND(I152*H152,2)</f>
        <v>0</v>
      </c>
      <c r="BL152" s="19" t="s">
        <v>194</v>
      </c>
      <c r="BM152" s="19" t="s">
        <v>356</v>
      </c>
    </row>
    <row r="153" s="1" customFormat="1">
      <c r="B153" s="40"/>
      <c r="C153" s="68"/>
      <c r="D153" s="225" t="s">
        <v>202</v>
      </c>
      <c r="E153" s="68"/>
      <c r="F153" s="226" t="s">
        <v>357</v>
      </c>
      <c r="G153" s="68"/>
      <c r="H153" s="68"/>
      <c r="I153" s="183"/>
      <c r="J153" s="68"/>
      <c r="K153" s="68"/>
      <c r="L153" s="66"/>
      <c r="M153" s="86"/>
      <c r="N153" s="41"/>
      <c r="O153" s="41"/>
      <c r="P153" s="41"/>
      <c r="Q153" s="41"/>
      <c r="R153" s="41"/>
      <c r="S153" s="41"/>
      <c r="T153" s="87"/>
      <c r="AT153" s="19" t="s">
        <v>202</v>
      </c>
      <c r="AU153" s="19" t="s">
        <v>91</v>
      </c>
    </row>
    <row r="154" s="11" customFormat="1">
      <c r="B154" s="227"/>
      <c r="C154" s="228"/>
      <c r="D154" s="225" t="s">
        <v>213</v>
      </c>
      <c r="E154" s="229" t="s">
        <v>47</v>
      </c>
      <c r="F154" s="230" t="s">
        <v>314</v>
      </c>
      <c r="G154" s="228"/>
      <c r="H154" s="231" t="s">
        <v>47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213</v>
      </c>
      <c r="AU154" s="237" t="s">
        <v>91</v>
      </c>
      <c r="AV154" s="11" t="s">
        <v>23</v>
      </c>
      <c r="AW154" s="11" t="s">
        <v>45</v>
      </c>
      <c r="AX154" s="11" t="s">
        <v>82</v>
      </c>
      <c r="AY154" s="237" t="s">
        <v>195</v>
      </c>
    </row>
    <row r="155" s="11" customFormat="1">
      <c r="B155" s="227"/>
      <c r="C155" s="228"/>
      <c r="D155" s="225" t="s">
        <v>213</v>
      </c>
      <c r="E155" s="229" t="s">
        <v>47</v>
      </c>
      <c r="F155" s="230" t="s">
        <v>315</v>
      </c>
      <c r="G155" s="228"/>
      <c r="H155" s="231" t="s">
        <v>47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213</v>
      </c>
      <c r="AU155" s="237" t="s">
        <v>91</v>
      </c>
      <c r="AV155" s="11" t="s">
        <v>23</v>
      </c>
      <c r="AW155" s="11" t="s">
        <v>45</v>
      </c>
      <c r="AX155" s="11" t="s">
        <v>82</v>
      </c>
      <c r="AY155" s="237" t="s">
        <v>195</v>
      </c>
    </row>
    <row r="156" s="11" customFormat="1">
      <c r="B156" s="227"/>
      <c r="C156" s="228"/>
      <c r="D156" s="225" t="s">
        <v>213</v>
      </c>
      <c r="E156" s="229" t="s">
        <v>47</v>
      </c>
      <c r="F156" s="230" t="s">
        <v>307</v>
      </c>
      <c r="G156" s="228"/>
      <c r="H156" s="231" t="s">
        <v>47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213</v>
      </c>
      <c r="AU156" s="237" t="s">
        <v>91</v>
      </c>
      <c r="AV156" s="11" t="s">
        <v>23</v>
      </c>
      <c r="AW156" s="11" t="s">
        <v>45</v>
      </c>
      <c r="AX156" s="11" t="s">
        <v>82</v>
      </c>
      <c r="AY156" s="237" t="s">
        <v>195</v>
      </c>
    </row>
    <row r="157" s="11" customFormat="1">
      <c r="B157" s="227"/>
      <c r="C157" s="228"/>
      <c r="D157" s="225" t="s">
        <v>213</v>
      </c>
      <c r="E157" s="229" t="s">
        <v>47</v>
      </c>
      <c r="F157" s="230" t="s">
        <v>316</v>
      </c>
      <c r="G157" s="228"/>
      <c r="H157" s="231" t="s">
        <v>47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213</v>
      </c>
      <c r="AU157" s="237" t="s">
        <v>91</v>
      </c>
      <c r="AV157" s="11" t="s">
        <v>23</v>
      </c>
      <c r="AW157" s="11" t="s">
        <v>45</v>
      </c>
      <c r="AX157" s="11" t="s">
        <v>82</v>
      </c>
      <c r="AY157" s="237" t="s">
        <v>195</v>
      </c>
    </row>
    <row r="158" s="12" customFormat="1">
      <c r="B158" s="238"/>
      <c r="C158" s="239"/>
      <c r="D158" s="223" t="s">
        <v>213</v>
      </c>
      <c r="E158" s="240" t="s">
        <v>47</v>
      </c>
      <c r="F158" s="241" t="s">
        <v>317</v>
      </c>
      <c r="G158" s="239"/>
      <c r="H158" s="242">
        <v>25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AT158" s="248" t="s">
        <v>213</v>
      </c>
      <c r="AU158" s="248" t="s">
        <v>91</v>
      </c>
      <c r="AV158" s="12" t="s">
        <v>91</v>
      </c>
      <c r="AW158" s="12" t="s">
        <v>45</v>
      </c>
      <c r="AX158" s="12" t="s">
        <v>23</v>
      </c>
      <c r="AY158" s="248" t="s">
        <v>195</v>
      </c>
    </row>
    <row r="159" s="1" customFormat="1" ht="22.5" customHeight="1">
      <c r="B159" s="40"/>
      <c r="C159" s="211" t="s">
        <v>257</v>
      </c>
      <c r="D159" s="211" t="s">
        <v>196</v>
      </c>
      <c r="E159" s="212" t="s">
        <v>358</v>
      </c>
      <c r="F159" s="213" t="s">
        <v>359</v>
      </c>
      <c r="G159" s="214" t="s">
        <v>301</v>
      </c>
      <c r="H159" s="215">
        <v>81</v>
      </c>
      <c r="I159" s="216"/>
      <c r="J159" s="217">
        <f>ROUND(I159*H159,2)</f>
        <v>0</v>
      </c>
      <c r="K159" s="213" t="s">
        <v>200</v>
      </c>
      <c r="L159" s="66"/>
      <c r="M159" s="218" t="s">
        <v>47</v>
      </c>
      <c r="N159" s="219" t="s">
        <v>53</v>
      </c>
      <c r="O159" s="41"/>
      <c r="P159" s="220">
        <f>O159*H159</f>
        <v>0</v>
      </c>
      <c r="Q159" s="220">
        <v>9.0000000000000006E-05</v>
      </c>
      <c r="R159" s="220">
        <f>Q159*H159</f>
        <v>0</v>
      </c>
      <c r="S159" s="220">
        <v>0</v>
      </c>
      <c r="T159" s="221">
        <f>S159*H159</f>
        <v>0</v>
      </c>
      <c r="AR159" s="19" t="s">
        <v>194</v>
      </c>
      <c r="AT159" s="19" t="s">
        <v>196</v>
      </c>
      <c r="AU159" s="19" t="s">
        <v>91</v>
      </c>
      <c r="AY159" s="19" t="s">
        <v>195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9" t="s">
        <v>23</v>
      </c>
      <c r="BK159" s="222">
        <f>ROUND(I159*H159,2)</f>
        <v>0</v>
      </c>
      <c r="BL159" s="19" t="s">
        <v>194</v>
      </c>
      <c r="BM159" s="19" t="s">
        <v>360</v>
      </c>
    </row>
    <row r="160" s="1" customFormat="1">
      <c r="B160" s="40"/>
      <c r="C160" s="68"/>
      <c r="D160" s="225" t="s">
        <v>202</v>
      </c>
      <c r="E160" s="68"/>
      <c r="F160" s="226" t="s">
        <v>361</v>
      </c>
      <c r="G160" s="68"/>
      <c r="H160" s="68"/>
      <c r="I160" s="183"/>
      <c r="J160" s="68"/>
      <c r="K160" s="68"/>
      <c r="L160" s="66"/>
      <c r="M160" s="86"/>
      <c r="N160" s="41"/>
      <c r="O160" s="41"/>
      <c r="P160" s="41"/>
      <c r="Q160" s="41"/>
      <c r="R160" s="41"/>
      <c r="S160" s="41"/>
      <c r="T160" s="87"/>
      <c r="AT160" s="19" t="s">
        <v>202</v>
      </c>
      <c r="AU160" s="19" t="s">
        <v>91</v>
      </c>
    </row>
    <row r="161" s="11" customFormat="1">
      <c r="B161" s="227"/>
      <c r="C161" s="228"/>
      <c r="D161" s="225" t="s">
        <v>213</v>
      </c>
      <c r="E161" s="229" t="s">
        <v>47</v>
      </c>
      <c r="F161" s="230" t="s">
        <v>305</v>
      </c>
      <c r="G161" s="228"/>
      <c r="H161" s="231" t="s">
        <v>47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213</v>
      </c>
      <c r="AU161" s="237" t="s">
        <v>91</v>
      </c>
      <c r="AV161" s="11" t="s">
        <v>23</v>
      </c>
      <c r="AW161" s="11" t="s">
        <v>45</v>
      </c>
      <c r="AX161" s="11" t="s">
        <v>82</v>
      </c>
      <c r="AY161" s="237" t="s">
        <v>195</v>
      </c>
    </row>
    <row r="162" s="11" customFormat="1">
      <c r="B162" s="227"/>
      <c r="C162" s="228"/>
      <c r="D162" s="225" t="s">
        <v>213</v>
      </c>
      <c r="E162" s="229" t="s">
        <v>47</v>
      </c>
      <c r="F162" s="230" t="s">
        <v>322</v>
      </c>
      <c r="G162" s="228"/>
      <c r="H162" s="231" t="s">
        <v>47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213</v>
      </c>
      <c r="AU162" s="237" t="s">
        <v>91</v>
      </c>
      <c r="AV162" s="11" t="s">
        <v>23</v>
      </c>
      <c r="AW162" s="11" t="s">
        <v>45</v>
      </c>
      <c r="AX162" s="11" t="s">
        <v>82</v>
      </c>
      <c r="AY162" s="237" t="s">
        <v>195</v>
      </c>
    </row>
    <row r="163" s="11" customFormat="1">
      <c r="B163" s="227"/>
      <c r="C163" s="228"/>
      <c r="D163" s="225" t="s">
        <v>213</v>
      </c>
      <c r="E163" s="229" t="s">
        <v>47</v>
      </c>
      <c r="F163" s="230" t="s">
        <v>323</v>
      </c>
      <c r="G163" s="228"/>
      <c r="H163" s="231" t="s">
        <v>47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213</v>
      </c>
      <c r="AU163" s="237" t="s">
        <v>91</v>
      </c>
      <c r="AV163" s="11" t="s">
        <v>23</v>
      </c>
      <c r="AW163" s="11" t="s">
        <v>45</v>
      </c>
      <c r="AX163" s="11" t="s">
        <v>82</v>
      </c>
      <c r="AY163" s="237" t="s">
        <v>195</v>
      </c>
    </row>
    <row r="164" s="11" customFormat="1">
      <c r="B164" s="227"/>
      <c r="C164" s="228"/>
      <c r="D164" s="225" t="s">
        <v>213</v>
      </c>
      <c r="E164" s="229" t="s">
        <v>47</v>
      </c>
      <c r="F164" s="230" t="s">
        <v>307</v>
      </c>
      <c r="G164" s="228"/>
      <c r="H164" s="231" t="s">
        <v>47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213</v>
      </c>
      <c r="AU164" s="237" t="s">
        <v>91</v>
      </c>
      <c r="AV164" s="11" t="s">
        <v>23</v>
      </c>
      <c r="AW164" s="11" t="s">
        <v>45</v>
      </c>
      <c r="AX164" s="11" t="s">
        <v>82</v>
      </c>
      <c r="AY164" s="237" t="s">
        <v>195</v>
      </c>
    </row>
    <row r="165" s="11" customFormat="1">
      <c r="B165" s="227"/>
      <c r="C165" s="228"/>
      <c r="D165" s="225" t="s">
        <v>213</v>
      </c>
      <c r="E165" s="229" t="s">
        <v>47</v>
      </c>
      <c r="F165" s="230" t="s">
        <v>324</v>
      </c>
      <c r="G165" s="228"/>
      <c r="H165" s="231" t="s">
        <v>47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213</v>
      </c>
      <c r="AU165" s="237" t="s">
        <v>91</v>
      </c>
      <c r="AV165" s="11" t="s">
        <v>23</v>
      </c>
      <c r="AW165" s="11" t="s">
        <v>45</v>
      </c>
      <c r="AX165" s="11" t="s">
        <v>82</v>
      </c>
      <c r="AY165" s="237" t="s">
        <v>195</v>
      </c>
    </row>
    <row r="166" s="12" customFormat="1">
      <c r="B166" s="238"/>
      <c r="C166" s="239"/>
      <c r="D166" s="223" t="s">
        <v>213</v>
      </c>
      <c r="E166" s="240" t="s">
        <v>47</v>
      </c>
      <c r="F166" s="241" t="s">
        <v>325</v>
      </c>
      <c r="G166" s="239"/>
      <c r="H166" s="242">
        <v>81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213</v>
      </c>
      <c r="AU166" s="248" t="s">
        <v>91</v>
      </c>
      <c r="AV166" s="12" t="s">
        <v>91</v>
      </c>
      <c r="AW166" s="12" t="s">
        <v>45</v>
      </c>
      <c r="AX166" s="12" t="s">
        <v>23</v>
      </c>
      <c r="AY166" s="248" t="s">
        <v>195</v>
      </c>
    </row>
    <row r="167" s="1" customFormat="1" ht="22.5" customHeight="1">
      <c r="B167" s="40"/>
      <c r="C167" s="211" t="s">
        <v>261</v>
      </c>
      <c r="D167" s="211" t="s">
        <v>196</v>
      </c>
      <c r="E167" s="212" t="s">
        <v>362</v>
      </c>
      <c r="F167" s="213" t="s">
        <v>363</v>
      </c>
      <c r="G167" s="214" t="s">
        <v>301</v>
      </c>
      <c r="H167" s="215">
        <v>61</v>
      </c>
      <c r="I167" s="216"/>
      <c r="J167" s="217">
        <f>ROUND(I167*H167,2)</f>
        <v>0</v>
      </c>
      <c r="K167" s="213" t="s">
        <v>200</v>
      </c>
      <c r="L167" s="66"/>
      <c r="M167" s="218" t="s">
        <v>47</v>
      </c>
      <c r="N167" s="219" t="s">
        <v>53</v>
      </c>
      <c r="O167" s="41"/>
      <c r="P167" s="220">
        <f>O167*H167</f>
        <v>0</v>
      </c>
      <c r="Q167" s="220">
        <v>9.0000000000000006E-05</v>
      </c>
      <c r="R167" s="220">
        <f>Q167*H167</f>
        <v>0</v>
      </c>
      <c r="S167" s="220">
        <v>0</v>
      </c>
      <c r="T167" s="221">
        <f>S167*H167</f>
        <v>0</v>
      </c>
      <c r="AR167" s="19" t="s">
        <v>194</v>
      </c>
      <c r="AT167" s="19" t="s">
        <v>196</v>
      </c>
      <c r="AU167" s="19" t="s">
        <v>91</v>
      </c>
      <c r="AY167" s="19" t="s">
        <v>195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9" t="s">
        <v>23</v>
      </c>
      <c r="BK167" s="222">
        <f>ROUND(I167*H167,2)</f>
        <v>0</v>
      </c>
      <c r="BL167" s="19" t="s">
        <v>194</v>
      </c>
      <c r="BM167" s="19" t="s">
        <v>364</v>
      </c>
    </row>
    <row r="168" s="1" customFormat="1">
      <c r="B168" s="40"/>
      <c r="C168" s="68"/>
      <c r="D168" s="225" t="s">
        <v>202</v>
      </c>
      <c r="E168" s="68"/>
      <c r="F168" s="226" t="s">
        <v>365</v>
      </c>
      <c r="G168" s="68"/>
      <c r="H168" s="68"/>
      <c r="I168" s="183"/>
      <c r="J168" s="68"/>
      <c r="K168" s="68"/>
      <c r="L168" s="66"/>
      <c r="M168" s="86"/>
      <c r="N168" s="41"/>
      <c r="O168" s="41"/>
      <c r="P168" s="41"/>
      <c r="Q168" s="41"/>
      <c r="R168" s="41"/>
      <c r="S168" s="41"/>
      <c r="T168" s="87"/>
      <c r="AT168" s="19" t="s">
        <v>202</v>
      </c>
      <c r="AU168" s="19" t="s">
        <v>91</v>
      </c>
    </row>
    <row r="169" s="11" customFormat="1">
      <c r="B169" s="227"/>
      <c r="C169" s="228"/>
      <c r="D169" s="225" t="s">
        <v>213</v>
      </c>
      <c r="E169" s="229" t="s">
        <v>47</v>
      </c>
      <c r="F169" s="230" t="s">
        <v>305</v>
      </c>
      <c r="G169" s="228"/>
      <c r="H169" s="231" t="s">
        <v>47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213</v>
      </c>
      <c r="AU169" s="237" t="s">
        <v>91</v>
      </c>
      <c r="AV169" s="11" t="s">
        <v>23</v>
      </c>
      <c r="AW169" s="11" t="s">
        <v>45</v>
      </c>
      <c r="AX169" s="11" t="s">
        <v>82</v>
      </c>
      <c r="AY169" s="237" t="s">
        <v>195</v>
      </c>
    </row>
    <row r="170" s="11" customFormat="1">
      <c r="B170" s="227"/>
      <c r="C170" s="228"/>
      <c r="D170" s="225" t="s">
        <v>213</v>
      </c>
      <c r="E170" s="229" t="s">
        <v>47</v>
      </c>
      <c r="F170" s="230" t="s">
        <v>330</v>
      </c>
      <c r="G170" s="228"/>
      <c r="H170" s="231" t="s">
        <v>47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213</v>
      </c>
      <c r="AU170" s="237" t="s">
        <v>91</v>
      </c>
      <c r="AV170" s="11" t="s">
        <v>23</v>
      </c>
      <c r="AW170" s="11" t="s">
        <v>45</v>
      </c>
      <c r="AX170" s="11" t="s">
        <v>82</v>
      </c>
      <c r="AY170" s="237" t="s">
        <v>195</v>
      </c>
    </row>
    <row r="171" s="11" customFormat="1">
      <c r="B171" s="227"/>
      <c r="C171" s="228"/>
      <c r="D171" s="225" t="s">
        <v>213</v>
      </c>
      <c r="E171" s="229" t="s">
        <v>47</v>
      </c>
      <c r="F171" s="230" t="s">
        <v>307</v>
      </c>
      <c r="G171" s="228"/>
      <c r="H171" s="231" t="s">
        <v>47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213</v>
      </c>
      <c r="AU171" s="237" t="s">
        <v>91</v>
      </c>
      <c r="AV171" s="11" t="s">
        <v>23</v>
      </c>
      <c r="AW171" s="11" t="s">
        <v>45</v>
      </c>
      <c r="AX171" s="11" t="s">
        <v>82</v>
      </c>
      <c r="AY171" s="237" t="s">
        <v>195</v>
      </c>
    </row>
    <row r="172" s="11" customFormat="1">
      <c r="B172" s="227"/>
      <c r="C172" s="228"/>
      <c r="D172" s="225" t="s">
        <v>213</v>
      </c>
      <c r="E172" s="229" t="s">
        <v>47</v>
      </c>
      <c r="F172" s="230" t="s">
        <v>331</v>
      </c>
      <c r="G172" s="228"/>
      <c r="H172" s="231" t="s">
        <v>47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213</v>
      </c>
      <c r="AU172" s="237" t="s">
        <v>91</v>
      </c>
      <c r="AV172" s="11" t="s">
        <v>23</v>
      </c>
      <c r="AW172" s="11" t="s">
        <v>45</v>
      </c>
      <c r="AX172" s="11" t="s">
        <v>82</v>
      </c>
      <c r="AY172" s="237" t="s">
        <v>195</v>
      </c>
    </row>
    <row r="173" s="12" customFormat="1">
      <c r="B173" s="238"/>
      <c r="C173" s="239"/>
      <c r="D173" s="223" t="s">
        <v>213</v>
      </c>
      <c r="E173" s="240" t="s">
        <v>47</v>
      </c>
      <c r="F173" s="241" t="s">
        <v>332</v>
      </c>
      <c r="G173" s="239"/>
      <c r="H173" s="242">
        <v>61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AT173" s="248" t="s">
        <v>213</v>
      </c>
      <c r="AU173" s="248" t="s">
        <v>91</v>
      </c>
      <c r="AV173" s="12" t="s">
        <v>91</v>
      </c>
      <c r="AW173" s="12" t="s">
        <v>45</v>
      </c>
      <c r="AX173" s="12" t="s">
        <v>23</v>
      </c>
      <c r="AY173" s="248" t="s">
        <v>195</v>
      </c>
    </row>
    <row r="174" s="1" customFormat="1" ht="22.5" customHeight="1">
      <c r="B174" s="40"/>
      <c r="C174" s="211" t="s">
        <v>366</v>
      </c>
      <c r="D174" s="211" t="s">
        <v>196</v>
      </c>
      <c r="E174" s="212" t="s">
        <v>367</v>
      </c>
      <c r="F174" s="213" t="s">
        <v>368</v>
      </c>
      <c r="G174" s="214" t="s">
        <v>301</v>
      </c>
      <c r="H174" s="215">
        <v>22</v>
      </c>
      <c r="I174" s="216"/>
      <c r="J174" s="217">
        <f>ROUND(I174*H174,2)</f>
        <v>0</v>
      </c>
      <c r="K174" s="213" t="s">
        <v>200</v>
      </c>
      <c r="L174" s="66"/>
      <c r="M174" s="218" t="s">
        <v>47</v>
      </c>
      <c r="N174" s="219" t="s">
        <v>53</v>
      </c>
      <c r="O174" s="41"/>
      <c r="P174" s="220">
        <f>O174*H174</f>
        <v>0</v>
      </c>
      <c r="Q174" s="220">
        <v>9.0000000000000006E-05</v>
      </c>
      <c r="R174" s="220">
        <f>Q174*H174</f>
        <v>0</v>
      </c>
      <c r="S174" s="220">
        <v>0</v>
      </c>
      <c r="T174" s="221">
        <f>S174*H174</f>
        <v>0</v>
      </c>
      <c r="AR174" s="19" t="s">
        <v>194</v>
      </c>
      <c r="AT174" s="19" t="s">
        <v>196</v>
      </c>
      <c r="AU174" s="19" t="s">
        <v>91</v>
      </c>
      <c r="AY174" s="19" t="s">
        <v>195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9" t="s">
        <v>23</v>
      </c>
      <c r="BK174" s="222">
        <f>ROUND(I174*H174,2)</f>
        <v>0</v>
      </c>
      <c r="BL174" s="19" t="s">
        <v>194</v>
      </c>
      <c r="BM174" s="19" t="s">
        <v>369</v>
      </c>
    </row>
    <row r="175" s="1" customFormat="1">
      <c r="B175" s="40"/>
      <c r="C175" s="68"/>
      <c r="D175" s="225" t="s">
        <v>202</v>
      </c>
      <c r="E175" s="68"/>
      <c r="F175" s="226" t="s">
        <v>370</v>
      </c>
      <c r="G175" s="68"/>
      <c r="H175" s="68"/>
      <c r="I175" s="183"/>
      <c r="J175" s="68"/>
      <c r="K175" s="68"/>
      <c r="L175" s="66"/>
      <c r="M175" s="86"/>
      <c r="N175" s="41"/>
      <c r="O175" s="41"/>
      <c r="P175" s="41"/>
      <c r="Q175" s="41"/>
      <c r="R175" s="41"/>
      <c r="S175" s="41"/>
      <c r="T175" s="87"/>
      <c r="AT175" s="19" t="s">
        <v>202</v>
      </c>
      <c r="AU175" s="19" t="s">
        <v>91</v>
      </c>
    </row>
    <row r="176" s="11" customFormat="1">
      <c r="B176" s="227"/>
      <c r="C176" s="228"/>
      <c r="D176" s="225" t="s">
        <v>213</v>
      </c>
      <c r="E176" s="229" t="s">
        <v>47</v>
      </c>
      <c r="F176" s="230" t="s">
        <v>307</v>
      </c>
      <c r="G176" s="228"/>
      <c r="H176" s="231" t="s">
        <v>47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213</v>
      </c>
      <c r="AU176" s="237" t="s">
        <v>91</v>
      </c>
      <c r="AV176" s="11" t="s">
        <v>23</v>
      </c>
      <c r="AW176" s="11" t="s">
        <v>45</v>
      </c>
      <c r="AX176" s="11" t="s">
        <v>82</v>
      </c>
      <c r="AY176" s="237" t="s">
        <v>195</v>
      </c>
    </row>
    <row r="177" s="11" customFormat="1">
      <c r="B177" s="227"/>
      <c r="C177" s="228"/>
      <c r="D177" s="225" t="s">
        <v>213</v>
      </c>
      <c r="E177" s="229" t="s">
        <v>47</v>
      </c>
      <c r="F177" s="230" t="s">
        <v>337</v>
      </c>
      <c r="G177" s="228"/>
      <c r="H177" s="231" t="s">
        <v>47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213</v>
      </c>
      <c r="AU177" s="237" t="s">
        <v>91</v>
      </c>
      <c r="AV177" s="11" t="s">
        <v>23</v>
      </c>
      <c r="AW177" s="11" t="s">
        <v>45</v>
      </c>
      <c r="AX177" s="11" t="s">
        <v>82</v>
      </c>
      <c r="AY177" s="237" t="s">
        <v>195</v>
      </c>
    </row>
    <row r="178" s="11" customFormat="1">
      <c r="B178" s="227"/>
      <c r="C178" s="228"/>
      <c r="D178" s="225" t="s">
        <v>213</v>
      </c>
      <c r="E178" s="229" t="s">
        <v>47</v>
      </c>
      <c r="F178" s="230" t="s">
        <v>305</v>
      </c>
      <c r="G178" s="228"/>
      <c r="H178" s="231" t="s">
        <v>47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213</v>
      </c>
      <c r="AU178" s="237" t="s">
        <v>91</v>
      </c>
      <c r="AV178" s="11" t="s">
        <v>23</v>
      </c>
      <c r="AW178" s="11" t="s">
        <v>45</v>
      </c>
      <c r="AX178" s="11" t="s">
        <v>82</v>
      </c>
      <c r="AY178" s="237" t="s">
        <v>195</v>
      </c>
    </row>
    <row r="179" s="11" customFormat="1">
      <c r="B179" s="227"/>
      <c r="C179" s="228"/>
      <c r="D179" s="225" t="s">
        <v>213</v>
      </c>
      <c r="E179" s="229" t="s">
        <v>47</v>
      </c>
      <c r="F179" s="230" t="s">
        <v>338</v>
      </c>
      <c r="G179" s="228"/>
      <c r="H179" s="231" t="s">
        <v>47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213</v>
      </c>
      <c r="AU179" s="237" t="s">
        <v>91</v>
      </c>
      <c r="AV179" s="11" t="s">
        <v>23</v>
      </c>
      <c r="AW179" s="11" t="s">
        <v>45</v>
      </c>
      <c r="AX179" s="11" t="s">
        <v>82</v>
      </c>
      <c r="AY179" s="237" t="s">
        <v>195</v>
      </c>
    </row>
    <row r="180" s="11" customFormat="1">
      <c r="B180" s="227"/>
      <c r="C180" s="228"/>
      <c r="D180" s="225" t="s">
        <v>213</v>
      </c>
      <c r="E180" s="229" t="s">
        <v>47</v>
      </c>
      <c r="F180" s="230" t="s">
        <v>371</v>
      </c>
      <c r="G180" s="228"/>
      <c r="H180" s="231" t="s">
        <v>47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213</v>
      </c>
      <c r="AU180" s="237" t="s">
        <v>91</v>
      </c>
      <c r="AV180" s="11" t="s">
        <v>23</v>
      </c>
      <c r="AW180" s="11" t="s">
        <v>45</v>
      </c>
      <c r="AX180" s="11" t="s">
        <v>82</v>
      </c>
      <c r="AY180" s="237" t="s">
        <v>195</v>
      </c>
    </row>
    <row r="181" s="12" customFormat="1">
      <c r="B181" s="238"/>
      <c r="C181" s="239"/>
      <c r="D181" s="225" t="s">
        <v>213</v>
      </c>
      <c r="E181" s="266" t="s">
        <v>47</v>
      </c>
      <c r="F181" s="267" t="s">
        <v>372</v>
      </c>
      <c r="G181" s="239"/>
      <c r="H181" s="268">
        <v>4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AT181" s="248" t="s">
        <v>213</v>
      </c>
      <c r="AU181" s="248" t="s">
        <v>91</v>
      </c>
      <c r="AV181" s="12" t="s">
        <v>91</v>
      </c>
      <c r="AW181" s="12" t="s">
        <v>45</v>
      </c>
      <c r="AX181" s="12" t="s">
        <v>82</v>
      </c>
      <c r="AY181" s="248" t="s">
        <v>195</v>
      </c>
    </row>
    <row r="182" s="12" customFormat="1">
      <c r="B182" s="238"/>
      <c r="C182" s="239"/>
      <c r="D182" s="225" t="s">
        <v>213</v>
      </c>
      <c r="E182" s="266" t="s">
        <v>47</v>
      </c>
      <c r="F182" s="267" t="s">
        <v>339</v>
      </c>
      <c r="G182" s="239"/>
      <c r="H182" s="268">
        <v>18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AT182" s="248" t="s">
        <v>213</v>
      </c>
      <c r="AU182" s="248" t="s">
        <v>91</v>
      </c>
      <c r="AV182" s="12" t="s">
        <v>91</v>
      </c>
      <c r="AW182" s="12" t="s">
        <v>45</v>
      </c>
      <c r="AX182" s="12" t="s">
        <v>82</v>
      </c>
      <c r="AY182" s="248" t="s">
        <v>195</v>
      </c>
    </row>
    <row r="183" s="14" customFormat="1">
      <c r="B183" s="272"/>
      <c r="C183" s="273"/>
      <c r="D183" s="223" t="s">
        <v>213</v>
      </c>
      <c r="E183" s="283" t="s">
        <v>47</v>
      </c>
      <c r="F183" s="284" t="s">
        <v>297</v>
      </c>
      <c r="G183" s="273"/>
      <c r="H183" s="285">
        <v>22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AT183" s="282" t="s">
        <v>213</v>
      </c>
      <c r="AU183" s="282" t="s">
        <v>91</v>
      </c>
      <c r="AV183" s="14" t="s">
        <v>194</v>
      </c>
      <c r="AW183" s="14" t="s">
        <v>45</v>
      </c>
      <c r="AX183" s="14" t="s">
        <v>23</v>
      </c>
      <c r="AY183" s="282" t="s">
        <v>195</v>
      </c>
    </row>
    <row r="184" s="1" customFormat="1" ht="22.5" customHeight="1">
      <c r="B184" s="40"/>
      <c r="C184" s="211" t="s">
        <v>8</v>
      </c>
      <c r="D184" s="211" t="s">
        <v>196</v>
      </c>
      <c r="E184" s="212" t="s">
        <v>373</v>
      </c>
      <c r="F184" s="213" t="s">
        <v>374</v>
      </c>
      <c r="G184" s="214" t="s">
        <v>301</v>
      </c>
      <c r="H184" s="215">
        <v>19</v>
      </c>
      <c r="I184" s="216"/>
      <c r="J184" s="217">
        <f>ROUND(I184*H184,2)</f>
        <v>0</v>
      </c>
      <c r="K184" s="213" t="s">
        <v>200</v>
      </c>
      <c r="L184" s="66"/>
      <c r="M184" s="218" t="s">
        <v>47</v>
      </c>
      <c r="N184" s="219" t="s">
        <v>53</v>
      </c>
      <c r="O184" s="41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AR184" s="19" t="s">
        <v>194</v>
      </c>
      <c r="AT184" s="19" t="s">
        <v>196</v>
      </c>
      <c r="AU184" s="19" t="s">
        <v>91</v>
      </c>
      <c r="AY184" s="19" t="s">
        <v>195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9" t="s">
        <v>23</v>
      </c>
      <c r="BK184" s="222">
        <f>ROUND(I184*H184,2)</f>
        <v>0</v>
      </c>
      <c r="BL184" s="19" t="s">
        <v>194</v>
      </c>
      <c r="BM184" s="19" t="s">
        <v>375</v>
      </c>
    </row>
    <row r="185" s="1" customFormat="1">
      <c r="B185" s="40"/>
      <c r="C185" s="68"/>
      <c r="D185" s="225" t="s">
        <v>202</v>
      </c>
      <c r="E185" s="68"/>
      <c r="F185" s="226" t="s">
        <v>376</v>
      </c>
      <c r="G185" s="68"/>
      <c r="H185" s="68"/>
      <c r="I185" s="183"/>
      <c r="J185" s="68"/>
      <c r="K185" s="68"/>
      <c r="L185" s="66"/>
      <c r="M185" s="86"/>
      <c r="N185" s="41"/>
      <c r="O185" s="41"/>
      <c r="P185" s="41"/>
      <c r="Q185" s="41"/>
      <c r="R185" s="41"/>
      <c r="S185" s="41"/>
      <c r="T185" s="87"/>
      <c r="AT185" s="19" t="s">
        <v>202</v>
      </c>
      <c r="AU185" s="19" t="s">
        <v>91</v>
      </c>
    </row>
    <row r="186" s="11" customFormat="1">
      <c r="B186" s="227"/>
      <c r="C186" s="228"/>
      <c r="D186" s="225" t="s">
        <v>213</v>
      </c>
      <c r="E186" s="229" t="s">
        <v>47</v>
      </c>
      <c r="F186" s="230" t="s">
        <v>305</v>
      </c>
      <c r="G186" s="228"/>
      <c r="H186" s="231" t="s">
        <v>47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213</v>
      </c>
      <c r="AU186" s="237" t="s">
        <v>91</v>
      </c>
      <c r="AV186" s="11" t="s">
        <v>23</v>
      </c>
      <c r="AW186" s="11" t="s">
        <v>45</v>
      </c>
      <c r="AX186" s="11" t="s">
        <v>82</v>
      </c>
      <c r="AY186" s="237" t="s">
        <v>195</v>
      </c>
    </row>
    <row r="187" s="11" customFormat="1">
      <c r="B187" s="227"/>
      <c r="C187" s="228"/>
      <c r="D187" s="225" t="s">
        <v>213</v>
      </c>
      <c r="E187" s="229" t="s">
        <v>47</v>
      </c>
      <c r="F187" s="230" t="s">
        <v>306</v>
      </c>
      <c r="G187" s="228"/>
      <c r="H187" s="231" t="s">
        <v>47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213</v>
      </c>
      <c r="AU187" s="237" t="s">
        <v>91</v>
      </c>
      <c r="AV187" s="11" t="s">
        <v>23</v>
      </c>
      <c r="AW187" s="11" t="s">
        <v>45</v>
      </c>
      <c r="AX187" s="11" t="s">
        <v>82</v>
      </c>
      <c r="AY187" s="237" t="s">
        <v>195</v>
      </c>
    </row>
    <row r="188" s="11" customFormat="1">
      <c r="B188" s="227"/>
      <c r="C188" s="228"/>
      <c r="D188" s="225" t="s">
        <v>213</v>
      </c>
      <c r="E188" s="229" t="s">
        <v>47</v>
      </c>
      <c r="F188" s="230" t="s">
        <v>307</v>
      </c>
      <c r="G188" s="228"/>
      <c r="H188" s="231" t="s">
        <v>47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213</v>
      </c>
      <c r="AU188" s="237" t="s">
        <v>91</v>
      </c>
      <c r="AV188" s="11" t="s">
        <v>23</v>
      </c>
      <c r="AW188" s="11" t="s">
        <v>45</v>
      </c>
      <c r="AX188" s="11" t="s">
        <v>82</v>
      </c>
      <c r="AY188" s="237" t="s">
        <v>195</v>
      </c>
    </row>
    <row r="189" s="11" customFormat="1">
      <c r="B189" s="227"/>
      <c r="C189" s="228"/>
      <c r="D189" s="225" t="s">
        <v>213</v>
      </c>
      <c r="E189" s="229" t="s">
        <v>47</v>
      </c>
      <c r="F189" s="230" t="s">
        <v>308</v>
      </c>
      <c r="G189" s="228"/>
      <c r="H189" s="231" t="s">
        <v>47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213</v>
      </c>
      <c r="AU189" s="237" t="s">
        <v>91</v>
      </c>
      <c r="AV189" s="11" t="s">
        <v>23</v>
      </c>
      <c r="AW189" s="11" t="s">
        <v>45</v>
      </c>
      <c r="AX189" s="11" t="s">
        <v>82</v>
      </c>
      <c r="AY189" s="237" t="s">
        <v>195</v>
      </c>
    </row>
    <row r="190" s="12" customFormat="1">
      <c r="B190" s="238"/>
      <c r="C190" s="239"/>
      <c r="D190" s="223" t="s">
        <v>213</v>
      </c>
      <c r="E190" s="240" t="s">
        <v>47</v>
      </c>
      <c r="F190" s="241" t="s">
        <v>309</v>
      </c>
      <c r="G190" s="239"/>
      <c r="H190" s="242">
        <v>19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213</v>
      </c>
      <c r="AU190" s="248" t="s">
        <v>91</v>
      </c>
      <c r="AV190" s="12" t="s">
        <v>91</v>
      </c>
      <c r="AW190" s="12" t="s">
        <v>45</v>
      </c>
      <c r="AX190" s="12" t="s">
        <v>23</v>
      </c>
      <c r="AY190" s="248" t="s">
        <v>195</v>
      </c>
    </row>
    <row r="191" s="1" customFormat="1" ht="22.5" customHeight="1">
      <c r="B191" s="40"/>
      <c r="C191" s="211" t="s">
        <v>377</v>
      </c>
      <c r="D191" s="211" t="s">
        <v>196</v>
      </c>
      <c r="E191" s="212" t="s">
        <v>378</v>
      </c>
      <c r="F191" s="213" t="s">
        <v>379</v>
      </c>
      <c r="G191" s="214" t="s">
        <v>301</v>
      </c>
      <c r="H191" s="215">
        <v>25</v>
      </c>
      <c r="I191" s="216"/>
      <c r="J191" s="217">
        <f>ROUND(I191*H191,2)</f>
        <v>0</v>
      </c>
      <c r="K191" s="213" t="s">
        <v>200</v>
      </c>
      <c r="L191" s="66"/>
      <c r="M191" s="218" t="s">
        <v>47</v>
      </c>
      <c r="N191" s="219" t="s">
        <v>53</v>
      </c>
      <c r="O191" s="41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AR191" s="19" t="s">
        <v>194</v>
      </c>
      <c r="AT191" s="19" t="s">
        <v>196</v>
      </c>
      <c r="AU191" s="19" t="s">
        <v>91</v>
      </c>
      <c r="AY191" s="19" t="s">
        <v>195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9" t="s">
        <v>23</v>
      </c>
      <c r="BK191" s="222">
        <f>ROUND(I191*H191,2)</f>
        <v>0</v>
      </c>
      <c r="BL191" s="19" t="s">
        <v>194</v>
      </c>
      <c r="BM191" s="19" t="s">
        <v>380</v>
      </c>
    </row>
    <row r="192" s="1" customFormat="1">
      <c r="B192" s="40"/>
      <c r="C192" s="68"/>
      <c r="D192" s="225" t="s">
        <v>202</v>
      </c>
      <c r="E192" s="68"/>
      <c r="F192" s="226" t="s">
        <v>381</v>
      </c>
      <c r="G192" s="68"/>
      <c r="H192" s="68"/>
      <c r="I192" s="183"/>
      <c r="J192" s="68"/>
      <c r="K192" s="68"/>
      <c r="L192" s="66"/>
      <c r="M192" s="86"/>
      <c r="N192" s="41"/>
      <c r="O192" s="41"/>
      <c r="P192" s="41"/>
      <c r="Q192" s="41"/>
      <c r="R192" s="41"/>
      <c r="S192" s="41"/>
      <c r="T192" s="87"/>
      <c r="AT192" s="19" t="s">
        <v>202</v>
      </c>
      <c r="AU192" s="19" t="s">
        <v>91</v>
      </c>
    </row>
    <row r="193" s="11" customFormat="1">
      <c r="B193" s="227"/>
      <c r="C193" s="228"/>
      <c r="D193" s="225" t="s">
        <v>213</v>
      </c>
      <c r="E193" s="229" t="s">
        <v>47</v>
      </c>
      <c r="F193" s="230" t="s">
        <v>314</v>
      </c>
      <c r="G193" s="228"/>
      <c r="H193" s="231" t="s">
        <v>47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213</v>
      </c>
      <c r="AU193" s="237" t="s">
        <v>91</v>
      </c>
      <c r="AV193" s="11" t="s">
        <v>23</v>
      </c>
      <c r="AW193" s="11" t="s">
        <v>45</v>
      </c>
      <c r="AX193" s="11" t="s">
        <v>82</v>
      </c>
      <c r="AY193" s="237" t="s">
        <v>195</v>
      </c>
    </row>
    <row r="194" s="11" customFormat="1">
      <c r="B194" s="227"/>
      <c r="C194" s="228"/>
      <c r="D194" s="225" t="s">
        <v>213</v>
      </c>
      <c r="E194" s="229" t="s">
        <v>47</v>
      </c>
      <c r="F194" s="230" t="s">
        <v>315</v>
      </c>
      <c r="G194" s="228"/>
      <c r="H194" s="231" t="s">
        <v>47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213</v>
      </c>
      <c r="AU194" s="237" t="s">
        <v>91</v>
      </c>
      <c r="AV194" s="11" t="s">
        <v>23</v>
      </c>
      <c r="AW194" s="11" t="s">
        <v>45</v>
      </c>
      <c r="AX194" s="11" t="s">
        <v>82</v>
      </c>
      <c r="AY194" s="237" t="s">
        <v>195</v>
      </c>
    </row>
    <row r="195" s="11" customFormat="1">
      <c r="B195" s="227"/>
      <c r="C195" s="228"/>
      <c r="D195" s="225" t="s">
        <v>213</v>
      </c>
      <c r="E195" s="229" t="s">
        <v>47</v>
      </c>
      <c r="F195" s="230" t="s">
        <v>307</v>
      </c>
      <c r="G195" s="228"/>
      <c r="H195" s="231" t="s">
        <v>47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213</v>
      </c>
      <c r="AU195" s="237" t="s">
        <v>91</v>
      </c>
      <c r="AV195" s="11" t="s">
        <v>23</v>
      </c>
      <c r="AW195" s="11" t="s">
        <v>45</v>
      </c>
      <c r="AX195" s="11" t="s">
        <v>82</v>
      </c>
      <c r="AY195" s="237" t="s">
        <v>195</v>
      </c>
    </row>
    <row r="196" s="11" customFormat="1">
      <c r="B196" s="227"/>
      <c r="C196" s="228"/>
      <c r="D196" s="225" t="s">
        <v>213</v>
      </c>
      <c r="E196" s="229" t="s">
        <v>47</v>
      </c>
      <c r="F196" s="230" t="s">
        <v>316</v>
      </c>
      <c r="G196" s="228"/>
      <c r="H196" s="231" t="s">
        <v>47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213</v>
      </c>
      <c r="AU196" s="237" t="s">
        <v>91</v>
      </c>
      <c r="AV196" s="11" t="s">
        <v>23</v>
      </c>
      <c r="AW196" s="11" t="s">
        <v>45</v>
      </c>
      <c r="AX196" s="11" t="s">
        <v>82</v>
      </c>
      <c r="AY196" s="237" t="s">
        <v>195</v>
      </c>
    </row>
    <row r="197" s="12" customFormat="1">
      <c r="B197" s="238"/>
      <c r="C197" s="239"/>
      <c r="D197" s="223" t="s">
        <v>213</v>
      </c>
      <c r="E197" s="240" t="s">
        <v>47</v>
      </c>
      <c r="F197" s="241" t="s">
        <v>317</v>
      </c>
      <c r="G197" s="239"/>
      <c r="H197" s="242">
        <v>25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AT197" s="248" t="s">
        <v>213</v>
      </c>
      <c r="AU197" s="248" t="s">
        <v>91</v>
      </c>
      <c r="AV197" s="12" t="s">
        <v>91</v>
      </c>
      <c r="AW197" s="12" t="s">
        <v>45</v>
      </c>
      <c r="AX197" s="12" t="s">
        <v>23</v>
      </c>
      <c r="AY197" s="248" t="s">
        <v>195</v>
      </c>
    </row>
    <row r="198" s="1" customFormat="1" ht="22.5" customHeight="1">
      <c r="B198" s="40"/>
      <c r="C198" s="211" t="s">
        <v>382</v>
      </c>
      <c r="D198" s="211" t="s">
        <v>196</v>
      </c>
      <c r="E198" s="212" t="s">
        <v>383</v>
      </c>
      <c r="F198" s="213" t="s">
        <v>384</v>
      </c>
      <c r="G198" s="214" t="s">
        <v>301</v>
      </c>
      <c r="H198" s="215">
        <v>81</v>
      </c>
      <c r="I198" s="216"/>
      <c r="J198" s="217">
        <f>ROUND(I198*H198,2)</f>
        <v>0</v>
      </c>
      <c r="K198" s="213" t="s">
        <v>200</v>
      </c>
      <c r="L198" s="66"/>
      <c r="M198" s="218" t="s">
        <v>47</v>
      </c>
      <c r="N198" s="219" t="s">
        <v>53</v>
      </c>
      <c r="O198" s="41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AR198" s="19" t="s">
        <v>194</v>
      </c>
      <c r="AT198" s="19" t="s">
        <v>196</v>
      </c>
      <c r="AU198" s="19" t="s">
        <v>91</v>
      </c>
      <c r="AY198" s="19" t="s">
        <v>195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9" t="s">
        <v>23</v>
      </c>
      <c r="BK198" s="222">
        <f>ROUND(I198*H198,2)</f>
        <v>0</v>
      </c>
      <c r="BL198" s="19" t="s">
        <v>194</v>
      </c>
      <c r="BM198" s="19" t="s">
        <v>385</v>
      </c>
    </row>
    <row r="199" s="1" customFormat="1">
      <c r="B199" s="40"/>
      <c r="C199" s="68"/>
      <c r="D199" s="225" t="s">
        <v>202</v>
      </c>
      <c r="E199" s="68"/>
      <c r="F199" s="226" t="s">
        <v>386</v>
      </c>
      <c r="G199" s="68"/>
      <c r="H199" s="68"/>
      <c r="I199" s="183"/>
      <c r="J199" s="68"/>
      <c r="K199" s="68"/>
      <c r="L199" s="66"/>
      <c r="M199" s="86"/>
      <c r="N199" s="41"/>
      <c r="O199" s="41"/>
      <c r="P199" s="41"/>
      <c r="Q199" s="41"/>
      <c r="R199" s="41"/>
      <c r="S199" s="41"/>
      <c r="T199" s="87"/>
      <c r="AT199" s="19" t="s">
        <v>202</v>
      </c>
      <c r="AU199" s="19" t="s">
        <v>91</v>
      </c>
    </row>
    <row r="200" s="11" customFormat="1">
      <c r="B200" s="227"/>
      <c r="C200" s="228"/>
      <c r="D200" s="225" t="s">
        <v>213</v>
      </c>
      <c r="E200" s="229" t="s">
        <v>47</v>
      </c>
      <c r="F200" s="230" t="s">
        <v>305</v>
      </c>
      <c r="G200" s="228"/>
      <c r="H200" s="231" t="s">
        <v>47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213</v>
      </c>
      <c r="AU200" s="237" t="s">
        <v>91</v>
      </c>
      <c r="AV200" s="11" t="s">
        <v>23</v>
      </c>
      <c r="AW200" s="11" t="s">
        <v>45</v>
      </c>
      <c r="AX200" s="11" t="s">
        <v>82</v>
      </c>
      <c r="AY200" s="237" t="s">
        <v>195</v>
      </c>
    </row>
    <row r="201" s="11" customFormat="1">
      <c r="B201" s="227"/>
      <c r="C201" s="228"/>
      <c r="D201" s="225" t="s">
        <v>213</v>
      </c>
      <c r="E201" s="229" t="s">
        <v>47</v>
      </c>
      <c r="F201" s="230" t="s">
        <v>322</v>
      </c>
      <c r="G201" s="228"/>
      <c r="H201" s="231" t="s">
        <v>47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213</v>
      </c>
      <c r="AU201" s="237" t="s">
        <v>91</v>
      </c>
      <c r="AV201" s="11" t="s">
        <v>23</v>
      </c>
      <c r="AW201" s="11" t="s">
        <v>45</v>
      </c>
      <c r="AX201" s="11" t="s">
        <v>82</v>
      </c>
      <c r="AY201" s="237" t="s">
        <v>195</v>
      </c>
    </row>
    <row r="202" s="11" customFormat="1">
      <c r="B202" s="227"/>
      <c r="C202" s="228"/>
      <c r="D202" s="225" t="s">
        <v>213</v>
      </c>
      <c r="E202" s="229" t="s">
        <v>47</v>
      </c>
      <c r="F202" s="230" t="s">
        <v>323</v>
      </c>
      <c r="G202" s="228"/>
      <c r="H202" s="231" t="s">
        <v>47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213</v>
      </c>
      <c r="AU202" s="237" t="s">
        <v>91</v>
      </c>
      <c r="AV202" s="11" t="s">
        <v>23</v>
      </c>
      <c r="AW202" s="11" t="s">
        <v>45</v>
      </c>
      <c r="AX202" s="11" t="s">
        <v>82</v>
      </c>
      <c r="AY202" s="237" t="s">
        <v>195</v>
      </c>
    </row>
    <row r="203" s="11" customFormat="1">
      <c r="B203" s="227"/>
      <c r="C203" s="228"/>
      <c r="D203" s="225" t="s">
        <v>213</v>
      </c>
      <c r="E203" s="229" t="s">
        <v>47</v>
      </c>
      <c r="F203" s="230" t="s">
        <v>307</v>
      </c>
      <c r="G203" s="228"/>
      <c r="H203" s="231" t="s">
        <v>47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213</v>
      </c>
      <c r="AU203" s="237" t="s">
        <v>91</v>
      </c>
      <c r="AV203" s="11" t="s">
        <v>23</v>
      </c>
      <c r="AW203" s="11" t="s">
        <v>45</v>
      </c>
      <c r="AX203" s="11" t="s">
        <v>82</v>
      </c>
      <c r="AY203" s="237" t="s">
        <v>195</v>
      </c>
    </row>
    <row r="204" s="11" customFormat="1">
      <c r="B204" s="227"/>
      <c r="C204" s="228"/>
      <c r="D204" s="225" t="s">
        <v>213</v>
      </c>
      <c r="E204" s="229" t="s">
        <v>47</v>
      </c>
      <c r="F204" s="230" t="s">
        <v>324</v>
      </c>
      <c r="G204" s="228"/>
      <c r="H204" s="231" t="s">
        <v>47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213</v>
      </c>
      <c r="AU204" s="237" t="s">
        <v>91</v>
      </c>
      <c r="AV204" s="11" t="s">
        <v>23</v>
      </c>
      <c r="AW204" s="11" t="s">
        <v>45</v>
      </c>
      <c r="AX204" s="11" t="s">
        <v>82</v>
      </c>
      <c r="AY204" s="237" t="s">
        <v>195</v>
      </c>
    </row>
    <row r="205" s="12" customFormat="1">
      <c r="B205" s="238"/>
      <c r="C205" s="239"/>
      <c r="D205" s="223" t="s">
        <v>213</v>
      </c>
      <c r="E205" s="240" t="s">
        <v>47</v>
      </c>
      <c r="F205" s="241" t="s">
        <v>325</v>
      </c>
      <c r="G205" s="239"/>
      <c r="H205" s="242">
        <v>81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213</v>
      </c>
      <c r="AU205" s="248" t="s">
        <v>91</v>
      </c>
      <c r="AV205" s="12" t="s">
        <v>91</v>
      </c>
      <c r="AW205" s="12" t="s">
        <v>45</v>
      </c>
      <c r="AX205" s="12" t="s">
        <v>23</v>
      </c>
      <c r="AY205" s="248" t="s">
        <v>195</v>
      </c>
    </row>
    <row r="206" s="1" customFormat="1" ht="22.5" customHeight="1">
      <c r="B206" s="40"/>
      <c r="C206" s="211" t="s">
        <v>339</v>
      </c>
      <c r="D206" s="211" t="s">
        <v>196</v>
      </c>
      <c r="E206" s="212" t="s">
        <v>387</v>
      </c>
      <c r="F206" s="213" t="s">
        <v>388</v>
      </c>
      <c r="G206" s="214" t="s">
        <v>301</v>
      </c>
      <c r="H206" s="215">
        <v>61</v>
      </c>
      <c r="I206" s="216"/>
      <c r="J206" s="217">
        <f>ROUND(I206*H206,2)</f>
        <v>0</v>
      </c>
      <c r="K206" s="213" t="s">
        <v>200</v>
      </c>
      <c r="L206" s="66"/>
      <c r="M206" s="218" t="s">
        <v>47</v>
      </c>
      <c r="N206" s="219" t="s">
        <v>53</v>
      </c>
      <c r="O206" s="41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AR206" s="19" t="s">
        <v>194</v>
      </c>
      <c r="AT206" s="19" t="s">
        <v>196</v>
      </c>
      <c r="AU206" s="19" t="s">
        <v>91</v>
      </c>
      <c r="AY206" s="19" t="s">
        <v>195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9" t="s">
        <v>23</v>
      </c>
      <c r="BK206" s="222">
        <f>ROUND(I206*H206,2)</f>
        <v>0</v>
      </c>
      <c r="BL206" s="19" t="s">
        <v>194</v>
      </c>
      <c r="BM206" s="19" t="s">
        <v>389</v>
      </c>
    </row>
    <row r="207" s="1" customFormat="1">
      <c r="B207" s="40"/>
      <c r="C207" s="68"/>
      <c r="D207" s="225" t="s">
        <v>202</v>
      </c>
      <c r="E207" s="68"/>
      <c r="F207" s="226" t="s">
        <v>390</v>
      </c>
      <c r="G207" s="68"/>
      <c r="H207" s="68"/>
      <c r="I207" s="183"/>
      <c r="J207" s="68"/>
      <c r="K207" s="68"/>
      <c r="L207" s="66"/>
      <c r="M207" s="86"/>
      <c r="N207" s="41"/>
      <c r="O207" s="41"/>
      <c r="P207" s="41"/>
      <c r="Q207" s="41"/>
      <c r="R207" s="41"/>
      <c r="S207" s="41"/>
      <c r="T207" s="87"/>
      <c r="AT207" s="19" t="s">
        <v>202</v>
      </c>
      <c r="AU207" s="19" t="s">
        <v>91</v>
      </c>
    </row>
    <row r="208" s="11" customFormat="1">
      <c r="B208" s="227"/>
      <c r="C208" s="228"/>
      <c r="D208" s="225" t="s">
        <v>213</v>
      </c>
      <c r="E208" s="229" t="s">
        <v>47</v>
      </c>
      <c r="F208" s="230" t="s">
        <v>305</v>
      </c>
      <c r="G208" s="228"/>
      <c r="H208" s="231" t="s">
        <v>47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213</v>
      </c>
      <c r="AU208" s="237" t="s">
        <v>91</v>
      </c>
      <c r="AV208" s="11" t="s">
        <v>23</v>
      </c>
      <c r="AW208" s="11" t="s">
        <v>45</v>
      </c>
      <c r="AX208" s="11" t="s">
        <v>82</v>
      </c>
      <c r="AY208" s="237" t="s">
        <v>195</v>
      </c>
    </row>
    <row r="209" s="11" customFormat="1">
      <c r="B209" s="227"/>
      <c r="C209" s="228"/>
      <c r="D209" s="225" t="s">
        <v>213</v>
      </c>
      <c r="E209" s="229" t="s">
        <v>47</v>
      </c>
      <c r="F209" s="230" t="s">
        <v>330</v>
      </c>
      <c r="G209" s="228"/>
      <c r="H209" s="231" t="s">
        <v>47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213</v>
      </c>
      <c r="AU209" s="237" t="s">
        <v>91</v>
      </c>
      <c r="AV209" s="11" t="s">
        <v>23</v>
      </c>
      <c r="AW209" s="11" t="s">
        <v>45</v>
      </c>
      <c r="AX209" s="11" t="s">
        <v>82</v>
      </c>
      <c r="AY209" s="237" t="s">
        <v>195</v>
      </c>
    </row>
    <row r="210" s="11" customFormat="1">
      <c r="B210" s="227"/>
      <c r="C210" s="228"/>
      <c r="D210" s="225" t="s">
        <v>213</v>
      </c>
      <c r="E210" s="229" t="s">
        <v>47</v>
      </c>
      <c r="F210" s="230" t="s">
        <v>307</v>
      </c>
      <c r="G210" s="228"/>
      <c r="H210" s="231" t="s">
        <v>47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213</v>
      </c>
      <c r="AU210" s="237" t="s">
        <v>91</v>
      </c>
      <c r="AV210" s="11" t="s">
        <v>23</v>
      </c>
      <c r="AW210" s="11" t="s">
        <v>45</v>
      </c>
      <c r="AX210" s="11" t="s">
        <v>82</v>
      </c>
      <c r="AY210" s="237" t="s">
        <v>195</v>
      </c>
    </row>
    <row r="211" s="11" customFormat="1">
      <c r="B211" s="227"/>
      <c r="C211" s="228"/>
      <c r="D211" s="225" t="s">
        <v>213</v>
      </c>
      <c r="E211" s="229" t="s">
        <v>47</v>
      </c>
      <c r="F211" s="230" t="s">
        <v>331</v>
      </c>
      <c r="G211" s="228"/>
      <c r="H211" s="231" t="s">
        <v>47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213</v>
      </c>
      <c r="AU211" s="237" t="s">
        <v>91</v>
      </c>
      <c r="AV211" s="11" t="s">
        <v>23</v>
      </c>
      <c r="AW211" s="11" t="s">
        <v>45</v>
      </c>
      <c r="AX211" s="11" t="s">
        <v>82</v>
      </c>
      <c r="AY211" s="237" t="s">
        <v>195</v>
      </c>
    </row>
    <row r="212" s="12" customFormat="1">
      <c r="B212" s="238"/>
      <c r="C212" s="239"/>
      <c r="D212" s="223" t="s">
        <v>213</v>
      </c>
      <c r="E212" s="240" t="s">
        <v>47</v>
      </c>
      <c r="F212" s="241" t="s">
        <v>332</v>
      </c>
      <c r="G212" s="239"/>
      <c r="H212" s="242">
        <v>61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AT212" s="248" t="s">
        <v>213</v>
      </c>
      <c r="AU212" s="248" t="s">
        <v>91</v>
      </c>
      <c r="AV212" s="12" t="s">
        <v>91</v>
      </c>
      <c r="AW212" s="12" t="s">
        <v>45</v>
      </c>
      <c r="AX212" s="12" t="s">
        <v>23</v>
      </c>
      <c r="AY212" s="248" t="s">
        <v>195</v>
      </c>
    </row>
    <row r="213" s="1" customFormat="1" ht="22.5" customHeight="1">
      <c r="B213" s="40"/>
      <c r="C213" s="211" t="s">
        <v>391</v>
      </c>
      <c r="D213" s="211" t="s">
        <v>196</v>
      </c>
      <c r="E213" s="212" t="s">
        <v>392</v>
      </c>
      <c r="F213" s="213" t="s">
        <v>393</v>
      </c>
      <c r="G213" s="214" t="s">
        <v>301</v>
      </c>
      <c r="H213" s="215">
        <v>25</v>
      </c>
      <c r="I213" s="216"/>
      <c r="J213" s="217">
        <f>ROUND(I213*H213,2)</f>
        <v>0</v>
      </c>
      <c r="K213" s="213" t="s">
        <v>200</v>
      </c>
      <c r="L213" s="66"/>
      <c r="M213" s="218" t="s">
        <v>47</v>
      </c>
      <c r="N213" s="219" t="s">
        <v>53</v>
      </c>
      <c r="O213" s="41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AR213" s="19" t="s">
        <v>194</v>
      </c>
      <c r="AT213" s="19" t="s">
        <v>196</v>
      </c>
      <c r="AU213" s="19" t="s">
        <v>91</v>
      </c>
      <c r="AY213" s="19" t="s">
        <v>195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9" t="s">
        <v>23</v>
      </c>
      <c r="BK213" s="222">
        <f>ROUND(I213*H213,2)</f>
        <v>0</v>
      </c>
      <c r="BL213" s="19" t="s">
        <v>194</v>
      </c>
      <c r="BM213" s="19" t="s">
        <v>394</v>
      </c>
    </row>
    <row r="214" s="1" customFormat="1">
      <c r="B214" s="40"/>
      <c r="C214" s="68"/>
      <c r="D214" s="225" t="s">
        <v>202</v>
      </c>
      <c r="E214" s="68"/>
      <c r="F214" s="226" t="s">
        <v>395</v>
      </c>
      <c r="G214" s="68"/>
      <c r="H214" s="68"/>
      <c r="I214" s="183"/>
      <c r="J214" s="68"/>
      <c r="K214" s="68"/>
      <c r="L214" s="66"/>
      <c r="M214" s="86"/>
      <c r="N214" s="41"/>
      <c r="O214" s="41"/>
      <c r="P214" s="41"/>
      <c r="Q214" s="41"/>
      <c r="R214" s="41"/>
      <c r="S214" s="41"/>
      <c r="T214" s="87"/>
      <c r="AT214" s="19" t="s">
        <v>202</v>
      </c>
      <c r="AU214" s="19" t="s">
        <v>91</v>
      </c>
    </row>
    <row r="215" s="11" customFormat="1">
      <c r="B215" s="227"/>
      <c r="C215" s="228"/>
      <c r="D215" s="225" t="s">
        <v>213</v>
      </c>
      <c r="E215" s="229" t="s">
        <v>47</v>
      </c>
      <c r="F215" s="230" t="s">
        <v>314</v>
      </c>
      <c r="G215" s="228"/>
      <c r="H215" s="231" t="s">
        <v>47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213</v>
      </c>
      <c r="AU215" s="237" t="s">
        <v>91</v>
      </c>
      <c r="AV215" s="11" t="s">
        <v>23</v>
      </c>
      <c r="AW215" s="11" t="s">
        <v>45</v>
      </c>
      <c r="AX215" s="11" t="s">
        <v>82</v>
      </c>
      <c r="AY215" s="237" t="s">
        <v>195</v>
      </c>
    </row>
    <row r="216" s="11" customFormat="1">
      <c r="B216" s="227"/>
      <c r="C216" s="228"/>
      <c r="D216" s="225" t="s">
        <v>213</v>
      </c>
      <c r="E216" s="229" t="s">
        <v>47</v>
      </c>
      <c r="F216" s="230" t="s">
        <v>315</v>
      </c>
      <c r="G216" s="228"/>
      <c r="H216" s="231" t="s">
        <v>47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213</v>
      </c>
      <c r="AU216" s="237" t="s">
        <v>91</v>
      </c>
      <c r="AV216" s="11" t="s">
        <v>23</v>
      </c>
      <c r="AW216" s="11" t="s">
        <v>45</v>
      </c>
      <c r="AX216" s="11" t="s">
        <v>82</v>
      </c>
      <c r="AY216" s="237" t="s">
        <v>195</v>
      </c>
    </row>
    <row r="217" s="11" customFormat="1">
      <c r="B217" s="227"/>
      <c r="C217" s="228"/>
      <c r="D217" s="225" t="s">
        <v>213</v>
      </c>
      <c r="E217" s="229" t="s">
        <v>47</v>
      </c>
      <c r="F217" s="230" t="s">
        <v>307</v>
      </c>
      <c r="G217" s="228"/>
      <c r="H217" s="231" t="s">
        <v>47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213</v>
      </c>
      <c r="AU217" s="237" t="s">
        <v>91</v>
      </c>
      <c r="AV217" s="11" t="s">
        <v>23</v>
      </c>
      <c r="AW217" s="11" t="s">
        <v>45</v>
      </c>
      <c r="AX217" s="11" t="s">
        <v>82</v>
      </c>
      <c r="AY217" s="237" t="s">
        <v>195</v>
      </c>
    </row>
    <row r="218" s="11" customFormat="1">
      <c r="B218" s="227"/>
      <c r="C218" s="228"/>
      <c r="D218" s="225" t="s">
        <v>213</v>
      </c>
      <c r="E218" s="229" t="s">
        <v>47</v>
      </c>
      <c r="F218" s="230" t="s">
        <v>316</v>
      </c>
      <c r="G218" s="228"/>
      <c r="H218" s="231" t="s">
        <v>47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213</v>
      </c>
      <c r="AU218" s="237" t="s">
        <v>91</v>
      </c>
      <c r="AV218" s="11" t="s">
        <v>23</v>
      </c>
      <c r="AW218" s="11" t="s">
        <v>45</v>
      </c>
      <c r="AX218" s="11" t="s">
        <v>82</v>
      </c>
      <c r="AY218" s="237" t="s">
        <v>195</v>
      </c>
    </row>
    <row r="219" s="12" customFormat="1">
      <c r="B219" s="238"/>
      <c r="C219" s="239"/>
      <c r="D219" s="223" t="s">
        <v>213</v>
      </c>
      <c r="E219" s="240" t="s">
        <v>47</v>
      </c>
      <c r="F219" s="241" t="s">
        <v>317</v>
      </c>
      <c r="G219" s="239"/>
      <c r="H219" s="242">
        <v>25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213</v>
      </c>
      <c r="AU219" s="248" t="s">
        <v>91</v>
      </c>
      <c r="AV219" s="12" t="s">
        <v>91</v>
      </c>
      <c r="AW219" s="12" t="s">
        <v>45</v>
      </c>
      <c r="AX219" s="12" t="s">
        <v>23</v>
      </c>
      <c r="AY219" s="248" t="s">
        <v>195</v>
      </c>
    </row>
    <row r="220" s="1" customFormat="1" ht="22.5" customHeight="1">
      <c r="B220" s="40"/>
      <c r="C220" s="211" t="s">
        <v>396</v>
      </c>
      <c r="D220" s="211" t="s">
        <v>196</v>
      </c>
      <c r="E220" s="212" t="s">
        <v>397</v>
      </c>
      <c r="F220" s="213" t="s">
        <v>398</v>
      </c>
      <c r="G220" s="214" t="s">
        <v>301</v>
      </c>
      <c r="H220" s="215">
        <v>81</v>
      </c>
      <c r="I220" s="216"/>
      <c r="J220" s="217">
        <f>ROUND(I220*H220,2)</f>
        <v>0</v>
      </c>
      <c r="K220" s="213" t="s">
        <v>200</v>
      </c>
      <c r="L220" s="66"/>
      <c r="M220" s="218" t="s">
        <v>47</v>
      </c>
      <c r="N220" s="219" t="s">
        <v>53</v>
      </c>
      <c r="O220" s="41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AR220" s="19" t="s">
        <v>194</v>
      </c>
      <c r="AT220" s="19" t="s">
        <v>196</v>
      </c>
      <c r="AU220" s="19" t="s">
        <v>91</v>
      </c>
      <c r="AY220" s="19" t="s">
        <v>195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9" t="s">
        <v>23</v>
      </c>
      <c r="BK220" s="222">
        <f>ROUND(I220*H220,2)</f>
        <v>0</v>
      </c>
      <c r="BL220" s="19" t="s">
        <v>194</v>
      </c>
      <c r="BM220" s="19" t="s">
        <v>399</v>
      </c>
    </row>
    <row r="221" s="1" customFormat="1">
      <c r="B221" s="40"/>
      <c r="C221" s="68"/>
      <c r="D221" s="225" t="s">
        <v>202</v>
      </c>
      <c r="E221" s="68"/>
      <c r="F221" s="226" t="s">
        <v>400</v>
      </c>
      <c r="G221" s="68"/>
      <c r="H221" s="68"/>
      <c r="I221" s="183"/>
      <c r="J221" s="68"/>
      <c r="K221" s="68"/>
      <c r="L221" s="66"/>
      <c r="M221" s="86"/>
      <c r="N221" s="41"/>
      <c r="O221" s="41"/>
      <c r="P221" s="41"/>
      <c r="Q221" s="41"/>
      <c r="R221" s="41"/>
      <c r="S221" s="41"/>
      <c r="T221" s="87"/>
      <c r="AT221" s="19" t="s">
        <v>202</v>
      </c>
      <c r="AU221" s="19" t="s">
        <v>91</v>
      </c>
    </row>
    <row r="222" s="11" customFormat="1">
      <c r="B222" s="227"/>
      <c r="C222" s="228"/>
      <c r="D222" s="225" t="s">
        <v>213</v>
      </c>
      <c r="E222" s="229" t="s">
        <v>47</v>
      </c>
      <c r="F222" s="230" t="s">
        <v>305</v>
      </c>
      <c r="G222" s="228"/>
      <c r="H222" s="231" t="s">
        <v>47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213</v>
      </c>
      <c r="AU222" s="237" t="s">
        <v>91</v>
      </c>
      <c r="AV222" s="11" t="s">
        <v>23</v>
      </c>
      <c r="AW222" s="11" t="s">
        <v>45</v>
      </c>
      <c r="AX222" s="11" t="s">
        <v>82</v>
      </c>
      <c r="AY222" s="237" t="s">
        <v>195</v>
      </c>
    </row>
    <row r="223" s="11" customFormat="1">
      <c r="B223" s="227"/>
      <c r="C223" s="228"/>
      <c r="D223" s="225" t="s">
        <v>213</v>
      </c>
      <c r="E223" s="229" t="s">
        <v>47</v>
      </c>
      <c r="F223" s="230" t="s">
        <v>322</v>
      </c>
      <c r="G223" s="228"/>
      <c r="H223" s="231" t="s">
        <v>47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213</v>
      </c>
      <c r="AU223" s="237" t="s">
        <v>91</v>
      </c>
      <c r="AV223" s="11" t="s">
        <v>23</v>
      </c>
      <c r="AW223" s="11" t="s">
        <v>45</v>
      </c>
      <c r="AX223" s="11" t="s">
        <v>82</v>
      </c>
      <c r="AY223" s="237" t="s">
        <v>195</v>
      </c>
    </row>
    <row r="224" s="11" customFormat="1">
      <c r="B224" s="227"/>
      <c r="C224" s="228"/>
      <c r="D224" s="225" t="s">
        <v>213</v>
      </c>
      <c r="E224" s="229" t="s">
        <v>47</v>
      </c>
      <c r="F224" s="230" t="s">
        <v>323</v>
      </c>
      <c r="G224" s="228"/>
      <c r="H224" s="231" t="s">
        <v>47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213</v>
      </c>
      <c r="AU224" s="237" t="s">
        <v>91</v>
      </c>
      <c r="AV224" s="11" t="s">
        <v>23</v>
      </c>
      <c r="AW224" s="11" t="s">
        <v>45</v>
      </c>
      <c r="AX224" s="11" t="s">
        <v>82</v>
      </c>
      <c r="AY224" s="237" t="s">
        <v>195</v>
      </c>
    </row>
    <row r="225" s="11" customFormat="1">
      <c r="B225" s="227"/>
      <c r="C225" s="228"/>
      <c r="D225" s="225" t="s">
        <v>213</v>
      </c>
      <c r="E225" s="229" t="s">
        <v>47</v>
      </c>
      <c r="F225" s="230" t="s">
        <v>307</v>
      </c>
      <c r="G225" s="228"/>
      <c r="H225" s="231" t="s">
        <v>47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213</v>
      </c>
      <c r="AU225" s="237" t="s">
        <v>91</v>
      </c>
      <c r="AV225" s="11" t="s">
        <v>23</v>
      </c>
      <c r="AW225" s="11" t="s">
        <v>45</v>
      </c>
      <c r="AX225" s="11" t="s">
        <v>82</v>
      </c>
      <c r="AY225" s="237" t="s">
        <v>195</v>
      </c>
    </row>
    <row r="226" s="11" customFormat="1">
      <c r="B226" s="227"/>
      <c r="C226" s="228"/>
      <c r="D226" s="225" t="s">
        <v>213</v>
      </c>
      <c r="E226" s="229" t="s">
        <v>47</v>
      </c>
      <c r="F226" s="230" t="s">
        <v>324</v>
      </c>
      <c r="G226" s="228"/>
      <c r="H226" s="231" t="s">
        <v>47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213</v>
      </c>
      <c r="AU226" s="237" t="s">
        <v>91</v>
      </c>
      <c r="AV226" s="11" t="s">
        <v>23</v>
      </c>
      <c r="AW226" s="11" t="s">
        <v>45</v>
      </c>
      <c r="AX226" s="11" t="s">
        <v>82</v>
      </c>
      <c r="AY226" s="237" t="s">
        <v>195</v>
      </c>
    </row>
    <row r="227" s="12" customFormat="1">
      <c r="B227" s="238"/>
      <c r="C227" s="239"/>
      <c r="D227" s="223" t="s">
        <v>213</v>
      </c>
      <c r="E227" s="240" t="s">
        <v>47</v>
      </c>
      <c r="F227" s="241" t="s">
        <v>325</v>
      </c>
      <c r="G227" s="239"/>
      <c r="H227" s="242">
        <v>81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AT227" s="248" t="s">
        <v>213</v>
      </c>
      <c r="AU227" s="248" t="s">
        <v>91</v>
      </c>
      <c r="AV227" s="12" t="s">
        <v>91</v>
      </c>
      <c r="AW227" s="12" t="s">
        <v>45</v>
      </c>
      <c r="AX227" s="12" t="s">
        <v>23</v>
      </c>
      <c r="AY227" s="248" t="s">
        <v>195</v>
      </c>
    </row>
    <row r="228" s="1" customFormat="1" ht="22.5" customHeight="1">
      <c r="B228" s="40"/>
      <c r="C228" s="211" t="s">
        <v>7</v>
      </c>
      <c r="D228" s="211" t="s">
        <v>196</v>
      </c>
      <c r="E228" s="212" t="s">
        <v>401</v>
      </c>
      <c r="F228" s="213" t="s">
        <v>402</v>
      </c>
      <c r="G228" s="214" t="s">
        <v>301</v>
      </c>
      <c r="H228" s="215">
        <v>61</v>
      </c>
      <c r="I228" s="216"/>
      <c r="J228" s="217">
        <f>ROUND(I228*H228,2)</f>
        <v>0</v>
      </c>
      <c r="K228" s="213" t="s">
        <v>200</v>
      </c>
      <c r="L228" s="66"/>
      <c r="M228" s="218" t="s">
        <v>47</v>
      </c>
      <c r="N228" s="219" t="s">
        <v>53</v>
      </c>
      <c r="O228" s="41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AR228" s="19" t="s">
        <v>194</v>
      </c>
      <c r="AT228" s="19" t="s">
        <v>196</v>
      </c>
      <c r="AU228" s="19" t="s">
        <v>91</v>
      </c>
      <c r="AY228" s="19" t="s">
        <v>195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9" t="s">
        <v>23</v>
      </c>
      <c r="BK228" s="222">
        <f>ROUND(I228*H228,2)</f>
        <v>0</v>
      </c>
      <c r="BL228" s="19" t="s">
        <v>194</v>
      </c>
      <c r="BM228" s="19" t="s">
        <v>403</v>
      </c>
    </row>
    <row r="229" s="1" customFormat="1">
      <c r="B229" s="40"/>
      <c r="C229" s="68"/>
      <c r="D229" s="225" t="s">
        <v>202</v>
      </c>
      <c r="E229" s="68"/>
      <c r="F229" s="226" t="s">
        <v>404</v>
      </c>
      <c r="G229" s="68"/>
      <c r="H229" s="68"/>
      <c r="I229" s="183"/>
      <c r="J229" s="68"/>
      <c r="K229" s="68"/>
      <c r="L229" s="66"/>
      <c r="M229" s="86"/>
      <c r="N229" s="41"/>
      <c r="O229" s="41"/>
      <c r="P229" s="41"/>
      <c r="Q229" s="41"/>
      <c r="R229" s="41"/>
      <c r="S229" s="41"/>
      <c r="T229" s="87"/>
      <c r="AT229" s="19" t="s">
        <v>202</v>
      </c>
      <c r="AU229" s="19" t="s">
        <v>91</v>
      </c>
    </row>
    <row r="230" s="11" customFormat="1">
      <c r="B230" s="227"/>
      <c r="C230" s="228"/>
      <c r="D230" s="225" t="s">
        <v>213</v>
      </c>
      <c r="E230" s="229" t="s">
        <v>47</v>
      </c>
      <c r="F230" s="230" t="s">
        <v>305</v>
      </c>
      <c r="G230" s="228"/>
      <c r="H230" s="231" t="s">
        <v>47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213</v>
      </c>
      <c r="AU230" s="237" t="s">
        <v>91</v>
      </c>
      <c r="AV230" s="11" t="s">
        <v>23</v>
      </c>
      <c r="AW230" s="11" t="s">
        <v>45</v>
      </c>
      <c r="AX230" s="11" t="s">
        <v>82</v>
      </c>
      <c r="AY230" s="237" t="s">
        <v>195</v>
      </c>
    </row>
    <row r="231" s="11" customFormat="1">
      <c r="B231" s="227"/>
      <c r="C231" s="228"/>
      <c r="D231" s="225" t="s">
        <v>213</v>
      </c>
      <c r="E231" s="229" t="s">
        <v>47</v>
      </c>
      <c r="F231" s="230" t="s">
        <v>330</v>
      </c>
      <c r="G231" s="228"/>
      <c r="H231" s="231" t="s">
        <v>47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213</v>
      </c>
      <c r="AU231" s="237" t="s">
        <v>91</v>
      </c>
      <c r="AV231" s="11" t="s">
        <v>23</v>
      </c>
      <c r="AW231" s="11" t="s">
        <v>45</v>
      </c>
      <c r="AX231" s="11" t="s">
        <v>82</v>
      </c>
      <c r="AY231" s="237" t="s">
        <v>195</v>
      </c>
    </row>
    <row r="232" s="11" customFormat="1">
      <c r="B232" s="227"/>
      <c r="C232" s="228"/>
      <c r="D232" s="225" t="s">
        <v>213</v>
      </c>
      <c r="E232" s="229" t="s">
        <v>47</v>
      </c>
      <c r="F232" s="230" t="s">
        <v>307</v>
      </c>
      <c r="G232" s="228"/>
      <c r="H232" s="231" t="s">
        <v>47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213</v>
      </c>
      <c r="AU232" s="237" t="s">
        <v>91</v>
      </c>
      <c r="AV232" s="11" t="s">
        <v>23</v>
      </c>
      <c r="AW232" s="11" t="s">
        <v>45</v>
      </c>
      <c r="AX232" s="11" t="s">
        <v>82</v>
      </c>
      <c r="AY232" s="237" t="s">
        <v>195</v>
      </c>
    </row>
    <row r="233" s="11" customFormat="1">
      <c r="B233" s="227"/>
      <c r="C233" s="228"/>
      <c r="D233" s="225" t="s">
        <v>213</v>
      </c>
      <c r="E233" s="229" t="s">
        <v>47</v>
      </c>
      <c r="F233" s="230" t="s">
        <v>331</v>
      </c>
      <c r="G233" s="228"/>
      <c r="H233" s="231" t="s">
        <v>47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213</v>
      </c>
      <c r="AU233" s="237" t="s">
        <v>91</v>
      </c>
      <c r="AV233" s="11" t="s">
        <v>23</v>
      </c>
      <c r="AW233" s="11" t="s">
        <v>45</v>
      </c>
      <c r="AX233" s="11" t="s">
        <v>82</v>
      </c>
      <c r="AY233" s="237" t="s">
        <v>195</v>
      </c>
    </row>
    <row r="234" s="12" customFormat="1">
      <c r="B234" s="238"/>
      <c r="C234" s="239"/>
      <c r="D234" s="223" t="s">
        <v>213</v>
      </c>
      <c r="E234" s="240" t="s">
        <v>47</v>
      </c>
      <c r="F234" s="241" t="s">
        <v>332</v>
      </c>
      <c r="G234" s="239"/>
      <c r="H234" s="242">
        <v>61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AT234" s="248" t="s">
        <v>213</v>
      </c>
      <c r="AU234" s="248" t="s">
        <v>91</v>
      </c>
      <c r="AV234" s="12" t="s">
        <v>91</v>
      </c>
      <c r="AW234" s="12" t="s">
        <v>45</v>
      </c>
      <c r="AX234" s="12" t="s">
        <v>23</v>
      </c>
      <c r="AY234" s="248" t="s">
        <v>195</v>
      </c>
    </row>
    <row r="235" s="1" customFormat="1" ht="22.5" customHeight="1">
      <c r="B235" s="40"/>
      <c r="C235" s="211" t="s">
        <v>405</v>
      </c>
      <c r="D235" s="211" t="s">
        <v>196</v>
      </c>
      <c r="E235" s="212" t="s">
        <v>406</v>
      </c>
      <c r="F235" s="213" t="s">
        <v>407</v>
      </c>
      <c r="G235" s="214" t="s">
        <v>301</v>
      </c>
      <c r="H235" s="215">
        <v>19</v>
      </c>
      <c r="I235" s="216"/>
      <c r="J235" s="217">
        <f>ROUND(I235*H235,2)</f>
        <v>0</v>
      </c>
      <c r="K235" s="213" t="s">
        <v>200</v>
      </c>
      <c r="L235" s="66"/>
      <c r="M235" s="218" t="s">
        <v>47</v>
      </c>
      <c r="N235" s="219" t="s">
        <v>53</v>
      </c>
      <c r="O235" s="41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AR235" s="19" t="s">
        <v>194</v>
      </c>
      <c r="AT235" s="19" t="s">
        <v>196</v>
      </c>
      <c r="AU235" s="19" t="s">
        <v>91</v>
      </c>
      <c r="AY235" s="19" t="s">
        <v>195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9" t="s">
        <v>23</v>
      </c>
      <c r="BK235" s="222">
        <f>ROUND(I235*H235,2)</f>
        <v>0</v>
      </c>
      <c r="BL235" s="19" t="s">
        <v>194</v>
      </c>
      <c r="BM235" s="19" t="s">
        <v>408</v>
      </c>
    </row>
    <row r="236" s="1" customFormat="1">
      <c r="B236" s="40"/>
      <c r="C236" s="68"/>
      <c r="D236" s="225" t="s">
        <v>202</v>
      </c>
      <c r="E236" s="68"/>
      <c r="F236" s="226" t="s">
        <v>409</v>
      </c>
      <c r="G236" s="68"/>
      <c r="H236" s="68"/>
      <c r="I236" s="183"/>
      <c r="J236" s="68"/>
      <c r="K236" s="68"/>
      <c r="L236" s="66"/>
      <c r="M236" s="86"/>
      <c r="N236" s="41"/>
      <c r="O236" s="41"/>
      <c r="P236" s="41"/>
      <c r="Q236" s="41"/>
      <c r="R236" s="41"/>
      <c r="S236" s="41"/>
      <c r="T236" s="87"/>
      <c r="AT236" s="19" t="s">
        <v>202</v>
      </c>
      <c r="AU236" s="19" t="s">
        <v>91</v>
      </c>
    </row>
    <row r="237" s="11" customFormat="1">
      <c r="B237" s="227"/>
      <c r="C237" s="228"/>
      <c r="D237" s="225" t="s">
        <v>213</v>
      </c>
      <c r="E237" s="229" t="s">
        <v>47</v>
      </c>
      <c r="F237" s="230" t="s">
        <v>305</v>
      </c>
      <c r="G237" s="228"/>
      <c r="H237" s="231" t="s">
        <v>47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213</v>
      </c>
      <c r="AU237" s="237" t="s">
        <v>91</v>
      </c>
      <c r="AV237" s="11" t="s">
        <v>23</v>
      </c>
      <c r="AW237" s="11" t="s">
        <v>45</v>
      </c>
      <c r="AX237" s="11" t="s">
        <v>82</v>
      </c>
      <c r="AY237" s="237" t="s">
        <v>195</v>
      </c>
    </row>
    <row r="238" s="11" customFormat="1">
      <c r="B238" s="227"/>
      <c r="C238" s="228"/>
      <c r="D238" s="225" t="s">
        <v>213</v>
      </c>
      <c r="E238" s="229" t="s">
        <v>47</v>
      </c>
      <c r="F238" s="230" t="s">
        <v>306</v>
      </c>
      <c r="G238" s="228"/>
      <c r="H238" s="231" t="s">
        <v>47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213</v>
      </c>
      <c r="AU238" s="237" t="s">
        <v>91</v>
      </c>
      <c r="AV238" s="11" t="s">
        <v>23</v>
      </c>
      <c r="AW238" s="11" t="s">
        <v>45</v>
      </c>
      <c r="AX238" s="11" t="s">
        <v>82</v>
      </c>
      <c r="AY238" s="237" t="s">
        <v>195</v>
      </c>
    </row>
    <row r="239" s="11" customFormat="1">
      <c r="B239" s="227"/>
      <c r="C239" s="228"/>
      <c r="D239" s="225" t="s">
        <v>213</v>
      </c>
      <c r="E239" s="229" t="s">
        <v>47</v>
      </c>
      <c r="F239" s="230" t="s">
        <v>307</v>
      </c>
      <c r="G239" s="228"/>
      <c r="H239" s="231" t="s">
        <v>47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213</v>
      </c>
      <c r="AU239" s="237" t="s">
        <v>91</v>
      </c>
      <c r="AV239" s="11" t="s">
        <v>23</v>
      </c>
      <c r="AW239" s="11" t="s">
        <v>45</v>
      </c>
      <c r="AX239" s="11" t="s">
        <v>82</v>
      </c>
      <c r="AY239" s="237" t="s">
        <v>195</v>
      </c>
    </row>
    <row r="240" s="11" customFormat="1">
      <c r="B240" s="227"/>
      <c r="C240" s="228"/>
      <c r="D240" s="225" t="s">
        <v>213</v>
      </c>
      <c r="E240" s="229" t="s">
        <v>47</v>
      </c>
      <c r="F240" s="230" t="s">
        <v>308</v>
      </c>
      <c r="G240" s="228"/>
      <c r="H240" s="231" t="s">
        <v>47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213</v>
      </c>
      <c r="AU240" s="237" t="s">
        <v>91</v>
      </c>
      <c r="AV240" s="11" t="s">
        <v>23</v>
      </c>
      <c r="AW240" s="11" t="s">
        <v>45</v>
      </c>
      <c r="AX240" s="11" t="s">
        <v>82</v>
      </c>
      <c r="AY240" s="237" t="s">
        <v>195</v>
      </c>
    </row>
    <row r="241" s="12" customFormat="1">
      <c r="B241" s="238"/>
      <c r="C241" s="239"/>
      <c r="D241" s="223" t="s">
        <v>213</v>
      </c>
      <c r="E241" s="240" t="s">
        <v>47</v>
      </c>
      <c r="F241" s="241" t="s">
        <v>309</v>
      </c>
      <c r="G241" s="239"/>
      <c r="H241" s="242">
        <v>19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213</v>
      </c>
      <c r="AU241" s="248" t="s">
        <v>91</v>
      </c>
      <c r="AV241" s="12" t="s">
        <v>91</v>
      </c>
      <c r="AW241" s="12" t="s">
        <v>45</v>
      </c>
      <c r="AX241" s="12" t="s">
        <v>23</v>
      </c>
      <c r="AY241" s="248" t="s">
        <v>195</v>
      </c>
    </row>
    <row r="242" s="1" customFormat="1" ht="22.5" customHeight="1">
      <c r="B242" s="40"/>
      <c r="C242" s="211" t="s">
        <v>410</v>
      </c>
      <c r="D242" s="211" t="s">
        <v>196</v>
      </c>
      <c r="E242" s="212" t="s">
        <v>411</v>
      </c>
      <c r="F242" s="213" t="s">
        <v>412</v>
      </c>
      <c r="G242" s="214" t="s">
        <v>301</v>
      </c>
      <c r="H242" s="215">
        <v>25</v>
      </c>
      <c r="I242" s="216"/>
      <c r="J242" s="217">
        <f>ROUND(I242*H242,2)</f>
        <v>0</v>
      </c>
      <c r="K242" s="213" t="s">
        <v>200</v>
      </c>
      <c r="L242" s="66"/>
      <c r="M242" s="218" t="s">
        <v>47</v>
      </c>
      <c r="N242" s="219" t="s">
        <v>53</v>
      </c>
      <c r="O242" s="41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AR242" s="19" t="s">
        <v>194</v>
      </c>
      <c r="AT242" s="19" t="s">
        <v>196</v>
      </c>
      <c r="AU242" s="19" t="s">
        <v>91</v>
      </c>
      <c r="AY242" s="19" t="s">
        <v>195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9" t="s">
        <v>23</v>
      </c>
      <c r="BK242" s="222">
        <f>ROUND(I242*H242,2)</f>
        <v>0</v>
      </c>
      <c r="BL242" s="19" t="s">
        <v>194</v>
      </c>
      <c r="BM242" s="19" t="s">
        <v>413</v>
      </c>
    </row>
    <row r="243" s="1" customFormat="1">
      <c r="B243" s="40"/>
      <c r="C243" s="68"/>
      <c r="D243" s="225" t="s">
        <v>202</v>
      </c>
      <c r="E243" s="68"/>
      <c r="F243" s="226" t="s">
        <v>414</v>
      </c>
      <c r="G243" s="68"/>
      <c r="H243" s="68"/>
      <c r="I243" s="183"/>
      <c r="J243" s="68"/>
      <c r="K243" s="68"/>
      <c r="L243" s="66"/>
      <c r="M243" s="86"/>
      <c r="N243" s="41"/>
      <c r="O243" s="41"/>
      <c r="P243" s="41"/>
      <c r="Q243" s="41"/>
      <c r="R243" s="41"/>
      <c r="S243" s="41"/>
      <c r="T243" s="87"/>
      <c r="AT243" s="19" t="s">
        <v>202</v>
      </c>
      <c r="AU243" s="19" t="s">
        <v>91</v>
      </c>
    </row>
    <row r="244" s="11" customFormat="1">
      <c r="B244" s="227"/>
      <c r="C244" s="228"/>
      <c r="D244" s="225" t="s">
        <v>213</v>
      </c>
      <c r="E244" s="229" t="s">
        <v>47</v>
      </c>
      <c r="F244" s="230" t="s">
        <v>314</v>
      </c>
      <c r="G244" s="228"/>
      <c r="H244" s="231" t="s">
        <v>47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213</v>
      </c>
      <c r="AU244" s="237" t="s">
        <v>91</v>
      </c>
      <c r="AV244" s="11" t="s">
        <v>23</v>
      </c>
      <c r="AW244" s="11" t="s">
        <v>45</v>
      </c>
      <c r="AX244" s="11" t="s">
        <v>82</v>
      </c>
      <c r="AY244" s="237" t="s">
        <v>195</v>
      </c>
    </row>
    <row r="245" s="11" customFormat="1">
      <c r="B245" s="227"/>
      <c r="C245" s="228"/>
      <c r="D245" s="225" t="s">
        <v>213</v>
      </c>
      <c r="E245" s="229" t="s">
        <v>47</v>
      </c>
      <c r="F245" s="230" t="s">
        <v>315</v>
      </c>
      <c r="G245" s="228"/>
      <c r="H245" s="231" t="s">
        <v>47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213</v>
      </c>
      <c r="AU245" s="237" t="s">
        <v>91</v>
      </c>
      <c r="AV245" s="11" t="s">
        <v>23</v>
      </c>
      <c r="AW245" s="11" t="s">
        <v>45</v>
      </c>
      <c r="AX245" s="11" t="s">
        <v>82</v>
      </c>
      <c r="AY245" s="237" t="s">
        <v>195</v>
      </c>
    </row>
    <row r="246" s="11" customFormat="1">
      <c r="B246" s="227"/>
      <c r="C246" s="228"/>
      <c r="D246" s="225" t="s">
        <v>213</v>
      </c>
      <c r="E246" s="229" t="s">
        <v>47</v>
      </c>
      <c r="F246" s="230" t="s">
        <v>307</v>
      </c>
      <c r="G246" s="228"/>
      <c r="H246" s="231" t="s">
        <v>47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213</v>
      </c>
      <c r="AU246" s="237" t="s">
        <v>91</v>
      </c>
      <c r="AV246" s="11" t="s">
        <v>23</v>
      </c>
      <c r="AW246" s="11" t="s">
        <v>45</v>
      </c>
      <c r="AX246" s="11" t="s">
        <v>82</v>
      </c>
      <c r="AY246" s="237" t="s">
        <v>195</v>
      </c>
    </row>
    <row r="247" s="11" customFormat="1">
      <c r="B247" s="227"/>
      <c r="C247" s="228"/>
      <c r="D247" s="225" t="s">
        <v>213</v>
      </c>
      <c r="E247" s="229" t="s">
        <v>47</v>
      </c>
      <c r="F247" s="230" t="s">
        <v>316</v>
      </c>
      <c r="G247" s="228"/>
      <c r="H247" s="231" t="s">
        <v>47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213</v>
      </c>
      <c r="AU247" s="237" t="s">
        <v>91</v>
      </c>
      <c r="AV247" s="11" t="s">
        <v>23</v>
      </c>
      <c r="AW247" s="11" t="s">
        <v>45</v>
      </c>
      <c r="AX247" s="11" t="s">
        <v>82</v>
      </c>
      <c r="AY247" s="237" t="s">
        <v>195</v>
      </c>
    </row>
    <row r="248" s="12" customFormat="1">
      <c r="B248" s="238"/>
      <c r="C248" s="239"/>
      <c r="D248" s="223" t="s">
        <v>213</v>
      </c>
      <c r="E248" s="240" t="s">
        <v>47</v>
      </c>
      <c r="F248" s="241" t="s">
        <v>317</v>
      </c>
      <c r="G248" s="239"/>
      <c r="H248" s="242">
        <v>25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AT248" s="248" t="s">
        <v>213</v>
      </c>
      <c r="AU248" s="248" t="s">
        <v>91</v>
      </c>
      <c r="AV248" s="12" t="s">
        <v>91</v>
      </c>
      <c r="AW248" s="12" t="s">
        <v>45</v>
      </c>
      <c r="AX248" s="12" t="s">
        <v>23</v>
      </c>
      <c r="AY248" s="248" t="s">
        <v>195</v>
      </c>
    </row>
    <row r="249" s="1" customFormat="1" ht="22.5" customHeight="1">
      <c r="B249" s="40"/>
      <c r="C249" s="211" t="s">
        <v>415</v>
      </c>
      <c r="D249" s="211" t="s">
        <v>196</v>
      </c>
      <c r="E249" s="212" t="s">
        <v>416</v>
      </c>
      <c r="F249" s="213" t="s">
        <v>417</v>
      </c>
      <c r="G249" s="214" t="s">
        <v>301</v>
      </c>
      <c r="H249" s="215">
        <v>81</v>
      </c>
      <c r="I249" s="216"/>
      <c r="J249" s="217">
        <f>ROUND(I249*H249,2)</f>
        <v>0</v>
      </c>
      <c r="K249" s="213" t="s">
        <v>200</v>
      </c>
      <c r="L249" s="66"/>
      <c r="M249" s="218" t="s">
        <v>47</v>
      </c>
      <c r="N249" s="219" t="s">
        <v>53</v>
      </c>
      <c r="O249" s="41"/>
      <c r="P249" s="220">
        <f>O249*H249</f>
        <v>0</v>
      </c>
      <c r="Q249" s="220">
        <v>0</v>
      </c>
      <c r="R249" s="220">
        <f>Q249*H249</f>
        <v>0</v>
      </c>
      <c r="S249" s="220">
        <v>0</v>
      </c>
      <c r="T249" s="221">
        <f>S249*H249</f>
        <v>0</v>
      </c>
      <c r="AR249" s="19" t="s">
        <v>194</v>
      </c>
      <c r="AT249" s="19" t="s">
        <v>196</v>
      </c>
      <c r="AU249" s="19" t="s">
        <v>91</v>
      </c>
      <c r="AY249" s="19" t="s">
        <v>195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9" t="s">
        <v>23</v>
      </c>
      <c r="BK249" s="222">
        <f>ROUND(I249*H249,2)</f>
        <v>0</v>
      </c>
      <c r="BL249" s="19" t="s">
        <v>194</v>
      </c>
      <c r="BM249" s="19" t="s">
        <v>418</v>
      </c>
    </row>
    <row r="250" s="1" customFormat="1">
      <c r="B250" s="40"/>
      <c r="C250" s="68"/>
      <c r="D250" s="225" t="s">
        <v>202</v>
      </c>
      <c r="E250" s="68"/>
      <c r="F250" s="226" t="s">
        <v>419</v>
      </c>
      <c r="G250" s="68"/>
      <c r="H250" s="68"/>
      <c r="I250" s="183"/>
      <c r="J250" s="68"/>
      <c r="K250" s="68"/>
      <c r="L250" s="66"/>
      <c r="M250" s="86"/>
      <c r="N250" s="41"/>
      <c r="O250" s="41"/>
      <c r="P250" s="41"/>
      <c r="Q250" s="41"/>
      <c r="R250" s="41"/>
      <c r="S250" s="41"/>
      <c r="T250" s="87"/>
      <c r="AT250" s="19" t="s">
        <v>202</v>
      </c>
      <c r="AU250" s="19" t="s">
        <v>91</v>
      </c>
    </row>
    <row r="251" s="11" customFormat="1">
      <c r="B251" s="227"/>
      <c r="C251" s="228"/>
      <c r="D251" s="225" t="s">
        <v>213</v>
      </c>
      <c r="E251" s="229" t="s">
        <v>47</v>
      </c>
      <c r="F251" s="230" t="s">
        <v>305</v>
      </c>
      <c r="G251" s="228"/>
      <c r="H251" s="231" t="s">
        <v>47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213</v>
      </c>
      <c r="AU251" s="237" t="s">
        <v>91</v>
      </c>
      <c r="AV251" s="11" t="s">
        <v>23</v>
      </c>
      <c r="AW251" s="11" t="s">
        <v>45</v>
      </c>
      <c r="AX251" s="11" t="s">
        <v>82</v>
      </c>
      <c r="AY251" s="237" t="s">
        <v>195</v>
      </c>
    </row>
    <row r="252" s="11" customFormat="1">
      <c r="B252" s="227"/>
      <c r="C252" s="228"/>
      <c r="D252" s="225" t="s">
        <v>213</v>
      </c>
      <c r="E252" s="229" t="s">
        <v>47</v>
      </c>
      <c r="F252" s="230" t="s">
        <v>322</v>
      </c>
      <c r="G252" s="228"/>
      <c r="H252" s="231" t="s">
        <v>47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213</v>
      </c>
      <c r="AU252" s="237" t="s">
        <v>91</v>
      </c>
      <c r="AV252" s="11" t="s">
        <v>23</v>
      </c>
      <c r="AW252" s="11" t="s">
        <v>45</v>
      </c>
      <c r="AX252" s="11" t="s">
        <v>82</v>
      </c>
      <c r="AY252" s="237" t="s">
        <v>195</v>
      </c>
    </row>
    <row r="253" s="11" customFormat="1">
      <c r="B253" s="227"/>
      <c r="C253" s="228"/>
      <c r="D253" s="225" t="s">
        <v>213</v>
      </c>
      <c r="E253" s="229" t="s">
        <v>47</v>
      </c>
      <c r="F253" s="230" t="s">
        <v>323</v>
      </c>
      <c r="G253" s="228"/>
      <c r="H253" s="231" t="s">
        <v>47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213</v>
      </c>
      <c r="AU253" s="237" t="s">
        <v>91</v>
      </c>
      <c r="AV253" s="11" t="s">
        <v>23</v>
      </c>
      <c r="AW253" s="11" t="s">
        <v>45</v>
      </c>
      <c r="AX253" s="11" t="s">
        <v>82</v>
      </c>
      <c r="AY253" s="237" t="s">
        <v>195</v>
      </c>
    </row>
    <row r="254" s="11" customFormat="1">
      <c r="B254" s="227"/>
      <c r="C254" s="228"/>
      <c r="D254" s="225" t="s">
        <v>213</v>
      </c>
      <c r="E254" s="229" t="s">
        <v>47</v>
      </c>
      <c r="F254" s="230" t="s">
        <v>307</v>
      </c>
      <c r="G254" s="228"/>
      <c r="H254" s="231" t="s">
        <v>47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213</v>
      </c>
      <c r="AU254" s="237" t="s">
        <v>91</v>
      </c>
      <c r="AV254" s="11" t="s">
        <v>23</v>
      </c>
      <c r="AW254" s="11" t="s">
        <v>45</v>
      </c>
      <c r="AX254" s="11" t="s">
        <v>82</v>
      </c>
      <c r="AY254" s="237" t="s">
        <v>195</v>
      </c>
    </row>
    <row r="255" s="11" customFormat="1">
      <c r="B255" s="227"/>
      <c r="C255" s="228"/>
      <c r="D255" s="225" t="s">
        <v>213</v>
      </c>
      <c r="E255" s="229" t="s">
        <v>47</v>
      </c>
      <c r="F255" s="230" t="s">
        <v>324</v>
      </c>
      <c r="G255" s="228"/>
      <c r="H255" s="231" t="s">
        <v>47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213</v>
      </c>
      <c r="AU255" s="237" t="s">
        <v>91</v>
      </c>
      <c r="AV255" s="11" t="s">
        <v>23</v>
      </c>
      <c r="AW255" s="11" t="s">
        <v>45</v>
      </c>
      <c r="AX255" s="11" t="s">
        <v>82</v>
      </c>
      <c r="AY255" s="237" t="s">
        <v>195</v>
      </c>
    </row>
    <row r="256" s="12" customFormat="1">
      <c r="B256" s="238"/>
      <c r="C256" s="239"/>
      <c r="D256" s="223" t="s">
        <v>213</v>
      </c>
      <c r="E256" s="240" t="s">
        <v>47</v>
      </c>
      <c r="F256" s="241" t="s">
        <v>325</v>
      </c>
      <c r="G256" s="239"/>
      <c r="H256" s="242">
        <v>81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AT256" s="248" t="s">
        <v>213</v>
      </c>
      <c r="AU256" s="248" t="s">
        <v>91</v>
      </c>
      <c r="AV256" s="12" t="s">
        <v>91</v>
      </c>
      <c r="AW256" s="12" t="s">
        <v>45</v>
      </c>
      <c r="AX256" s="12" t="s">
        <v>23</v>
      </c>
      <c r="AY256" s="248" t="s">
        <v>195</v>
      </c>
    </row>
    <row r="257" s="1" customFormat="1" ht="22.5" customHeight="1">
      <c r="B257" s="40"/>
      <c r="C257" s="211" t="s">
        <v>420</v>
      </c>
      <c r="D257" s="211" t="s">
        <v>196</v>
      </c>
      <c r="E257" s="212" t="s">
        <v>421</v>
      </c>
      <c r="F257" s="213" t="s">
        <v>422</v>
      </c>
      <c r="G257" s="214" t="s">
        <v>301</v>
      </c>
      <c r="H257" s="215">
        <v>61</v>
      </c>
      <c r="I257" s="216"/>
      <c r="J257" s="217">
        <f>ROUND(I257*H257,2)</f>
        <v>0</v>
      </c>
      <c r="K257" s="213" t="s">
        <v>200</v>
      </c>
      <c r="L257" s="66"/>
      <c r="M257" s="218" t="s">
        <v>47</v>
      </c>
      <c r="N257" s="219" t="s">
        <v>53</v>
      </c>
      <c r="O257" s="41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AR257" s="19" t="s">
        <v>194</v>
      </c>
      <c r="AT257" s="19" t="s">
        <v>196</v>
      </c>
      <c r="AU257" s="19" t="s">
        <v>91</v>
      </c>
      <c r="AY257" s="19" t="s">
        <v>195</v>
      </c>
      <c r="BE257" s="222">
        <f>IF(N257="základní",J257,0)</f>
        <v>0</v>
      </c>
      <c r="BF257" s="222">
        <f>IF(N257="snížená",J257,0)</f>
        <v>0</v>
      </c>
      <c r="BG257" s="222">
        <f>IF(N257="zákl. přenesená",J257,0)</f>
        <v>0</v>
      </c>
      <c r="BH257" s="222">
        <f>IF(N257="sníž. přenesená",J257,0)</f>
        <v>0</v>
      </c>
      <c r="BI257" s="222">
        <f>IF(N257="nulová",J257,0)</f>
        <v>0</v>
      </c>
      <c r="BJ257" s="19" t="s">
        <v>23</v>
      </c>
      <c r="BK257" s="222">
        <f>ROUND(I257*H257,2)</f>
        <v>0</v>
      </c>
      <c r="BL257" s="19" t="s">
        <v>194</v>
      </c>
      <c r="BM257" s="19" t="s">
        <v>423</v>
      </c>
    </row>
    <row r="258" s="1" customFormat="1">
      <c r="B258" s="40"/>
      <c r="C258" s="68"/>
      <c r="D258" s="225" t="s">
        <v>202</v>
      </c>
      <c r="E258" s="68"/>
      <c r="F258" s="226" t="s">
        <v>424</v>
      </c>
      <c r="G258" s="68"/>
      <c r="H258" s="68"/>
      <c r="I258" s="183"/>
      <c r="J258" s="68"/>
      <c r="K258" s="68"/>
      <c r="L258" s="66"/>
      <c r="M258" s="86"/>
      <c r="N258" s="41"/>
      <c r="O258" s="41"/>
      <c r="P258" s="41"/>
      <c r="Q258" s="41"/>
      <c r="R258" s="41"/>
      <c r="S258" s="41"/>
      <c r="T258" s="87"/>
      <c r="AT258" s="19" t="s">
        <v>202</v>
      </c>
      <c r="AU258" s="19" t="s">
        <v>91</v>
      </c>
    </row>
    <row r="259" s="11" customFormat="1">
      <c r="B259" s="227"/>
      <c r="C259" s="228"/>
      <c r="D259" s="225" t="s">
        <v>213</v>
      </c>
      <c r="E259" s="229" t="s">
        <v>47</v>
      </c>
      <c r="F259" s="230" t="s">
        <v>305</v>
      </c>
      <c r="G259" s="228"/>
      <c r="H259" s="231" t="s">
        <v>47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213</v>
      </c>
      <c r="AU259" s="237" t="s">
        <v>91</v>
      </c>
      <c r="AV259" s="11" t="s">
        <v>23</v>
      </c>
      <c r="AW259" s="11" t="s">
        <v>45</v>
      </c>
      <c r="AX259" s="11" t="s">
        <v>82</v>
      </c>
      <c r="AY259" s="237" t="s">
        <v>195</v>
      </c>
    </row>
    <row r="260" s="11" customFormat="1">
      <c r="B260" s="227"/>
      <c r="C260" s="228"/>
      <c r="D260" s="225" t="s">
        <v>213</v>
      </c>
      <c r="E260" s="229" t="s">
        <v>47</v>
      </c>
      <c r="F260" s="230" t="s">
        <v>330</v>
      </c>
      <c r="G260" s="228"/>
      <c r="H260" s="231" t="s">
        <v>47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213</v>
      </c>
      <c r="AU260" s="237" t="s">
        <v>91</v>
      </c>
      <c r="AV260" s="11" t="s">
        <v>23</v>
      </c>
      <c r="AW260" s="11" t="s">
        <v>45</v>
      </c>
      <c r="AX260" s="11" t="s">
        <v>82</v>
      </c>
      <c r="AY260" s="237" t="s">
        <v>195</v>
      </c>
    </row>
    <row r="261" s="11" customFormat="1">
      <c r="B261" s="227"/>
      <c r="C261" s="228"/>
      <c r="D261" s="225" t="s">
        <v>213</v>
      </c>
      <c r="E261" s="229" t="s">
        <v>47</v>
      </c>
      <c r="F261" s="230" t="s">
        <v>307</v>
      </c>
      <c r="G261" s="228"/>
      <c r="H261" s="231" t="s">
        <v>47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213</v>
      </c>
      <c r="AU261" s="237" t="s">
        <v>91</v>
      </c>
      <c r="AV261" s="11" t="s">
        <v>23</v>
      </c>
      <c r="AW261" s="11" t="s">
        <v>45</v>
      </c>
      <c r="AX261" s="11" t="s">
        <v>82</v>
      </c>
      <c r="AY261" s="237" t="s">
        <v>195</v>
      </c>
    </row>
    <row r="262" s="11" customFormat="1">
      <c r="B262" s="227"/>
      <c r="C262" s="228"/>
      <c r="D262" s="225" t="s">
        <v>213</v>
      </c>
      <c r="E262" s="229" t="s">
        <v>47</v>
      </c>
      <c r="F262" s="230" t="s">
        <v>331</v>
      </c>
      <c r="G262" s="228"/>
      <c r="H262" s="231" t="s">
        <v>47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213</v>
      </c>
      <c r="AU262" s="237" t="s">
        <v>91</v>
      </c>
      <c r="AV262" s="11" t="s">
        <v>23</v>
      </c>
      <c r="AW262" s="11" t="s">
        <v>45</v>
      </c>
      <c r="AX262" s="11" t="s">
        <v>82</v>
      </c>
      <c r="AY262" s="237" t="s">
        <v>195</v>
      </c>
    </row>
    <row r="263" s="12" customFormat="1">
      <c r="B263" s="238"/>
      <c r="C263" s="239"/>
      <c r="D263" s="223" t="s">
        <v>213</v>
      </c>
      <c r="E263" s="240" t="s">
        <v>47</v>
      </c>
      <c r="F263" s="241" t="s">
        <v>332</v>
      </c>
      <c r="G263" s="239"/>
      <c r="H263" s="242">
        <v>61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AT263" s="248" t="s">
        <v>213</v>
      </c>
      <c r="AU263" s="248" t="s">
        <v>91</v>
      </c>
      <c r="AV263" s="12" t="s">
        <v>91</v>
      </c>
      <c r="AW263" s="12" t="s">
        <v>45</v>
      </c>
      <c r="AX263" s="12" t="s">
        <v>23</v>
      </c>
      <c r="AY263" s="248" t="s">
        <v>195</v>
      </c>
    </row>
    <row r="264" s="1" customFormat="1" ht="31.5" customHeight="1">
      <c r="B264" s="40"/>
      <c r="C264" s="211" t="s">
        <v>425</v>
      </c>
      <c r="D264" s="211" t="s">
        <v>196</v>
      </c>
      <c r="E264" s="212" t="s">
        <v>426</v>
      </c>
      <c r="F264" s="213" t="s">
        <v>427</v>
      </c>
      <c r="G264" s="214" t="s">
        <v>301</v>
      </c>
      <c r="H264" s="215">
        <v>19</v>
      </c>
      <c r="I264" s="216"/>
      <c r="J264" s="217">
        <f>ROUND(I264*H264,2)</f>
        <v>0</v>
      </c>
      <c r="K264" s="213" t="s">
        <v>200</v>
      </c>
      <c r="L264" s="66"/>
      <c r="M264" s="218" t="s">
        <v>47</v>
      </c>
      <c r="N264" s="219" t="s">
        <v>53</v>
      </c>
      <c r="O264" s="41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AR264" s="19" t="s">
        <v>194</v>
      </c>
      <c r="AT264" s="19" t="s">
        <v>196</v>
      </c>
      <c r="AU264" s="19" t="s">
        <v>91</v>
      </c>
      <c r="AY264" s="19" t="s">
        <v>195</v>
      </c>
      <c r="BE264" s="222">
        <f>IF(N264="základní",J264,0)</f>
        <v>0</v>
      </c>
      <c r="BF264" s="222">
        <f>IF(N264="snížená",J264,0)</f>
        <v>0</v>
      </c>
      <c r="BG264" s="222">
        <f>IF(N264="zákl. přenesená",J264,0)</f>
        <v>0</v>
      </c>
      <c r="BH264" s="222">
        <f>IF(N264="sníž. přenesená",J264,0)</f>
        <v>0</v>
      </c>
      <c r="BI264" s="222">
        <f>IF(N264="nulová",J264,0)</f>
        <v>0</v>
      </c>
      <c r="BJ264" s="19" t="s">
        <v>23</v>
      </c>
      <c r="BK264" s="222">
        <f>ROUND(I264*H264,2)</f>
        <v>0</v>
      </c>
      <c r="BL264" s="19" t="s">
        <v>194</v>
      </c>
      <c r="BM264" s="19" t="s">
        <v>428</v>
      </c>
    </row>
    <row r="265" s="1" customFormat="1">
      <c r="B265" s="40"/>
      <c r="C265" s="68"/>
      <c r="D265" s="225" t="s">
        <v>202</v>
      </c>
      <c r="E265" s="68"/>
      <c r="F265" s="226" t="s">
        <v>429</v>
      </c>
      <c r="G265" s="68"/>
      <c r="H265" s="68"/>
      <c r="I265" s="183"/>
      <c r="J265" s="68"/>
      <c r="K265" s="68"/>
      <c r="L265" s="66"/>
      <c r="M265" s="86"/>
      <c r="N265" s="41"/>
      <c r="O265" s="41"/>
      <c r="P265" s="41"/>
      <c r="Q265" s="41"/>
      <c r="R265" s="41"/>
      <c r="S265" s="41"/>
      <c r="T265" s="87"/>
      <c r="AT265" s="19" t="s">
        <v>202</v>
      </c>
      <c r="AU265" s="19" t="s">
        <v>91</v>
      </c>
    </row>
    <row r="266" s="11" customFormat="1">
      <c r="B266" s="227"/>
      <c r="C266" s="228"/>
      <c r="D266" s="225" t="s">
        <v>213</v>
      </c>
      <c r="E266" s="229" t="s">
        <v>47</v>
      </c>
      <c r="F266" s="230" t="s">
        <v>305</v>
      </c>
      <c r="G266" s="228"/>
      <c r="H266" s="231" t="s">
        <v>47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213</v>
      </c>
      <c r="AU266" s="237" t="s">
        <v>91</v>
      </c>
      <c r="AV266" s="11" t="s">
        <v>23</v>
      </c>
      <c r="AW266" s="11" t="s">
        <v>45</v>
      </c>
      <c r="AX266" s="11" t="s">
        <v>82</v>
      </c>
      <c r="AY266" s="237" t="s">
        <v>195</v>
      </c>
    </row>
    <row r="267" s="11" customFormat="1">
      <c r="B267" s="227"/>
      <c r="C267" s="228"/>
      <c r="D267" s="225" t="s">
        <v>213</v>
      </c>
      <c r="E267" s="229" t="s">
        <v>47</v>
      </c>
      <c r="F267" s="230" t="s">
        <v>306</v>
      </c>
      <c r="G267" s="228"/>
      <c r="H267" s="231" t="s">
        <v>47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213</v>
      </c>
      <c r="AU267" s="237" t="s">
        <v>91</v>
      </c>
      <c r="AV267" s="11" t="s">
        <v>23</v>
      </c>
      <c r="AW267" s="11" t="s">
        <v>45</v>
      </c>
      <c r="AX267" s="11" t="s">
        <v>82</v>
      </c>
      <c r="AY267" s="237" t="s">
        <v>195</v>
      </c>
    </row>
    <row r="268" s="11" customFormat="1">
      <c r="B268" s="227"/>
      <c r="C268" s="228"/>
      <c r="D268" s="225" t="s">
        <v>213</v>
      </c>
      <c r="E268" s="229" t="s">
        <v>47</v>
      </c>
      <c r="F268" s="230" t="s">
        <v>307</v>
      </c>
      <c r="G268" s="228"/>
      <c r="H268" s="231" t="s">
        <v>47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AT268" s="237" t="s">
        <v>213</v>
      </c>
      <c r="AU268" s="237" t="s">
        <v>91</v>
      </c>
      <c r="AV268" s="11" t="s">
        <v>23</v>
      </c>
      <c r="AW268" s="11" t="s">
        <v>45</v>
      </c>
      <c r="AX268" s="11" t="s">
        <v>82</v>
      </c>
      <c r="AY268" s="237" t="s">
        <v>195</v>
      </c>
    </row>
    <row r="269" s="11" customFormat="1">
      <c r="B269" s="227"/>
      <c r="C269" s="228"/>
      <c r="D269" s="225" t="s">
        <v>213</v>
      </c>
      <c r="E269" s="229" t="s">
        <v>47</v>
      </c>
      <c r="F269" s="230" t="s">
        <v>308</v>
      </c>
      <c r="G269" s="228"/>
      <c r="H269" s="231" t="s">
        <v>47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213</v>
      </c>
      <c r="AU269" s="237" t="s">
        <v>91</v>
      </c>
      <c r="AV269" s="11" t="s">
        <v>23</v>
      </c>
      <c r="AW269" s="11" t="s">
        <v>45</v>
      </c>
      <c r="AX269" s="11" t="s">
        <v>82</v>
      </c>
      <c r="AY269" s="237" t="s">
        <v>195</v>
      </c>
    </row>
    <row r="270" s="12" customFormat="1">
      <c r="B270" s="238"/>
      <c r="C270" s="239"/>
      <c r="D270" s="223" t="s">
        <v>213</v>
      </c>
      <c r="E270" s="240" t="s">
        <v>47</v>
      </c>
      <c r="F270" s="241" t="s">
        <v>309</v>
      </c>
      <c r="G270" s="239"/>
      <c r="H270" s="242">
        <v>19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AT270" s="248" t="s">
        <v>213</v>
      </c>
      <c r="AU270" s="248" t="s">
        <v>91</v>
      </c>
      <c r="AV270" s="12" t="s">
        <v>91</v>
      </c>
      <c r="AW270" s="12" t="s">
        <v>45</v>
      </c>
      <c r="AX270" s="12" t="s">
        <v>23</v>
      </c>
      <c r="AY270" s="248" t="s">
        <v>195</v>
      </c>
    </row>
    <row r="271" s="1" customFormat="1" ht="31.5" customHeight="1">
      <c r="B271" s="40"/>
      <c r="C271" s="211" t="s">
        <v>430</v>
      </c>
      <c r="D271" s="211" t="s">
        <v>196</v>
      </c>
      <c r="E271" s="212" t="s">
        <v>431</v>
      </c>
      <c r="F271" s="213" t="s">
        <v>432</v>
      </c>
      <c r="G271" s="214" t="s">
        <v>301</v>
      </c>
      <c r="H271" s="215">
        <v>25</v>
      </c>
      <c r="I271" s="216"/>
      <c r="J271" s="217">
        <f>ROUND(I271*H271,2)</f>
        <v>0</v>
      </c>
      <c r="K271" s="213" t="s">
        <v>200</v>
      </c>
      <c r="L271" s="66"/>
      <c r="M271" s="218" t="s">
        <v>47</v>
      </c>
      <c r="N271" s="219" t="s">
        <v>53</v>
      </c>
      <c r="O271" s="41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AR271" s="19" t="s">
        <v>194</v>
      </c>
      <c r="AT271" s="19" t="s">
        <v>196</v>
      </c>
      <c r="AU271" s="19" t="s">
        <v>91</v>
      </c>
      <c r="AY271" s="19" t="s">
        <v>195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9" t="s">
        <v>23</v>
      </c>
      <c r="BK271" s="222">
        <f>ROUND(I271*H271,2)</f>
        <v>0</v>
      </c>
      <c r="BL271" s="19" t="s">
        <v>194</v>
      </c>
      <c r="BM271" s="19" t="s">
        <v>433</v>
      </c>
    </row>
    <row r="272" s="1" customFormat="1">
      <c r="B272" s="40"/>
      <c r="C272" s="68"/>
      <c r="D272" s="225" t="s">
        <v>202</v>
      </c>
      <c r="E272" s="68"/>
      <c r="F272" s="226" t="s">
        <v>434</v>
      </c>
      <c r="G272" s="68"/>
      <c r="H272" s="68"/>
      <c r="I272" s="183"/>
      <c r="J272" s="68"/>
      <c r="K272" s="68"/>
      <c r="L272" s="66"/>
      <c r="M272" s="86"/>
      <c r="N272" s="41"/>
      <c r="O272" s="41"/>
      <c r="P272" s="41"/>
      <c r="Q272" s="41"/>
      <c r="R272" s="41"/>
      <c r="S272" s="41"/>
      <c r="T272" s="87"/>
      <c r="AT272" s="19" t="s">
        <v>202</v>
      </c>
      <c r="AU272" s="19" t="s">
        <v>91</v>
      </c>
    </row>
    <row r="273" s="11" customFormat="1">
      <c r="B273" s="227"/>
      <c r="C273" s="228"/>
      <c r="D273" s="225" t="s">
        <v>213</v>
      </c>
      <c r="E273" s="229" t="s">
        <v>47</v>
      </c>
      <c r="F273" s="230" t="s">
        <v>314</v>
      </c>
      <c r="G273" s="228"/>
      <c r="H273" s="231" t="s">
        <v>47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213</v>
      </c>
      <c r="AU273" s="237" t="s">
        <v>91</v>
      </c>
      <c r="AV273" s="11" t="s">
        <v>23</v>
      </c>
      <c r="AW273" s="11" t="s">
        <v>45</v>
      </c>
      <c r="AX273" s="11" t="s">
        <v>82</v>
      </c>
      <c r="AY273" s="237" t="s">
        <v>195</v>
      </c>
    </row>
    <row r="274" s="11" customFormat="1">
      <c r="B274" s="227"/>
      <c r="C274" s="228"/>
      <c r="D274" s="225" t="s">
        <v>213</v>
      </c>
      <c r="E274" s="229" t="s">
        <v>47</v>
      </c>
      <c r="F274" s="230" t="s">
        <v>315</v>
      </c>
      <c r="G274" s="228"/>
      <c r="H274" s="231" t="s">
        <v>47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AT274" s="237" t="s">
        <v>213</v>
      </c>
      <c r="AU274" s="237" t="s">
        <v>91</v>
      </c>
      <c r="AV274" s="11" t="s">
        <v>23</v>
      </c>
      <c r="AW274" s="11" t="s">
        <v>45</v>
      </c>
      <c r="AX274" s="11" t="s">
        <v>82</v>
      </c>
      <c r="AY274" s="237" t="s">
        <v>195</v>
      </c>
    </row>
    <row r="275" s="11" customFormat="1">
      <c r="B275" s="227"/>
      <c r="C275" s="228"/>
      <c r="D275" s="225" t="s">
        <v>213</v>
      </c>
      <c r="E275" s="229" t="s">
        <v>47</v>
      </c>
      <c r="F275" s="230" t="s">
        <v>307</v>
      </c>
      <c r="G275" s="228"/>
      <c r="H275" s="231" t="s">
        <v>47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213</v>
      </c>
      <c r="AU275" s="237" t="s">
        <v>91</v>
      </c>
      <c r="AV275" s="11" t="s">
        <v>23</v>
      </c>
      <c r="AW275" s="11" t="s">
        <v>45</v>
      </c>
      <c r="AX275" s="11" t="s">
        <v>82</v>
      </c>
      <c r="AY275" s="237" t="s">
        <v>195</v>
      </c>
    </row>
    <row r="276" s="11" customFormat="1">
      <c r="B276" s="227"/>
      <c r="C276" s="228"/>
      <c r="D276" s="225" t="s">
        <v>213</v>
      </c>
      <c r="E276" s="229" t="s">
        <v>47</v>
      </c>
      <c r="F276" s="230" t="s">
        <v>316</v>
      </c>
      <c r="G276" s="228"/>
      <c r="H276" s="231" t="s">
        <v>47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213</v>
      </c>
      <c r="AU276" s="237" t="s">
        <v>91</v>
      </c>
      <c r="AV276" s="11" t="s">
        <v>23</v>
      </c>
      <c r="AW276" s="11" t="s">
        <v>45</v>
      </c>
      <c r="AX276" s="11" t="s">
        <v>82</v>
      </c>
      <c r="AY276" s="237" t="s">
        <v>195</v>
      </c>
    </row>
    <row r="277" s="12" customFormat="1">
      <c r="B277" s="238"/>
      <c r="C277" s="239"/>
      <c r="D277" s="223" t="s">
        <v>213</v>
      </c>
      <c r="E277" s="240" t="s">
        <v>47</v>
      </c>
      <c r="F277" s="241" t="s">
        <v>317</v>
      </c>
      <c r="G277" s="239"/>
      <c r="H277" s="242">
        <v>25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AT277" s="248" t="s">
        <v>213</v>
      </c>
      <c r="AU277" s="248" t="s">
        <v>91</v>
      </c>
      <c r="AV277" s="12" t="s">
        <v>91</v>
      </c>
      <c r="AW277" s="12" t="s">
        <v>45</v>
      </c>
      <c r="AX277" s="12" t="s">
        <v>23</v>
      </c>
      <c r="AY277" s="248" t="s">
        <v>195</v>
      </c>
    </row>
    <row r="278" s="1" customFormat="1" ht="31.5" customHeight="1">
      <c r="B278" s="40"/>
      <c r="C278" s="211" t="s">
        <v>435</v>
      </c>
      <c r="D278" s="211" t="s">
        <v>196</v>
      </c>
      <c r="E278" s="212" t="s">
        <v>436</v>
      </c>
      <c r="F278" s="213" t="s">
        <v>437</v>
      </c>
      <c r="G278" s="214" t="s">
        <v>301</v>
      </c>
      <c r="H278" s="215">
        <v>81</v>
      </c>
      <c r="I278" s="216"/>
      <c r="J278" s="217">
        <f>ROUND(I278*H278,2)</f>
        <v>0</v>
      </c>
      <c r="K278" s="213" t="s">
        <v>200</v>
      </c>
      <c r="L278" s="66"/>
      <c r="M278" s="218" t="s">
        <v>47</v>
      </c>
      <c r="N278" s="219" t="s">
        <v>53</v>
      </c>
      <c r="O278" s="41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AR278" s="19" t="s">
        <v>194</v>
      </c>
      <c r="AT278" s="19" t="s">
        <v>196</v>
      </c>
      <c r="AU278" s="19" t="s">
        <v>91</v>
      </c>
      <c r="AY278" s="19" t="s">
        <v>195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9" t="s">
        <v>23</v>
      </c>
      <c r="BK278" s="222">
        <f>ROUND(I278*H278,2)</f>
        <v>0</v>
      </c>
      <c r="BL278" s="19" t="s">
        <v>194</v>
      </c>
      <c r="BM278" s="19" t="s">
        <v>438</v>
      </c>
    </row>
    <row r="279" s="1" customFormat="1">
      <c r="B279" s="40"/>
      <c r="C279" s="68"/>
      <c r="D279" s="225" t="s">
        <v>202</v>
      </c>
      <c r="E279" s="68"/>
      <c r="F279" s="226" t="s">
        <v>439</v>
      </c>
      <c r="G279" s="68"/>
      <c r="H279" s="68"/>
      <c r="I279" s="183"/>
      <c r="J279" s="68"/>
      <c r="K279" s="68"/>
      <c r="L279" s="66"/>
      <c r="M279" s="86"/>
      <c r="N279" s="41"/>
      <c r="O279" s="41"/>
      <c r="P279" s="41"/>
      <c r="Q279" s="41"/>
      <c r="R279" s="41"/>
      <c r="S279" s="41"/>
      <c r="T279" s="87"/>
      <c r="AT279" s="19" t="s">
        <v>202</v>
      </c>
      <c r="AU279" s="19" t="s">
        <v>91</v>
      </c>
    </row>
    <row r="280" s="11" customFormat="1">
      <c r="B280" s="227"/>
      <c r="C280" s="228"/>
      <c r="D280" s="225" t="s">
        <v>213</v>
      </c>
      <c r="E280" s="229" t="s">
        <v>47</v>
      </c>
      <c r="F280" s="230" t="s">
        <v>305</v>
      </c>
      <c r="G280" s="228"/>
      <c r="H280" s="231" t="s">
        <v>47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213</v>
      </c>
      <c r="AU280" s="237" t="s">
        <v>91</v>
      </c>
      <c r="AV280" s="11" t="s">
        <v>23</v>
      </c>
      <c r="AW280" s="11" t="s">
        <v>45</v>
      </c>
      <c r="AX280" s="11" t="s">
        <v>82</v>
      </c>
      <c r="AY280" s="237" t="s">
        <v>195</v>
      </c>
    </row>
    <row r="281" s="11" customFormat="1">
      <c r="B281" s="227"/>
      <c r="C281" s="228"/>
      <c r="D281" s="225" t="s">
        <v>213</v>
      </c>
      <c r="E281" s="229" t="s">
        <v>47</v>
      </c>
      <c r="F281" s="230" t="s">
        <v>322</v>
      </c>
      <c r="G281" s="228"/>
      <c r="H281" s="231" t="s">
        <v>47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213</v>
      </c>
      <c r="AU281" s="237" t="s">
        <v>91</v>
      </c>
      <c r="AV281" s="11" t="s">
        <v>23</v>
      </c>
      <c r="AW281" s="11" t="s">
        <v>45</v>
      </c>
      <c r="AX281" s="11" t="s">
        <v>82</v>
      </c>
      <c r="AY281" s="237" t="s">
        <v>195</v>
      </c>
    </row>
    <row r="282" s="11" customFormat="1">
      <c r="B282" s="227"/>
      <c r="C282" s="228"/>
      <c r="D282" s="225" t="s">
        <v>213</v>
      </c>
      <c r="E282" s="229" t="s">
        <v>47</v>
      </c>
      <c r="F282" s="230" t="s">
        <v>323</v>
      </c>
      <c r="G282" s="228"/>
      <c r="H282" s="231" t="s">
        <v>47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213</v>
      </c>
      <c r="AU282" s="237" t="s">
        <v>91</v>
      </c>
      <c r="AV282" s="11" t="s">
        <v>23</v>
      </c>
      <c r="AW282" s="11" t="s">
        <v>45</v>
      </c>
      <c r="AX282" s="11" t="s">
        <v>82</v>
      </c>
      <c r="AY282" s="237" t="s">
        <v>195</v>
      </c>
    </row>
    <row r="283" s="11" customFormat="1">
      <c r="B283" s="227"/>
      <c r="C283" s="228"/>
      <c r="D283" s="225" t="s">
        <v>213</v>
      </c>
      <c r="E283" s="229" t="s">
        <v>47</v>
      </c>
      <c r="F283" s="230" t="s">
        <v>307</v>
      </c>
      <c r="G283" s="228"/>
      <c r="H283" s="231" t="s">
        <v>47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213</v>
      </c>
      <c r="AU283" s="237" t="s">
        <v>91</v>
      </c>
      <c r="AV283" s="11" t="s">
        <v>23</v>
      </c>
      <c r="AW283" s="11" t="s">
        <v>45</v>
      </c>
      <c r="AX283" s="11" t="s">
        <v>82</v>
      </c>
      <c r="AY283" s="237" t="s">
        <v>195</v>
      </c>
    </row>
    <row r="284" s="11" customFormat="1">
      <c r="B284" s="227"/>
      <c r="C284" s="228"/>
      <c r="D284" s="225" t="s">
        <v>213</v>
      </c>
      <c r="E284" s="229" t="s">
        <v>47</v>
      </c>
      <c r="F284" s="230" t="s">
        <v>324</v>
      </c>
      <c r="G284" s="228"/>
      <c r="H284" s="231" t="s">
        <v>47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AT284" s="237" t="s">
        <v>213</v>
      </c>
      <c r="AU284" s="237" t="s">
        <v>91</v>
      </c>
      <c r="AV284" s="11" t="s">
        <v>23</v>
      </c>
      <c r="AW284" s="11" t="s">
        <v>45</v>
      </c>
      <c r="AX284" s="11" t="s">
        <v>82</v>
      </c>
      <c r="AY284" s="237" t="s">
        <v>195</v>
      </c>
    </row>
    <row r="285" s="12" customFormat="1">
      <c r="B285" s="238"/>
      <c r="C285" s="239"/>
      <c r="D285" s="223" t="s">
        <v>213</v>
      </c>
      <c r="E285" s="240" t="s">
        <v>47</v>
      </c>
      <c r="F285" s="241" t="s">
        <v>325</v>
      </c>
      <c r="G285" s="239"/>
      <c r="H285" s="242">
        <v>81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AT285" s="248" t="s">
        <v>213</v>
      </c>
      <c r="AU285" s="248" t="s">
        <v>91</v>
      </c>
      <c r="AV285" s="12" t="s">
        <v>91</v>
      </c>
      <c r="AW285" s="12" t="s">
        <v>45</v>
      </c>
      <c r="AX285" s="12" t="s">
        <v>23</v>
      </c>
      <c r="AY285" s="248" t="s">
        <v>195</v>
      </c>
    </row>
    <row r="286" s="1" customFormat="1" ht="31.5" customHeight="1">
      <c r="B286" s="40"/>
      <c r="C286" s="211" t="s">
        <v>440</v>
      </c>
      <c r="D286" s="211" t="s">
        <v>196</v>
      </c>
      <c r="E286" s="212" t="s">
        <v>441</v>
      </c>
      <c r="F286" s="213" t="s">
        <v>442</v>
      </c>
      <c r="G286" s="214" t="s">
        <v>301</v>
      </c>
      <c r="H286" s="215">
        <v>61</v>
      </c>
      <c r="I286" s="216"/>
      <c r="J286" s="217">
        <f>ROUND(I286*H286,2)</f>
        <v>0</v>
      </c>
      <c r="K286" s="213" t="s">
        <v>200</v>
      </c>
      <c r="L286" s="66"/>
      <c r="M286" s="218" t="s">
        <v>47</v>
      </c>
      <c r="N286" s="219" t="s">
        <v>53</v>
      </c>
      <c r="O286" s="41"/>
      <c r="P286" s="220">
        <f>O286*H286</f>
        <v>0</v>
      </c>
      <c r="Q286" s="220">
        <v>0</v>
      </c>
      <c r="R286" s="220">
        <f>Q286*H286</f>
        <v>0</v>
      </c>
      <c r="S286" s="220">
        <v>0</v>
      </c>
      <c r="T286" s="221">
        <f>S286*H286</f>
        <v>0</v>
      </c>
      <c r="AR286" s="19" t="s">
        <v>194</v>
      </c>
      <c r="AT286" s="19" t="s">
        <v>196</v>
      </c>
      <c r="AU286" s="19" t="s">
        <v>91</v>
      </c>
      <c r="AY286" s="19" t="s">
        <v>195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9" t="s">
        <v>23</v>
      </c>
      <c r="BK286" s="222">
        <f>ROUND(I286*H286,2)</f>
        <v>0</v>
      </c>
      <c r="BL286" s="19" t="s">
        <v>194</v>
      </c>
      <c r="BM286" s="19" t="s">
        <v>443</v>
      </c>
    </row>
    <row r="287" s="1" customFormat="1">
      <c r="B287" s="40"/>
      <c r="C287" s="68"/>
      <c r="D287" s="225" t="s">
        <v>202</v>
      </c>
      <c r="E287" s="68"/>
      <c r="F287" s="226" t="s">
        <v>444</v>
      </c>
      <c r="G287" s="68"/>
      <c r="H287" s="68"/>
      <c r="I287" s="183"/>
      <c r="J287" s="68"/>
      <c r="K287" s="68"/>
      <c r="L287" s="66"/>
      <c r="M287" s="86"/>
      <c r="N287" s="41"/>
      <c r="O287" s="41"/>
      <c r="P287" s="41"/>
      <c r="Q287" s="41"/>
      <c r="R287" s="41"/>
      <c r="S287" s="41"/>
      <c r="T287" s="87"/>
      <c r="AT287" s="19" t="s">
        <v>202</v>
      </c>
      <c r="AU287" s="19" t="s">
        <v>91</v>
      </c>
    </row>
    <row r="288" s="11" customFormat="1">
      <c r="B288" s="227"/>
      <c r="C288" s="228"/>
      <c r="D288" s="225" t="s">
        <v>213</v>
      </c>
      <c r="E288" s="229" t="s">
        <v>47</v>
      </c>
      <c r="F288" s="230" t="s">
        <v>305</v>
      </c>
      <c r="G288" s="228"/>
      <c r="H288" s="231" t="s">
        <v>47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213</v>
      </c>
      <c r="AU288" s="237" t="s">
        <v>91</v>
      </c>
      <c r="AV288" s="11" t="s">
        <v>23</v>
      </c>
      <c r="AW288" s="11" t="s">
        <v>45</v>
      </c>
      <c r="AX288" s="11" t="s">
        <v>82</v>
      </c>
      <c r="AY288" s="237" t="s">
        <v>195</v>
      </c>
    </row>
    <row r="289" s="11" customFormat="1">
      <c r="B289" s="227"/>
      <c r="C289" s="228"/>
      <c r="D289" s="225" t="s">
        <v>213</v>
      </c>
      <c r="E289" s="229" t="s">
        <v>47</v>
      </c>
      <c r="F289" s="230" t="s">
        <v>330</v>
      </c>
      <c r="G289" s="228"/>
      <c r="H289" s="231" t="s">
        <v>47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AT289" s="237" t="s">
        <v>213</v>
      </c>
      <c r="AU289" s="237" t="s">
        <v>91</v>
      </c>
      <c r="AV289" s="11" t="s">
        <v>23</v>
      </c>
      <c r="AW289" s="11" t="s">
        <v>45</v>
      </c>
      <c r="AX289" s="11" t="s">
        <v>82</v>
      </c>
      <c r="AY289" s="237" t="s">
        <v>195</v>
      </c>
    </row>
    <row r="290" s="11" customFormat="1">
      <c r="B290" s="227"/>
      <c r="C290" s="228"/>
      <c r="D290" s="225" t="s">
        <v>213</v>
      </c>
      <c r="E290" s="229" t="s">
        <v>47</v>
      </c>
      <c r="F290" s="230" t="s">
        <v>307</v>
      </c>
      <c r="G290" s="228"/>
      <c r="H290" s="231" t="s">
        <v>47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213</v>
      </c>
      <c r="AU290" s="237" t="s">
        <v>91</v>
      </c>
      <c r="AV290" s="11" t="s">
        <v>23</v>
      </c>
      <c r="AW290" s="11" t="s">
        <v>45</v>
      </c>
      <c r="AX290" s="11" t="s">
        <v>82</v>
      </c>
      <c r="AY290" s="237" t="s">
        <v>195</v>
      </c>
    </row>
    <row r="291" s="11" customFormat="1">
      <c r="B291" s="227"/>
      <c r="C291" s="228"/>
      <c r="D291" s="225" t="s">
        <v>213</v>
      </c>
      <c r="E291" s="229" t="s">
        <v>47</v>
      </c>
      <c r="F291" s="230" t="s">
        <v>331</v>
      </c>
      <c r="G291" s="228"/>
      <c r="H291" s="231" t="s">
        <v>47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213</v>
      </c>
      <c r="AU291" s="237" t="s">
        <v>91</v>
      </c>
      <c r="AV291" s="11" t="s">
        <v>23</v>
      </c>
      <c r="AW291" s="11" t="s">
        <v>45</v>
      </c>
      <c r="AX291" s="11" t="s">
        <v>82</v>
      </c>
      <c r="AY291" s="237" t="s">
        <v>195</v>
      </c>
    </row>
    <row r="292" s="12" customFormat="1">
      <c r="B292" s="238"/>
      <c r="C292" s="239"/>
      <c r="D292" s="223" t="s">
        <v>213</v>
      </c>
      <c r="E292" s="240" t="s">
        <v>47</v>
      </c>
      <c r="F292" s="241" t="s">
        <v>332</v>
      </c>
      <c r="G292" s="239"/>
      <c r="H292" s="242">
        <v>61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AT292" s="248" t="s">
        <v>213</v>
      </c>
      <c r="AU292" s="248" t="s">
        <v>91</v>
      </c>
      <c r="AV292" s="12" t="s">
        <v>91</v>
      </c>
      <c r="AW292" s="12" t="s">
        <v>45</v>
      </c>
      <c r="AX292" s="12" t="s">
        <v>23</v>
      </c>
      <c r="AY292" s="248" t="s">
        <v>195</v>
      </c>
    </row>
    <row r="293" s="1" customFormat="1" ht="31.5" customHeight="1">
      <c r="B293" s="40"/>
      <c r="C293" s="211" t="s">
        <v>445</v>
      </c>
      <c r="D293" s="211" t="s">
        <v>196</v>
      </c>
      <c r="E293" s="212" t="s">
        <v>446</v>
      </c>
      <c r="F293" s="213" t="s">
        <v>447</v>
      </c>
      <c r="G293" s="214" t="s">
        <v>301</v>
      </c>
      <c r="H293" s="215">
        <v>19</v>
      </c>
      <c r="I293" s="216"/>
      <c r="J293" s="217">
        <f>ROUND(I293*H293,2)</f>
        <v>0</v>
      </c>
      <c r="K293" s="213" t="s">
        <v>200</v>
      </c>
      <c r="L293" s="66"/>
      <c r="M293" s="218" t="s">
        <v>47</v>
      </c>
      <c r="N293" s="219" t="s">
        <v>53</v>
      </c>
      <c r="O293" s="41"/>
      <c r="P293" s="220">
        <f>O293*H293</f>
        <v>0</v>
      </c>
      <c r="Q293" s="220">
        <v>0</v>
      </c>
      <c r="R293" s="220">
        <f>Q293*H293</f>
        <v>0</v>
      </c>
      <c r="S293" s="220">
        <v>0</v>
      </c>
      <c r="T293" s="221">
        <f>S293*H293</f>
        <v>0</v>
      </c>
      <c r="AR293" s="19" t="s">
        <v>194</v>
      </c>
      <c r="AT293" s="19" t="s">
        <v>196</v>
      </c>
      <c r="AU293" s="19" t="s">
        <v>91</v>
      </c>
      <c r="AY293" s="19" t="s">
        <v>195</v>
      </c>
      <c r="BE293" s="222">
        <f>IF(N293="základní",J293,0)</f>
        <v>0</v>
      </c>
      <c r="BF293" s="222">
        <f>IF(N293="snížená",J293,0)</f>
        <v>0</v>
      </c>
      <c r="BG293" s="222">
        <f>IF(N293="zákl. přenesená",J293,0)</f>
        <v>0</v>
      </c>
      <c r="BH293" s="222">
        <f>IF(N293="sníž. přenesená",J293,0)</f>
        <v>0</v>
      </c>
      <c r="BI293" s="222">
        <f>IF(N293="nulová",J293,0)</f>
        <v>0</v>
      </c>
      <c r="BJ293" s="19" t="s">
        <v>23</v>
      </c>
      <c r="BK293" s="222">
        <f>ROUND(I293*H293,2)</f>
        <v>0</v>
      </c>
      <c r="BL293" s="19" t="s">
        <v>194</v>
      </c>
      <c r="BM293" s="19" t="s">
        <v>448</v>
      </c>
    </row>
    <row r="294" s="1" customFormat="1">
      <c r="B294" s="40"/>
      <c r="C294" s="68"/>
      <c r="D294" s="225" t="s">
        <v>202</v>
      </c>
      <c r="E294" s="68"/>
      <c r="F294" s="226" t="s">
        <v>449</v>
      </c>
      <c r="G294" s="68"/>
      <c r="H294" s="68"/>
      <c r="I294" s="183"/>
      <c r="J294" s="68"/>
      <c r="K294" s="68"/>
      <c r="L294" s="66"/>
      <c r="M294" s="86"/>
      <c r="N294" s="41"/>
      <c r="O294" s="41"/>
      <c r="P294" s="41"/>
      <c r="Q294" s="41"/>
      <c r="R294" s="41"/>
      <c r="S294" s="41"/>
      <c r="T294" s="87"/>
      <c r="AT294" s="19" t="s">
        <v>202</v>
      </c>
      <c r="AU294" s="19" t="s">
        <v>91</v>
      </c>
    </row>
    <row r="295" s="11" customFormat="1">
      <c r="B295" s="227"/>
      <c r="C295" s="228"/>
      <c r="D295" s="225" t="s">
        <v>213</v>
      </c>
      <c r="E295" s="229" t="s">
        <v>47</v>
      </c>
      <c r="F295" s="230" t="s">
        <v>305</v>
      </c>
      <c r="G295" s="228"/>
      <c r="H295" s="231" t="s">
        <v>47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213</v>
      </c>
      <c r="AU295" s="237" t="s">
        <v>91</v>
      </c>
      <c r="AV295" s="11" t="s">
        <v>23</v>
      </c>
      <c r="AW295" s="11" t="s">
        <v>45</v>
      </c>
      <c r="AX295" s="11" t="s">
        <v>82</v>
      </c>
      <c r="AY295" s="237" t="s">
        <v>195</v>
      </c>
    </row>
    <row r="296" s="11" customFormat="1">
      <c r="B296" s="227"/>
      <c r="C296" s="228"/>
      <c r="D296" s="225" t="s">
        <v>213</v>
      </c>
      <c r="E296" s="229" t="s">
        <v>47</v>
      </c>
      <c r="F296" s="230" t="s">
        <v>306</v>
      </c>
      <c r="G296" s="228"/>
      <c r="H296" s="231" t="s">
        <v>47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AT296" s="237" t="s">
        <v>213</v>
      </c>
      <c r="AU296" s="237" t="s">
        <v>91</v>
      </c>
      <c r="AV296" s="11" t="s">
        <v>23</v>
      </c>
      <c r="AW296" s="11" t="s">
        <v>45</v>
      </c>
      <c r="AX296" s="11" t="s">
        <v>82</v>
      </c>
      <c r="AY296" s="237" t="s">
        <v>195</v>
      </c>
    </row>
    <row r="297" s="11" customFormat="1">
      <c r="B297" s="227"/>
      <c r="C297" s="228"/>
      <c r="D297" s="225" t="s">
        <v>213</v>
      </c>
      <c r="E297" s="229" t="s">
        <v>47</v>
      </c>
      <c r="F297" s="230" t="s">
        <v>307</v>
      </c>
      <c r="G297" s="228"/>
      <c r="H297" s="231" t="s">
        <v>47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213</v>
      </c>
      <c r="AU297" s="237" t="s">
        <v>91</v>
      </c>
      <c r="AV297" s="11" t="s">
        <v>23</v>
      </c>
      <c r="AW297" s="11" t="s">
        <v>45</v>
      </c>
      <c r="AX297" s="11" t="s">
        <v>82</v>
      </c>
      <c r="AY297" s="237" t="s">
        <v>195</v>
      </c>
    </row>
    <row r="298" s="11" customFormat="1">
      <c r="B298" s="227"/>
      <c r="C298" s="228"/>
      <c r="D298" s="225" t="s">
        <v>213</v>
      </c>
      <c r="E298" s="229" t="s">
        <v>47</v>
      </c>
      <c r="F298" s="230" t="s">
        <v>308</v>
      </c>
      <c r="G298" s="228"/>
      <c r="H298" s="231" t="s">
        <v>47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213</v>
      </c>
      <c r="AU298" s="237" t="s">
        <v>91</v>
      </c>
      <c r="AV298" s="11" t="s">
        <v>23</v>
      </c>
      <c r="AW298" s="11" t="s">
        <v>45</v>
      </c>
      <c r="AX298" s="11" t="s">
        <v>82</v>
      </c>
      <c r="AY298" s="237" t="s">
        <v>195</v>
      </c>
    </row>
    <row r="299" s="12" customFormat="1">
      <c r="B299" s="238"/>
      <c r="C299" s="239"/>
      <c r="D299" s="223" t="s">
        <v>213</v>
      </c>
      <c r="E299" s="240" t="s">
        <v>47</v>
      </c>
      <c r="F299" s="241" t="s">
        <v>309</v>
      </c>
      <c r="G299" s="239"/>
      <c r="H299" s="242">
        <v>19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AT299" s="248" t="s">
        <v>213</v>
      </c>
      <c r="AU299" s="248" t="s">
        <v>91</v>
      </c>
      <c r="AV299" s="12" t="s">
        <v>91</v>
      </c>
      <c r="AW299" s="12" t="s">
        <v>45</v>
      </c>
      <c r="AX299" s="12" t="s">
        <v>23</v>
      </c>
      <c r="AY299" s="248" t="s">
        <v>195</v>
      </c>
    </row>
    <row r="300" s="1" customFormat="1" ht="31.5" customHeight="1">
      <c r="B300" s="40"/>
      <c r="C300" s="211" t="s">
        <v>450</v>
      </c>
      <c r="D300" s="211" t="s">
        <v>196</v>
      </c>
      <c r="E300" s="212" t="s">
        <v>451</v>
      </c>
      <c r="F300" s="213" t="s">
        <v>452</v>
      </c>
      <c r="G300" s="214" t="s">
        <v>301</v>
      </c>
      <c r="H300" s="215">
        <v>25</v>
      </c>
      <c r="I300" s="216"/>
      <c r="J300" s="217">
        <f>ROUND(I300*H300,2)</f>
        <v>0</v>
      </c>
      <c r="K300" s="213" t="s">
        <v>200</v>
      </c>
      <c r="L300" s="66"/>
      <c r="M300" s="218" t="s">
        <v>47</v>
      </c>
      <c r="N300" s="219" t="s">
        <v>53</v>
      </c>
      <c r="O300" s="41"/>
      <c r="P300" s="220">
        <f>O300*H300</f>
        <v>0</v>
      </c>
      <c r="Q300" s="220">
        <v>0</v>
      </c>
      <c r="R300" s="220">
        <f>Q300*H300</f>
        <v>0</v>
      </c>
      <c r="S300" s="220">
        <v>0</v>
      </c>
      <c r="T300" s="221">
        <f>S300*H300</f>
        <v>0</v>
      </c>
      <c r="AR300" s="19" t="s">
        <v>194</v>
      </c>
      <c r="AT300" s="19" t="s">
        <v>196</v>
      </c>
      <c r="AU300" s="19" t="s">
        <v>91</v>
      </c>
      <c r="AY300" s="19" t="s">
        <v>195</v>
      </c>
      <c r="BE300" s="222">
        <f>IF(N300="základní",J300,0)</f>
        <v>0</v>
      </c>
      <c r="BF300" s="222">
        <f>IF(N300="snížená",J300,0)</f>
        <v>0</v>
      </c>
      <c r="BG300" s="222">
        <f>IF(N300="zákl. přenesená",J300,0)</f>
        <v>0</v>
      </c>
      <c r="BH300" s="222">
        <f>IF(N300="sníž. přenesená",J300,0)</f>
        <v>0</v>
      </c>
      <c r="BI300" s="222">
        <f>IF(N300="nulová",J300,0)</f>
        <v>0</v>
      </c>
      <c r="BJ300" s="19" t="s">
        <v>23</v>
      </c>
      <c r="BK300" s="222">
        <f>ROUND(I300*H300,2)</f>
        <v>0</v>
      </c>
      <c r="BL300" s="19" t="s">
        <v>194</v>
      </c>
      <c r="BM300" s="19" t="s">
        <v>453</v>
      </c>
    </row>
    <row r="301" s="1" customFormat="1">
      <c r="B301" s="40"/>
      <c r="C301" s="68"/>
      <c r="D301" s="225" t="s">
        <v>202</v>
      </c>
      <c r="E301" s="68"/>
      <c r="F301" s="226" t="s">
        <v>454</v>
      </c>
      <c r="G301" s="68"/>
      <c r="H301" s="68"/>
      <c r="I301" s="183"/>
      <c r="J301" s="68"/>
      <c r="K301" s="68"/>
      <c r="L301" s="66"/>
      <c r="M301" s="86"/>
      <c r="N301" s="41"/>
      <c r="O301" s="41"/>
      <c r="P301" s="41"/>
      <c r="Q301" s="41"/>
      <c r="R301" s="41"/>
      <c r="S301" s="41"/>
      <c r="T301" s="87"/>
      <c r="AT301" s="19" t="s">
        <v>202</v>
      </c>
      <c r="AU301" s="19" t="s">
        <v>91</v>
      </c>
    </row>
    <row r="302" s="11" customFormat="1">
      <c r="B302" s="227"/>
      <c r="C302" s="228"/>
      <c r="D302" s="225" t="s">
        <v>213</v>
      </c>
      <c r="E302" s="229" t="s">
        <v>47</v>
      </c>
      <c r="F302" s="230" t="s">
        <v>314</v>
      </c>
      <c r="G302" s="228"/>
      <c r="H302" s="231" t="s">
        <v>47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213</v>
      </c>
      <c r="AU302" s="237" t="s">
        <v>91</v>
      </c>
      <c r="AV302" s="11" t="s">
        <v>23</v>
      </c>
      <c r="AW302" s="11" t="s">
        <v>45</v>
      </c>
      <c r="AX302" s="11" t="s">
        <v>82</v>
      </c>
      <c r="AY302" s="237" t="s">
        <v>195</v>
      </c>
    </row>
    <row r="303" s="11" customFormat="1">
      <c r="B303" s="227"/>
      <c r="C303" s="228"/>
      <c r="D303" s="225" t="s">
        <v>213</v>
      </c>
      <c r="E303" s="229" t="s">
        <v>47</v>
      </c>
      <c r="F303" s="230" t="s">
        <v>315</v>
      </c>
      <c r="G303" s="228"/>
      <c r="H303" s="231" t="s">
        <v>47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AT303" s="237" t="s">
        <v>213</v>
      </c>
      <c r="AU303" s="237" t="s">
        <v>91</v>
      </c>
      <c r="AV303" s="11" t="s">
        <v>23</v>
      </c>
      <c r="AW303" s="11" t="s">
        <v>45</v>
      </c>
      <c r="AX303" s="11" t="s">
        <v>82</v>
      </c>
      <c r="AY303" s="237" t="s">
        <v>195</v>
      </c>
    </row>
    <row r="304" s="11" customFormat="1">
      <c r="B304" s="227"/>
      <c r="C304" s="228"/>
      <c r="D304" s="225" t="s">
        <v>213</v>
      </c>
      <c r="E304" s="229" t="s">
        <v>47</v>
      </c>
      <c r="F304" s="230" t="s">
        <v>307</v>
      </c>
      <c r="G304" s="228"/>
      <c r="H304" s="231" t="s">
        <v>47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213</v>
      </c>
      <c r="AU304" s="237" t="s">
        <v>91</v>
      </c>
      <c r="AV304" s="11" t="s">
        <v>23</v>
      </c>
      <c r="AW304" s="11" t="s">
        <v>45</v>
      </c>
      <c r="AX304" s="11" t="s">
        <v>82</v>
      </c>
      <c r="AY304" s="237" t="s">
        <v>195</v>
      </c>
    </row>
    <row r="305" s="11" customFormat="1">
      <c r="B305" s="227"/>
      <c r="C305" s="228"/>
      <c r="D305" s="225" t="s">
        <v>213</v>
      </c>
      <c r="E305" s="229" t="s">
        <v>47</v>
      </c>
      <c r="F305" s="230" t="s">
        <v>316</v>
      </c>
      <c r="G305" s="228"/>
      <c r="H305" s="231" t="s">
        <v>47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AT305" s="237" t="s">
        <v>213</v>
      </c>
      <c r="AU305" s="237" t="s">
        <v>91</v>
      </c>
      <c r="AV305" s="11" t="s">
        <v>23</v>
      </c>
      <c r="AW305" s="11" t="s">
        <v>45</v>
      </c>
      <c r="AX305" s="11" t="s">
        <v>82</v>
      </c>
      <c r="AY305" s="237" t="s">
        <v>195</v>
      </c>
    </row>
    <row r="306" s="12" customFormat="1">
      <c r="B306" s="238"/>
      <c r="C306" s="239"/>
      <c r="D306" s="223" t="s">
        <v>213</v>
      </c>
      <c r="E306" s="240" t="s">
        <v>47</v>
      </c>
      <c r="F306" s="241" t="s">
        <v>317</v>
      </c>
      <c r="G306" s="239"/>
      <c r="H306" s="242">
        <v>25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AT306" s="248" t="s">
        <v>213</v>
      </c>
      <c r="AU306" s="248" t="s">
        <v>91</v>
      </c>
      <c r="AV306" s="12" t="s">
        <v>91</v>
      </c>
      <c r="AW306" s="12" t="s">
        <v>45</v>
      </c>
      <c r="AX306" s="12" t="s">
        <v>23</v>
      </c>
      <c r="AY306" s="248" t="s">
        <v>195</v>
      </c>
    </row>
    <row r="307" s="1" customFormat="1" ht="31.5" customHeight="1">
      <c r="B307" s="40"/>
      <c r="C307" s="211" t="s">
        <v>455</v>
      </c>
      <c r="D307" s="211" t="s">
        <v>196</v>
      </c>
      <c r="E307" s="212" t="s">
        <v>456</v>
      </c>
      <c r="F307" s="213" t="s">
        <v>457</v>
      </c>
      <c r="G307" s="214" t="s">
        <v>301</v>
      </c>
      <c r="H307" s="215">
        <v>81</v>
      </c>
      <c r="I307" s="216"/>
      <c r="J307" s="217">
        <f>ROUND(I307*H307,2)</f>
        <v>0</v>
      </c>
      <c r="K307" s="213" t="s">
        <v>200</v>
      </c>
      <c r="L307" s="66"/>
      <c r="M307" s="218" t="s">
        <v>47</v>
      </c>
      <c r="N307" s="219" t="s">
        <v>53</v>
      </c>
      <c r="O307" s="41"/>
      <c r="P307" s="220">
        <f>O307*H307</f>
        <v>0</v>
      </c>
      <c r="Q307" s="220">
        <v>0</v>
      </c>
      <c r="R307" s="220">
        <f>Q307*H307</f>
        <v>0</v>
      </c>
      <c r="S307" s="220">
        <v>0</v>
      </c>
      <c r="T307" s="221">
        <f>S307*H307</f>
        <v>0</v>
      </c>
      <c r="AR307" s="19" t="s">
        <v>194</v>
      </c>
      <c r="AT307" s="19" t="s">
        <v>196</v>
      </c>
      <c r="AU307" s="19" t="s">
        <v>91</v>
      </c>
      <c r="AY307" s="19" t="s">
        <v>195</v>
      </c>
      <c r="BE307" s="222">
        <f>IF(N307="základní",J307,0)</f>
        <v>0</v>
      </c>
      <c r="BF307" s="222">
        <f>IF(N307="snížená",J307,0)</f>
        <v>0</v>
      </c>
      <c r="BG307" s="222">
        <f>IF(N307="zákl. přenesená",J307,0)</f>
        <v>0</v>
      </c>
      <c r="BH307" s="222">
        <f>IF(N307="sníž. přenesená",J307,0)</f>
        <v>0</v>
      </c>
      <c r="BI307" s="222">
        <f>IF(N307="nulová",J307,0)</f>
        <v>0</v>
      </c>
      <c r="BJ307" s="19" t="s">
        <v>23</v>
      </c>
      <c r="BK307" s="222">
        <f>ROUND(I307*H307,2)</f>
        <v>0</v>
      </c>
      <c r="BL307" s="19" t="s">
        <v>194</v>
      </c>
      <c r="BM307" s="19" t="s">
        <v>458</v>
      </c>
    </row>
    <row r="308" s="1" customFormat="1">
      <c r="B308" s="40"/>
      <c r="C308" s="68"/>
      <c r="D308" s="225" t="s">
        <v>202</v>
      </c>
      <c r="E308" s="68"/>
      <c r="F308" s="226" t="s">
        <v>459</v>
      </c>
      <c r="G308" s="68"/>
      <c r="H308" s="68"/>
      <c r="I308" s="183"/>
      <c r="J308" s="68"/>
      <c r="K308" s="68"/>
      <c r="L308" s="66"/>
      <c r="M308" s="86"/>
      <c r="N308" s="41"/>
      <c r="O308" s="41"/>
      <c r="P308" s="41"/>
      <c r="Q308" s="41"/>
      <c r="R308" s="41"/>
      <c r="S308" s="41"/>
      <c r="T308" s="87"/>
      <c r="AT308" s="19" t="s">
        <v>202</v>
      </c>
      <c r="AU308" s="19" t="s">
        <v>91</v>
      </c>
    </row>
    <row r="309" s="11" customFormat="1">
      <c r="B309" s="227"/>
      <c r="C309" s="228"/>
      <c r="D309" s="225" t="s">
        <v>213</v>
      </c>
      <c r="E309" s="229" t="s">
        <v>47</v>
      </c>
      <c r="F309" s="230" t="s">
        <v>305</v>
      </c>
      <c r="G309" s="228"/>
      <c r="H309" s="231" t="s">
        <v>47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AT309" s="237" t="s">
        <v>213</v>
      </c>
      <c r="AU309" s="237" t="s">
        <v>91</v>
      </c>
      <c r="AV309" s="11" t="s">
        <v>23</v>
      </c>
      <c r="AW309" s="11" t="s">
        <v>45</v>
      </c>
      <c r="AX309" s="11" t="s">
        <v>82</v>
      </c>
      <c r="AY309" s="237" t="s">
        <v>195</v>
      </c>
    </row>
    <row r="310" s="11" customFormat="1">
      <c r="B310" s="227"/>
      <c r="C310" s="228"/>
      <c r="D310" s="225" t="s">
        <v>213</v>
      </c>
      <c r="E310" s="229" t="s">
        <v>47</v>
      </c>
      <c r="F310" s="230" t="s">
        <v>322</v>
      </c>
      <c r="G310" s="228"/>
      <c r="H310" s="231" t="s">
        <v>47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213</v>
      </c>
      <c r="AU310" s="237" t="s">
        <v>91</v>
      </c>
      <c r="AV310" s="11" t="s">
        <v>23</v>
      </c>
      <c r="AW310" s="11" t="s">
        <v>45</v>
      </c>
      <c r="AX310" s="11" t="s">
        <v>82</v>
      </c>
      <c r="AY310" s="237" t="s">
        <v>195</v>
      </c>
    </row>
    <row r="311" s="11" customFormat="1">
      <c r="B311" s="227"/>
      <c r="C311" s="228"/>
      <c r="D311" s="225" t="s">
        <v>213</v>
      </c>
      <c r="E311" s="229" t="s">
        <v>47</v>
      </c>
      <c r="F311" s="230" t="s">
        <v>323</v>
      </c>
      <c r="G311" s="228"/>
      <c r="H311" s="231" t="s">
        <v>47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213</v>
      </c>
      <c r="AU311" s="237" t="s">
        <v>91</v>
      </c>
      <c r="AV311" s="11" t="s">
        <v>23</v>
      </c>
      <c r="AW311" s="11" t="s">
        <v>45</v>
      </c>
      <c r="AX311" s="11" t="s">
        <v>82</v>
      </c>
      <c r="AY311" s="237" t="s">
        <v>195</v>
      </c>
    </row>
    <row r="312" s="11" customFormat="1">
      <c r="B312" s="227"/>
      <c r="C312" s="228"/>
      <c r="D312" s="225" t="s">
        <v>213</v>
      </c>
      <c r="E312" s="229" t="s">
        <v>47</v>
      </c>
      <c r="F312" s="230" t="s">
        <v>307</v>
      </c>
      <c r="G312" s="228"/>
      <c r="H312" s="231" t="s">
        <v>47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AT312" s="237" t="s">
        <v>213</v>
      </c>
      <c r="AU312" s="237" t="s">
        <v>91</v>
      </c>
      <c r="AV312" s="11" t="s">
        <v>23</v>
      </c>
      <c r="AW312" s="11" t="s">
        <v>45</v>
      </c>
      <c r="AX312" s="11" t="s">
        <v>82</v>
      </c>
      <c r="AY312" s="237" t="s">
        <v>195</v>
      </c>
    </row>
    <row r="313" s="11" customFormat="1">
      <c r="B313" s="227"/>
      <c r="C313" s="228"/>
      <c r="D313" s="225" t="s">
        <v>213</v>
      </c>
      <c r="E313" s="229" t="s">
        <v>47</v>
      </c>
      <c r="F313" s="230" t="s">
        <v>324</v>
      </c>
      <c r="G313" s="228"/>
      <c r="H313" s="231" t="s">
        <v>47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213</v>
      </c>
      <c r="AU313" s="237" t="s">
        <v>91</v>
      </c>
      <c r="AV313" s="11" t="s">
        <v>23</v>
      </c>
      <c r="AW313" s="11" t="s">
        <v>45</v>
      </c>
      <c r="AX313" s="11" t="s">
        <v>82</v>
      </c>
      <c r="AY313" s="237" t="s">
        <v>195</v>
      </c>
    </row>
    <row r="314" s="12" customFormat="1">
      <c r="B314" s="238"/>
      <c r="C314" s="239"/>
      <c r="D314" s="223" t="s">
        <v>213</v>
      </c>
      <c r="E314" s="240" t="s">
        <v>47</v>
      </c>
      <c r="F314" s="241" t="s">
        <v>325</v>
      </c>
      <c r="G314" s="239"/>
      <c r="H314" s="242">
        <v>81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AT314" s="248" t="s">
        <v>213</v>
      </c>
      <c r="AU314" s="248" t="s">
        <v>91</v>
      </c>
      <c r="AV314" s="12" t="s">
        <v>91</v>
      </c>
      <c r="AW314" s="12" t="s">
        <v>45</v>
      </c>
      <c r="AX314" s="12" t="s">
        <v>23</v>
      </c>
      <c r="AY314" s="248" t="s">
        <v>195</v>
      </c>
    </row>
    <row r="315" s="1" customFormat="1" ht="31.5" customHeight="1">
      <c r="B315" s="40"/>
      <c r="C315" s="211" t="s">
        <v>460</v>
      </c>
      <c r="D315" s="211" t="s">
        <v>196</v>
      </c>
      <c r="E315" s="212" t="s">
        <v>461</v>
      </c>
      <c r="F315" s="213" t="s">
        <v>462</v>
      </c>
      <c r="G315" s="214" t="s">
        <v>301</v>
      </c>
      <c r="H315" s="215">
        <v>61</v>
      </c>
      <c r="I315" s="216"/>
      <c r="J315" s="217">
        <f>ROUND(I315*H315,2)</f>
        <v>0</v>
      </c>
      <c r="K315" s="213" t="s">
        <v>200</v>
      </c>
      <c r="L315" s="66"/>
      <c r="M315" s="218" t="s">
        <v>47</v>
      </c>
      <c r="N315" s="219" t="s">
        <v>53</v>
      </c>
      <c r="O315" s="41"/>
      <c r="P315" s="220">
        <f>O315*H315</f>
        <v>0</v>
      </c>
      <c r="Q315" s="220">
        <v>0</v>
      </c>
      <c r="R315" s="220">
        <f>Q315*H315</f>
        <v>0</v>
      </c>
      <c r="S315" s="220">
        <v>0</v>
      </c>
      <c r="T315" s="221">
        <f>S315*H315</f>
        <v>0</v>
      </c>
      <c r="AR315" s="19" t="s">
        <v>194</v>
      </c>
      <c r="AT315" s="19" t="s">
        <v>196</v>
      </c>
      <c r="AU315" s="19" t="s">
        <v>91</v>
      </c>
      <c r="AY315" s="19" t="s">
        <v>195</v>
      </c>
      <c r="BE315" s="222">
        <f>IF(N315="základní",J315,0)</f>
        <v>0</v>
      </c>
      <c r="BF315" s="222">
        <f>IF(N315="snížená",J315,0)</f>
        <v>0</v>
      </c>
      <c r="BG315" s="222">
        <f>IF(N315="zákl. přenesená",J315,0)</f>
        <v>0</v>
      </c>
      <c r="BH315" s="222">
        <f>IF(N315="sníž. přenesená",J315,0)</f>
        <v>0</v>
      </c>
      <c r="BI315" s="222">
        <f>IF(N315="nulová",J315,0)</f>
        <v>0</v>
      </c>
      <c r="BJ315" s="19" t="s">
        <v>23</v>
      </c>
      <c r="BK315" s="222">
        <f>ROUND(I315*H315,2)</f>
        <v>0</v>
      </c>
      <c r="BL315" s="19" t="s">
        <v>194</v>
      </c>
      <c r="BM315" s="19" t="s">
        <v>463</v>
      </c>
    </row>
    <row r="316" s="1" customFormat="1">
      <c r="B316" s="40"/>
      <c r="C316" s="68"/>
      <c r="D316" s="225" t="s">
        <v>202</v>
      </c>
      <c r="E316" s="68"/>
      <c r="F316" s="226" t="s">
        <v>464</v>
      </c>
      <c r="G316" s="68"/>
      <c r="H316" s="68"/>
      <c r="I316" s="183"/>
      <c r="J316" s="68"/>
      <c r="K316" s="68"/>
      <c r="L316" s="66"/>
      <c r="M316" s="86"/>
      <c r="N316" s="41"/>
      <c r="O316" s="41"/>
      <c r="P316" s="41"/>
      <c r="Q316" s="41"/>
      <c r="R316" s="41"/>
      <c r="S316" s="41"/>
      <c r="T316" s="87"/>
      <c r="AT316" s="19" t="s">
        <v>202</v>
      </c>
      <c r="AU316" s="19" t="s">
        <v>91</v>
      </c>
    </row>
    <row r="317" s="11" customFormat="1">
      <c r="B317" s="227"/>
      <c r="C317" s="228"/>
      <c r="D317" s="225" t="s">
        <v>213</v>
      </c>
      <c r="E317" s="229" t="s">
        <v>47</v>
      </c>
      <c r="F317" s="230" t="s">
        <v>305</v>
      </c>
      <c r="G317" s="228"/>
      <c r="H317" s="231" t="s">
        <v>47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213</v>
      </c>
      <c r="AU317" s="237" t="s">
        <v>91</v>
      </c>
      <c r="AV317" s="11" t="s">
        <v>23</v>
      </c>
      <c r="AW317" s="11" t="s">
        <v>45</v>
      </c>
      <c r="AX317" s="11" t="s">
        <v>82</v>
      </c>
      <c r="AY317" s="237" t="s">
        <v>195</v>
      </c>
    </row>
    <row r="318" s="11" customFormat="1">
      <c r="B318" s="227"/>
      <c r="C318" s="228"/>
      <c r="D318" s="225" t="s">
        <v>213</v>
      </c>
      <c r="E318" s="229" t="s">
        <v>47</v>
      </c>
      <c r="F318" s="230" t="s">
        <v>330</v>
      </c>
      <c r="G318" s="228"/>
      <c r="H318" s="231" t="s">
        <v>47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213</v>
      </c>
      <c r="AU318" s="237" t="s">
        <v>91</v>
      </c>
      <c r="AV318" s="11" t="s">
        <v>23</v>
      </c>
      <c r="AW318" s="11" t="s">
        <v>45</v>
      </c>
      <c r="AX318" s="11" t="s">
        <v>82</v>
      </c>
      <c r="AY318" s="237" t="s">
        <v>195</v>
      </c>
    </row>
    <row r="319" s="11" customFormat="1">
      <c r="B319" s="227"/>
      <c r="C319" s="228"/>
      <c r="D319" s="225" t="s">
        <v>213</v>
      </c>
      <c r="E319" s="229" t="s">
        <v>47</v>
      </c>
      <c r="F319" s="230" t="s">
        <v>307</v>
      </c>
      <c r="G319" s="228"/>
      <c r="H319" s="231" t="s">
        <v>47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AT319" s="237" t="s">
        <v>213</v>
      </c>
      <c r="AU319" s="237" t="s">
        <v>91</v>
      </c>
      <c r="AV319" s="11" t="s">
        <v>23</v>
      </c>
      <c r="AW319" s="11" t="s">
        <v>45</v>
      </c>
      <c r="AX319" s="11" t="s">
        <v>82</v>
      </c>
      <c r="AY319" s="237" t="s">
        <v>195</v>
      </c>
    </row>
    <row r="320" s="11" customFormat="1">
      <c r="B320" s="227"/>
      <c r="C320" s="228"/>
      <c r="D320" s="225" t="s">
        <v>213</v>
      </c>
      <c r="E320" s="229" t="s">
        <v>47</v>
      </c>
      <c r="F320" s="230" t="s">
        <v>331</v>
      </c>
      <c r="G320" s="228"/>
      <c r="H320" s="231" t="s">
        <v>47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213</v>
      </c>
      <c r="AU320" s="237" t="s">
        <v>91</v>
      </c>
      <c r="AV320" s="11" t="s">
        <v>23</v>
      </c>
      <c r="AW320" s="11" t="s">
        <v>45</v>
      </c>
      <c r="AX320" s="11" t="s">
        <v>82</v>
      </c>
      <c r="AY320" s="237" t="s">
        <v>195</v>
      </c>
    </row>
    <row r="321" s="12" customFormat="1">
      <c r="B321" s="238"/>
      <c r="C321" s="239"/>
      <c r="D321" s="223" t="s">
        <v>213</v>
      </c>
      <c r="E321" s="240" t="s">
        <v>47</v>
      </c>
      <c r="F321" s="241" t="s">
        <v>332</v>
      </c>
      <c r="G321" s="239"/>
      <c r="H321" s="242">
        <v>61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AT321" s="248" t="s">
        <v>213</v>
      </c>
      <c r="AU321" s="248" t="s">
        <v>91</v>
      </c>
      <c r="AV321" s="12" t="s">
        <v>91</v>
      </c>
      <c r="AW321" s="12" t="s">
        <v>45</v>
      </c>
      <c r="AX321" s="12" t="s">
        <v>23</v>
      </c>
      <c r="AY321" s="248" t="s">
        <v>195</v>
      </c>
    </row>
    <row r="322" s="1" customFormat="1" ht="22.5" customHeight="1">
      <c r="B322" s="40"/>
      <c r="C322" s="211" t="s">
        <v>465</v>
      </c>
      <c r="D322" s="211" t="s">
        <v>196</v>
      </c>
      <c r="E322" s="212" t="s">
        <v>466</v>
      </c>
      <c r="F322" s="213" t="s">
        <v>467</v>
      </c>
      <c r="G322" s="214" t="s">
        <v>284</v>
      </c>
      <c r="H322" s="215">
        <v>204</v>
      </c>
      <c r="I322" s="216"/>
      <c r="J322" s="217">
        <f>ROUND(I322*H322,2)</f>
        <v>0</v>
      </c>
      <c r="K322" s="213" t="s">
        <v>200</v>
      </c>
      <c r="L322" s="66"/>
      <c r="M322" s="218" t="s">
        <v>47</v>
      </c>
      <c r="N322" s="219" t="s">
        <v>53</v>
      </c>
      <c r="O322" s="41"/>
      <c r="P322" s="220">
        <f>O322*H322</f>
        <v>0</v>
      </c>
      <c r="Q322" s="220">
        <v>0</v>
      </c>
      <c r="R322" s="220">
        <f>Q322*H322</f>
        <v>0</v>
      </c>
      <c r="S322" s="220">
        <v>0</v>
      </c>
      <c r="T322" s="221">
        <f>S322*H322</f>
        <v>0</v>
      </c>
      <c r="AR322" s="19" t="s">
        <v>194</v>
      </c>
      <c r="AT322" s="19" t="s">
        <v>196</v>
      </c>
      <c r="AU322" s="19" t="s">
        <v>91</v>
      </c>
      <c r="AY322" s="19" t="s">
        <v>195</v>
      </c>
      <c r="BE322" s="222">
        <f>IF(N322="základní",J322,0)</f>
        <v>0</v>
      </c>
      <c r="BF322" s="222">
        <f>IF(N322="snížená",J322,0)</f>
        <v>0</v>
      </c>
      <c r="BG322" s="222">
        <f>IF(N322="zákl. přenesená",J322,0)</f>
        <v>0</v>
      </c>
      <c r="BH322" s="222">
        <f>IF(N322="sníž. přenesená",J322,0)</f>
        <v>0</v>
      </c>
      <c r="BI322" s="222">
        <f>IF(N322="nulová",J322,0)</f>
        <v>0</v>
      </c>
      <c r="BJ322" s="19" t="s">
        <v>23</v>
      </c>
      <c r="BK322" s="222">
        <f>ROUND(I322*H322,2)</f>
        <v>0</v>
      </c>
      <c r="BL322" s="19" t="s">
        <v>194</v>
      </c>
      <c r="BM322" s="19" t="s">
        <v>468</v>
      </c>
    </row>
    <row r="323" s="1" customFormat="1">
      <c r="B323" s="40"/>
      <c r="C323" s="68"/>
      <c r="D323" s="225" t="s">
        <v>202</v>
      </c>
      <c r="E323" s="68"/>
      <c r="F323" s="226" t="s">
        <v>469</v>
      </c>
      <c r="G323" s="68"/>
      <c r="H323" s="68"/>
      <c r="I323" s="183"/>
      <c r="J323" s="68"/>
      <c r="K323" s="68"/>
      <c r="L323" s="66"/>
      <c r="M323" s="86"/>
      <c r="N323" s="41"/>
      <c r="O323" s="41"/>
      <c r="P323" s="41"/>
      <c r="Q323" s="41"/>
      <c r="R323" s="41"/>
      <c r="S323" s="41"/>
      <c r="T323" s="87"/>
      <c r="AT323" s="19" t="s">
        <v>202</v>
      </c>
      <c r="AU323" s="19" t="s">
        <v>91</v>
      </c>
    </row>
    <row r="324" s="12" customFormat="1">
      <c r="B324" s="238"/>
      <c r="C324" s="239"/>
      <c r="D324" s="223" t="s">
        <v>213</v>
      </c>
      <c r="E324" s="240" t="s">
        <v>47</v>
      </c>
      <c r="F324" s="241" t="s">
        <v>470</v>
      </c>
      <c r="G324" s="239"/>
      <c r="H324" s="242">
        <v>204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AT324" s="248" t="s">
        <v>213</v>
      </c>
      <c r="AU324" s="248" t="s">
        <v>91</v>
      </c>
      <c r="AV324" s="12" t="s">
        <v>91</v>
      </c>
      <c r="AW324" s="12" t="s">
        <v>45</v>
      </c>
      <c r="AX324" s="12" t="s">
        <v>23</v>
      </c>
      <c r="AY324" s="248" t="s">
        <v>195</v>
      </c>
    </row>
    <row r="325" s="1" customFormat="1" ht="22.5" customHeight="1">
      <c r="B325" s="40"/>
      <c r="C325" s="211" t="s">
        <v>471</v>
      </c>
      <c r="D325" s="211" t="s">
        <v>196</v>
      </c>
      <c r="E325" s="212" t="s">
        <v>472</v>
      </c>
      <c r="F325" s="213" t="s">
        <v>473</v>
      </c>
      <c r="G325" s="214" t="s">
        <v>301</v>
      </c>
      <c r="H325" s="215">
        <v>42</v>
      </c>
      <c r="I325" s="216"/>
      <c r="J325" s="217">
        <f>ROUND(I325*H325,2)</f>
        <v>0</v>
      </c>
      <c r="K325" s="213" t="s">
        <v>200</v>
      </c>
      <c r="L325" s="66"/>
      <c r="M325" s="218" t="s">
        <v>47</v>
      </c>
      <c r="N325" s="219" t="s">
        <v>53</v>
      </c>
      <c r="O325" s="41"/>
      <c r="P325" s="220">
        <f>O325*H325</f>
        <v>0</v>
      </c>
      <c r="Q325" s="220">
        <v>0</v>
      </c>
      <c r="R325" s="220">
        <f>Q325*H325</f>
        <v>0</v>
      </c>
      <c r="S325" s="220">
        <v>0</v>
      </c>
      <c r="T325" s="221">
        <f>S325*H325</f>
        <v>0</v>
      </c>
      <c r="AR325" s="19" t="s">
        <v>194</v>
      </c>
      <c r="AT325" s="19" t="s">
        <v>196</v>
      </c>
      <c r="AU325" s="19" t="s">
        <v>91</v>
      </c>
      <c r="AY325" s="19" t="s">
        <v>195</v>
      </c>
      <c r="BE325" s="222">
        <f>IF(N325="základní",J325,0)</f>
        <v>0</v>
      </c>
      <c r="BF325" s="222">
        <f>IF(N325="snížená",J325,0)</f>
        <v>0</v>
      </c>
      <c r="BG325" s="222">
        <f>IF(N325="zákl. přenesená",J325,0)</f>
        <v>0</v>
      </c>
      <c r="BH325" s="222">
        <f>IF(N325="sníž. přenesená",J325,0)</f>
        <v>0</v>
      </c>
      <c r="BI325" s="222">
        <f>IF(N325="nulová",J325,0)</f>
        <v>0</v>
      </c>
      <c r="BJ325" s="19" t="s">
        <v>23</v>
      </c>
      <c r="BK325" s="222">
        <f>ROUND(I325*H325,2)</f>
        <v>0</v>
      </c>
      <c r="BL325" s="19" t="s">
        <v>194</v>
      </c>
      <c r="BM325" s="19" t="s">
        <v>474</v>
      </c>
    </row>
    <row r="326" s="1" customFormat="1">
      <c r="B326" s="40"/>
      <c r="C326" s="68"/>
      <c r="D326" s="225" t="s">
        <v>202</v>
      </c>
      <c r="E326" s="68"/>
      <c r="F326" s="226" t="s">
        <v>475</v>
      </c>
      <c r="G326" s="68"/>
      <c r="H326" s="68"/>
      <c r="I326" s="183"/>
      <c r="J326" s="68"/>
      <c r="K326" s="68"/>
      <c r="L326" s="66"/>
      <c r="M326" s="86"/>
      <c r="N326" s="41"/>
      <c r="O326" s="41"/>
      <c r="P326" s="41"/>
      <c r="Q326" s="41"/>
      <c r="R326" s="41"/>
      <c r="S326" s="41"/>
      <c r="T326" s="87"/>
      <c r="AT326" s="19" t="s">
        <v>202</v>
      </c>
      <c r="AU326" s="19" t="s">
        <v>91</v>
      </c>
    </row>
    <row r="327" s="11" customFormat="1">
      <c r="B327" s="227"/>
      <c r="C327" s="228"/>
      <c r="D327" s="225" t="s">
        <v>213</v>
      </c>
      <c r="E327" s="229" t="s">
        <v>47</v>
      </c>
      <c r="F327" s="230" t="s">
        <v>476</v>
      </c>
      <c r="G327" s="228"/>
      <c r="H327" s="231" t="s">
        <v>47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213</v>
      </c>
      <c r="AU327" s="237" t="s">
        <v>91</v>
      </c>
      <c r="AV327" s="11" t="s">
        <v>23</v>
      </c>
      <c r="AW327" s="11" t="s">
        <v>45</v>
      </c>
      <c r="AX327" s="11" t="s">
        <v>82</v>
      </c>
      <c r="AY327" s="237" t="s">
        <v>195</v>
      </c>
    </row>
    <row r="328" s="12" customFormat="1">
      <c r="B328" s="238"/>
      <c r="C328" s="239"/>
      <c r="D328" s="223" t="s">
        <v>213</v>
      </c>
      <c r="E328" s="240" t="s">
        <v>47</v>
      </c>
      <c r="F328" s="241" t="s">
        <v>477</v>
      </c>
      <c r="G328" s="239"/>
      <c r="H328" s="242">
        <v>42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AT328" s="248" t="s">
        <v>213</v>
      </c>
      <c r="AU328" s="248" t="s">
        <v>91</v>
      </c>
      <c r="AV328" s="12" t="s">
        <v>91</v>
      </c>
      <c r="AW328" s="12" t="s">
        <v>45</v>
      </c>
      <c r="AX328" s="12" t="s">
        <v>23</v>
      </c>
      <c r="AY328" s="248" t="s">
        <v>195</v>
      </c>
    </row>
    <row r="329" s="1" customFormat="1" ht="22.5" customHeight="1">
      <c r="B329" s="40"/>
      <c r="C329" s="286" t="s">
        <v>478</v>
      </c>
      <c r="D329" s="286" t="s">
        <v>479</v>
      </c>
      <c r="E329" s="287" t="s">
        <v>480</v>
      </c>
      <c r="F329" s="288" t="s">
        <v>481</v>
      </c>
      <c r="G329" s="289" t="s">
        <v>301</v>
      </c>
      <c r="H329" s="290">
        <v>42</v>
      </c>
      <c r="I329" s="291"/>
      <c r="J329" s="292">
        <f>ROUND(I329*H329,2)</f>
        <v>0</v>
      </c>
      <c r="K329" s="288" t="s">
        <v>200</v>
      </c>
      <c r="L329" s="293"/>
      <c r="M329" s="294" t="s">
        <v>47</v>
      </c>
      <c r="N329" s="295" t="s">
        <v>53</v>
      </c>
      <c r="O329" s="41"/>
      <c r="P329" s="220">
        <f>O329*H329</f>
        <v>0</v>
      </c>
      <c r="Q329" s="220">
        <v>0.0023</v>
      </c>
      <c r="R329" s="220">
        <f>Q329*H329</f>
        <v>0</v>
      </c>
      <c r="S329" s="220">
        <v>0</v>
      </c>
      <c r="T329" s="221">
        <f>S329*H329</f>
        <v>0</v>
      </c>
      <c r="AR329" s="19" t="s">
        <v>238</v>
      </c>
      <c r="AT329" s="19" t="s">
        <v>479</v>
      </c>
      <c r="AU329" s="19" t="s">
        <v>91</v>
      </c>
      <c r="AY329" s="19" t="s">
        <v>195</v>
      </c>
      <c r="BE329" s="222">
        <f>IF(N329="základní",J329,0)</f>
        <v>0</v>
      </c>
      <c r="BF329" s="222">
        <f>IF(N329="snížená",J329,0)</f>
        <v>0</v>
      </c>
      <c r="BG329" s="222">
        <f>IF(N329="zákl. přenesená",J329,0)</f>
        <v>0</v>
      </c>
      <c r="BH329" s="222">
        <f>IF(N329="sníž. přenesená",J329,0)</f>
        <v>0</v>
      </c>
      <c r="BI329" s="222">
        <f>IF(N329="nulová",J329,0)</f>
        <v>0</v>
      </c>
      <c r="BJ329" s="19" t="s">
        <v>23</v>
      </c>
      <c r="BK329" s="222">
        <f>ROUND(I329*H329,2)</f>
        <v>0</v>
      </c>
      <c r="BL329" s="19" t="s">
        <v>194</v>
      </c>
      <c r="BM329" s="19" t="s">
        <v>482</v>
      </c>
    </row>
    <row r="330" s="1" customFormat="1">
      <c r="B330" s="40"/>
      <c r="C330" s="68"/>
      <c r="D330" s="225" t="s">
        <v>202</v>
      </c>
      <c r="E330" s="68"/>
      <c r="F330" s="226" t="s">
        <v>481</v>
      </c>
      <c r="G330" s="68"/>
      <c r="H330" s="68"/>
      <c r="I330" s="183"/>
      <c r="J330" s="68"/>
      <c r="K330" s="68"/>
      <c r="L330" s="66"/>
      <c r="M330" s="86"/>
      <c r="N330" s="41"/>
      <c r="O330" s="41"/>
      <c r="P330" s="41"/>
      <c r="Q330" s="41"/>
      <c r="R330" s="41"/>
      <c r="S330" s="41"/>
      <c r="T330" s="87"/>
      <c r="AT330" s="19" t="s">
        <v>202</v>
      </c>
      <c r="AU330" s="19" t="s">
        <v>91</v>
      </c>
    </row>
    <row r="331" s="11" customFormat="1">
      <c r="B331" s="227"/>
      <c r="C331" s="228"/>
      <c r="D331" s="225" t="s">
        <v>213</v>
      </c>
      <c r="E331" s="229" t="s">
        <v>47</v>
      </c>
      <c r="F331" s="230" t="s">
        <v>476</v>
      </c>
      <c r="G331" s="228"/>
      <c r="H331" s="231" t="s">
        <v>47</v>
      </c>
      <c r="I331" s="232"/>
      <c r="J331" s="228"/>
      <c r="K331" s="228"/>
      <c r="L331" s="233"/>
      <c r="M331" s="234"/>
      <c r="N331" s="235"/>
      <c r="O331" s="235"/>
      <c r="P331" s="235"/>
      <c r="Q331" s="235"/>
      <c r="R331" s="235"/>
      <c r="S331" s="235"/>
      <c r="T331" s="236"/>
      <c r="AT331" s="237" t="s">
        <v>213</v>
      </c>
      <c r="AU331" s="237" t="s">
        <v>91</v>
      </c>
      <c r="AV331" s="11" t="s">
        <v>23</v>
      </c>
      <c r="AW331" s="11" t="s">
        <v>45</v>
      </c>
      <c r="AX331" s="11" t="s">
        <v>82</v>
      </c>
      <c r="AY331" s="237" t="s">
        <v>195</v>
      </c>
    </row>
    <row r="332" s="12" customFormat="1">
      <c r="B332" s="238"/>
      <c r="C332" s="239"/>
      <c r="D332" s="223" t="s">
        <v>213</v>
      </c>
      <c r="E332" s="240" t="s">
        <v>47</v>
      </c>
      <c r="F332" s="241" t="s">
        <v>477</v>
      </c>
      <c r="G332" s="239"/>
      <c r="H332" s="242">
        <v>42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AT332" s="248" t="s">
        <v>213</v>
      </c>
      <c r="AU332" s="248" t="s">
        <v>91</v>
      </c>
      <c r="AV332" s="12" t="s">
        <v>91</v>
      </c>
      <c r="AW332" s="12" t="s">
        <v>45</v>
      </c>
      <c r="AX332" s="12" t="s">
        <v>23</v>
      </c>
      <c r="AY332" s="248" t="s">
        <v>195</v>
      </c>
    </row>
    <row r="333" s="1" customFormat="1" ht="22.5" customHeight="1">
      <c r="B333" s="40"/>
      <c r="C333" s="211" t="s">
        <v>483</v>
      </c>
      <c r="D333" s="211" t="s">
        <v>196</v>
      </c>
      <c r="E333" s="212" t="s">
        <v>484</v>
      </c>
      <c r="F333" s="213" t="s">
        <v>485</v>
      </c>
      <c r="G333" s="214" t="s">
        <v>486</v>
      </c>
      <c r="H333" s="215">
        <v>0.114</v>
      </c>
      <c r="I333" s="216"/>
      <c r="J333" s="217">
        <f>ROUND(I333*H333,2)</f>
        <v>0</v>
      </c>
      <c r="K333" s="213" t="s">
        <v>200</v>
      </c>
      <c r="L333" s="66"/>
      <c r="M333" s="218" t="s">
        <v>47</v>
      </c>
      <c r="N333" s="219" t="s">
        <v>53</v>
      </c>
      <c r="O333" s="41"/>
      <c r="P333" s="220">
        <f>O333*H333</f>
        <v>0</v>
      </c>
      <c r="Q333" s="220">
        <v>0</v>
      </c>
      <c r="R333" s="220">
        <f>Q333*H333</f>
        <v>0</v>
      </c>
      <c r="S333" s="220">
        <v>0</v>
      </c>
      <c r="T333" s="221">
        <f>S333*H333</f>
        <v>0</v>
      </c>
      <c r="AR333" s="19" t="s">
        <v>194</v>
      </c>
      <c r="AT333" s="19" t="s">
        <v>196</v>
      </c>
      <c r="AU333" s="19" t="s">
        <v>91</v>
      </c>
      <c r="AY333" s="19" t="s">
        <v>195</v>
      </c>
      <c r="BE333" s="222">
        <f>IF(N333="základní",J333,0)</f>
        <v>0</v>
      </c>
      <c r="BF333" s="222">
        <f>IF(N333="snížená",J333,0)</f>
        <v>0</v>
      </c>
      <c r="BG333" s="222">
        <f>IF(N333="zákl. přenesená",J333,0)</f>
        <v>0</v>
      </c>
      <c r="BH333" s="222">
        <f>IF(N333="sníž. přenesená",J333,0)</f>
        <v>0</v>
      </c>
      <c r="BI333" s="222">
        <f>IF(N333="nulová",J333,0)</f>
        <v>0</v>
      </c>
      <c r="BJ333" s="19" t="s">
        <v>23</v>
      </c>
      <c r="BK333" s="222">
        <f>ROUND(I333*H333,2)</f>
        <v>0</v>
      </c>
      <c r="BL333" s="19" t="s">
        <v>194</v>
      </c>
      <c r="BM333" s="19" t="s">
        <v>487</v>
      </c>
    </row>
    <row r="334" s="1" customFormat="1">
      <c r="B334" s="40"/>
      <c r="C334" s="68"/>
      <c r="D334" s="223" t="s">
        <v>202</v>
      </c>
      <c r="E334" s="68"/>
      <c r="F334" s="224" t="s">
        <v>488</v>
      </c>
      <c r="G334" s="68"/>
      <c r="H334" s="68"/>
      <c r="I334" s="183"/>
      <c r="J334" s="68"/>
      <c r="K334" s="68"/>
      <c r="L334" s="66"/>
      <c r="M334" s="86"/>
      <c r="N334" s="41"/>
      <c r="O334" s="41"/>
      <c r="P334" s="41"/>
      <c r="Q334" s="41"/>
      <c r="R334" s="41"/>
      <c r="S334" s="41"/>
      <c r="T334" s="87"/>
      <c r="AT334" s="19" t="s">
        <v>202</v>
      </c>
      <c r="AU334" s="19" t="s">
        <v>91</v>
      </c>
    </row>
    <row r="335" s="1" customFormat="1" ht="22.5" customHeight="1">
      <c r="B335" s="40"/>
      <c r="C335" s="211" t="s">
        <v>489</v>
      </c>
      <c r="D335" s="211" t="s">
        <v>196</v>
      </c>
      <c r="E335" s="212" t="s">
        <v>490</v>
      </c>
      <c r="F335" s="213" t="s">
        <v>491</v>
      </c>
      <c r="G335" s="214" t="s">
        <v>492</v>
      </c>
      <c r="H335" s="215">
        <v>89.775000000000006</v>
      </c>
      <c r="I335" s="216"/>
      <c r="J335" s="217">
        <f>ROUND(I335*H335,2)</f>
        <v>0</v>
      </c>
      <c r="K335" s="213" t="s">
        <v>47</v>
      </c>
      <c r="L335" s="66"/>
      <c r="M335" s="218" t="s">
        <v>47</v>
      </c>
      <c r="N335" s="219" t="s">
        <v>53</v>
      </c>
      <c r="O335" s="41"/>
      <c r="P335" s="220">
        <f>O335*H335</f>
        <v>0</v>
      </c>
      <c r="Q335" s="220">
        <v>0</v>
      </c>
      <c r="R335" s="220">
        <f>Q335*H335</f>
        <v>0</v>
      </c>
      <c r="S335" s="220">
        <v>0</v>
      </c>
      <c r="T335" s="221">
        <f>S335*H335</f>
        <v>0</v>
      </c>
      <c r="AR335" s="19" t="s">
        <v>194</v>
      </c>
      <c r="AT335" s="19" t="s">
        <v>196</v>
      </c>
      <c r="AU335" s="19" t="s">
        <v>91</v>
      </c>
      <c r="AY335" s="19" t="s">
        <v>195</v>
      </c>
      <c r="BE335" s="222">
        <f>IF(N335="základní",J335,0)</f>
        <v>0</v>
      </c>
      <c r="BF335" s="222">
        <f>IF(N335="snížená",J335,0)</f>
        <v>0</v>
      </c>
      <c r="BG335" s="222">
        <f>IF(N335="zákl. přenesená",J335,0)</f>
        <v>0</v>
      </c>
      <c r="BH335" s="222">
        <f>IF(N335="sníž. přenesená",J335,0)</f>
        <v>0</v>
      </c>
      <c r="BI335" s="222">
        <f>IF(N335="nulová",J335,0)</f>
        <v>0</v>
      </c>
      <c r="BJ335" s="19" t="s">
        <v>23</v>
      </c>
      <c r="BK335" s="222">
        <f>ROUND(I335*H335,2)</f>
        <v>0</v>
      </c>
      <c r="BL335" s="19" t="s">
        <v>194</v>
      </c>
      <c r="BM335" s="19" t="s">
        <v>493</v>
      </c>
    </row>
    <row r="336" s="1" customFormat="1">
      <c r="B336" s="40"/>
      <c r="C336" s="68"/>
      <c r="D336" s="225" t="s">
        <v>202</v>
      </c>
      <c r="E336" s="68"/>
      <c r="F336" s="226" t="s">
        <v>491</v>
      </c>
      <c r="G336" s="68"/>
      <c r="H336" s="68"/>
      <c r="I336" s="183"/>
      <c r="J336" s="68"/>
      <c r="K336" s="68"/>
      <c r="L336" s="66"/>
      <c r="M336" s="86"/>
      <c r="N336" s="41"/>
      <c r="O336" s="41"/>
      <c r="P336" s="41"/>
      <c r="Q336" s="41"/>
      <c r="R336" s="41"/>
      <c r="S336" s="41"/>
      <c r="T336" s="87"/>
      <c r="AT336" s="19" t="s">
        <v>202</v>
      </c>
      <c r="AU336" s="19" t="s">
        <v>91</v>
      </c>
    </row>
    <row r="337" s="12" customFormat="1">
      <c r="B337" s="238"/>
      <c r="C337" s="239"/>
      <c r="D337" s="223" t="s">
        <v>213</v>
      </c>
      <c r="E337" s="240" t="s">
        <v>47</v>
      </c>
      <c r="F337" s="241" t="s">
        <v>494</v>
      </c>
      <c r="G337" s="239"/>
      <c r="H337" s="242">
        <v>89.775000000000006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AT337" s="248" t="s">
        <v>213</v>
      </c>
      <c r="AU337" s="248" t="s">
        <v>91</v>
      </c>
      <c r="AV337" s="12" t="s">
        <v>91</v>
      </c>
      <c r="AW337" s="12" t="s">
        <v>45</v>
      </c>
      <c r="AX337" s="12" t="s">
        <v>23</v>
      </c>
      <c r="AY337" s="248" t="s">
        <v>195</v>
      </c>
    </row>
    <row r="338" s="1" customFormat="1" ht="22.5" customHeight="1">
      <c r="B338" s="40"/>
      <c r="C338" s="211" t="s">
        <v>495</v>
      </c>
      <c r="D338" s="211" t="s">
        <v>196</v>
      </c>
      <c r="E338" s="212" t="s">
        <v>496</v>
      </c>
      <c r="F338" s="213" t="s">
        <v>497</v>
      </c>
      <c r="G338" s="214" t="s">
        <v>498</v>
      </c>
      <c r="H338" s="215">
        <v>1</v>
      </c>
      <c r="I338" s="216"/>
      <c r="J338" s="217">
        <f>ROUND(I338*H338,2)</f>
        <v>0</v>
      </c>
      <c r="K338" s="213" t="s">
        <v>47</v>
      </c>
      <c r="L338" s="66"/>
      <c r="M338" s="218" t="s">
        <v>47</v>
      </c>
      <c r="N338" s="219" t="s">
        <v>53</v>
      </c>
      <c r="O338" s="41"/>
      <c r="P338" s="220">
        <f>O338*H338</f>
        <v>0</v>
      </c>
      <c r="Q338" s="220">
        <v>0</v>
      </c>
      <c r="R338" s="220">
        <f>Q338*H338</f>
        <v>0</v>
      </c>
      <c r="S338" s="220">
        <v>0</v>
      </c>
      <c r="T338" s="221">
        <f>S338*H338</f>
        <v>0</v>
      </c>
      <c r="AR338" s="19" t="s">
        <v>194</v>
      </c>
      <c r="AT338" s="19" t="s">
        <v>196</v>
      </c>
      <c r="AU338" s="19" t="s">
        <v>91</v>
      </c>
      <c r="AY338" s="19" t="s">
        <v>195</v>
      </c>
      <c r="BE338" s="222">
        <f>IF(N338="základní",J338,0)</f>
        <v>0</v>
      </c>
      <c r="BF338" s="222">
        <f>IF(N338="snížená",J338,0)</f>
        <v>0</v>
      </c>
      <c r="BG338" s="222">
        <f>IF(N338="zákl. přenesená",J338,0)</f>
        <v>0</v>
      </c>
      <c r="BH338" s="222">
        <f>IF(N338="sníž. přenesená",J338,0)</f>
        <v>0</v>
      </c>
      <c r="BI338" s="222">
        <f>IF(N338="nulová",J338,0)</f>
        <v>0</v>
      </c>
      <c r="BJ338" s="19" t="s">
        <v>23</v>
      </c>
      <c r="BK338" s="222">
        <f>ROUND(I338*H338,2)</f>
        <v>0</v>
      </c>
      <c r="BL338" s="19" t="s">
        <v>194</v>
      </c>
      <c r="BM338" s="19" t="s">
        <v>499</v>
      </c>
    </row>
    <row r="339" s="1" customFormat="1">
      <c r="B339" s="40"/>
      <c r="C339" s="68"/>
      <c r="D339" s="225" t="s">
        <v>202</v>
      </c>
      <c r="E339" s="68"/>
      <c r="F339" s="226" t="s">
        <v>497</v>
      </c>
      <c r="G339" s="68"/>
      <c r="H339" s="68"/>
      <c r="I339" s="183"/>
      <c r="J339" s="68"/>
      <c r="K339" s="68"/>
      <c r="L339" s="66"/>
      <c r="M339" s="296"/>
      <c r="N339" s="250"/>
      <c r="O339" s="250"/>
      <c r="P339" s="250"/>
      <c r="Q339" s="250"/>
      <c r="R339" s="250"/>
      <c r="S339" s="250"/>
      <c r="T339" s="297"/>
      <c r="AT339" s="19" t="s">
        <v>202</v>
      </c>
      <c r="AU339" s="19" t="s">
        <v>91</v>
      </c>
    </row>
    <row r="340" s="1" customFormat="1" ht="6.96" customHeight="1">
      <c r="B340" s="61"/>
      <c r="C340" s="62"/>
      <c r="D340" s="62"/>
      <c r="E340" s="62"/>
      <c r="F340" s="62"/>
      <c r="G340" s="62"/>
      <c r="H340" s="62"/>
      <c r="I340" s="166"/>
      <c r="J340" s="62"/>
      <c r="K340" s="62"/>
      <c r="L340" s="66"/>
    </row>
  </sheetData>
  <mergeCells count="9">
    <mergeCell ref="E7:H7"/>
    <mergeCell ref="E9:H9"/>
    <mergeCell ref="E24:H24"/>
    <mergeCell ref="E45:H45"/>
    <mergeCell ref="E47:H47"/>
    <mergeCell ref="E68:H68"/>
    <mergeCell ref="E70:H70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106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82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500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502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ROUND(J87,2)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ROUND(SUM(BE87:BE449), 2)</f>
        <v>0</v>
      </c>
      <c r="G32" s="41"/>
      <c r="H32" s="41"/>
      <c r="I32" s="158">
        <v>0.20999999999999999</v>
      </c>
      <c r="J32" s="157">
        <f>ROUND(ROUND((SUM(BE87:BE449)),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ROUND(SUM(BF87:BF449), 2)</f>
        <v>0</v>
      </c>
      <c r="G33" s="41"/>
      <c r="H33" s="41"/>
      <c r="I33" s="158">
        <v>0.14999999999999999</v>
      </c>
      <c r="J33" s="157">
        <f>ROUND(ROUND((SUM(BF87:BF449)),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ROUND(SUM(BG87:BG449),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ROUND(SUM(BH87:BH449),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ROUND(SUM(BI87:BI449),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500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J87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278</v>
      </c>
      <c r="E61" s="179"/>
      <c r="F61" s="179"/>
      <c r="G61" s="179"/>
      <c r="H61" s="179"/>
      <c r="I61" s="180"/>
      <c r="J61" s="181">
        <f>J88</f>
        <v>0</v>
      </c>
      <c r="K61" s="182"/>
    </row>
    <row r="62" s="13" customFormat="1" ht="19.92" customHeight="1">
      <c r="B62" s="253"/>
      <c r="C62" s="254"/>
      <c r="D62" s="255" t="s">
        <v>503</v>
      </c>
      <c r="E62" s="256"/>
      <c r="F62" s="256"/>
      <c r="G62" s="256"/>
      <c r="H62" s="256"/>
      <c r="I62" s="257"/>
      <c r="J62" s="258">
        <f>J89</f>
        <v>0</v>
      </c>
      <c r="K62" s="259"/>
    </row>
    <row r="63" s="8" customFormat="1" ht="24.96" customHeight="1">
      <c r="B63" s="176"/>
      <c r="C63" s="177"/>
      <c r="D63" s="178" t="s">
        <v>504</v>
      </c>
      <c r="E63" s="179"/>
      <c r="F63" s="179"/>
      <c r="G63" s="179"/>
      <c r="H63" s="179"/>
      <c r="I63" s="180"/>
      <c r="J63" s="181">
        <f>J102</f>
        <v>0</v>
      </c>
      <c r="K63" s="182"/>
    </row>
    <row r="64" s="8" customFormat="1" ht="24.96" customHeight="1">
      <c r="B64" s="176"/>
      <c r="C64" s="177"/>
      <c r="D64" s="178" t="s">
        <v>505</v>
      </c>
      <c r="E64" s="179"/>
      <c r="F64" s="179"/>
      <c r="G64" s="179"/>
      <c r="H64" s="179"/>
      <c r="I64" s="180"/>
      <c r="J64" s="181">
        <f>J161</f>
        <v>0</v>
      </c>
      <c r="K64" s="182"/>
    </row>
    <row r="65" s="8" customFormat="1" ht="24.96" customHeight="1">
      <c r="B65" s="176"/>
      <c r="C65" s="177"/>
      <c r="D65" s="178" t="s">
        <v>506</v>
      </c>
      <c r="E65" s="179"/>
      <c r="F65" s="179"/>
      <c r="G65" s="179"/>
      <c r="H65" s="179"/>
      <c r="I65" s="180"/>
      <c r="J65" s="181">
        <f>J290</f>
        <v>0</v>
      </c>
      <c r="K65" s="182"/>
    </row>
    <row r="66" s="1" customFormat="1" ht="21.84" customHeight="1">
      <c r="B66" s="40"/>
      <c r="C66" s="41"/>
      <c r="D66" s="41"/>
      <c r="E66" s="41"/>
      <c r="F66" s="41"/>
      <c r="G66" s="41"/>
      <c r="H66" s="41"/>
      <c r="I66" s="143"/>
      <c r="J66" s="41"/>
      <c r="K66" s="45"/>
    </row>
    <row r="67" s="1" customFormat="1" ht="6.96" customHeight="1">
      <c r="B67" s="61"/>
      <c r="C67" s="62"/>
      <c r="D67" s="62"/>
      <c r="E67" s="62"/>
      <c r="F67" s="62"/>
      <c r="G67" s="62"/>
      <c r="H67" s="62"/>
      <c r="I67" s="166"/>
      <c r="J67" s="62"/>
      <c r="K67" s="63"/>
    </row>
    <row r="71" s="1" customFormat="1" ht="6.96" customHeight="1">
      <c r="B71" s="64"/>
      <c r="C71" s="65"/>
      <c r="D71" s="65"/>
      <c r="E71" s="65"/>
      <c r="F71" s="65"/>
      <c r="G71" s="65"/>
      <c r="H71" s="65"/>
      <c r="I71" s="169"/>
      <c r="J71" s="65"/>
      <c r="K71" s="65"/>
      <c r="L71" s="66"/>
    </row>
    <row r="72" s="1" customFormat="1" ht="36.96" customHeight="1">
      <c r="B72" s="40"/>
      <c r="C72" s="67" t="s">
        <v>178</v>
      </c>
      <c r="D72" s="68"/>
      <c r="E72" s="68"/>
      <c r="F72" s="68"/>
      <c r="G72" s="68"/>
      <c r="H72" s="68"/>
      <c r="I72" s="183"/>
      <c r="J72" s="68"/>
      <c r="K72" s="68"/>
      <c r="L72" s="66"/>
    </row>
    <row r="73" s="1" customFormat="1" ht="6.96" customHeight="1">
      <c r="B73" s="40"/>
      <c r="C73" s="68"/>
      <c r="D73" s="68"/>
      <c r="E73" s="68"/>
      <c r="F73" s="68"/>
      <c r="G73" s="68"/>
      <c r="H73" s="68"/>
      <c r="I73" s="183"/>
      <c r="J73" s="68"/>
      <c r="K73" s="68"/>
      <c r="L73" s="66"/>
    </row>
    <row r="74" s="1" customFormat="1" ht="14.4" customHeight="1">
      <c r="B74" s="40"/>
      <c r="C74" s="70" t="s">
        <v>16</v>
      </c>
      <c r="D74" s="68"/>
      <c r="E74" s="68"/>
      <c r="F74" s="68"/>
      <c r="G74" s="68"/>
      <c r="H74" s="68"/>
      <c r="I74" s="183"/>
      <c r="J74" s="68"/>
      <c r="K74" s="68"/>
      <c r="L74" s="66"/>
    </row>
    <row r="75" s="1" customFormat="1" ht="22.5" customHeight="1">
      <c r="B75" s="40"/>
      <c r="C75" s="68"/>
      <c r="D75" s="68"/>
      <c r="E75" s="184">
        <f>E7</f>
        <v>0</v>
      </c>
      <c r="F75" s="68"/>
      <c r="G75" s="68"/>
      <c r="H75" s="68"/>
      <c r="I75" s="183"/>
      <c r="J75" s="68"/>
      <c r="K75" s="68"/>
      <c r="L75" s="66"/>
    </row>
    <row r="76">
      <c r="B76" s="23"/>
      <c r="C76" s="70" t="s">
        <v>167</v>
      </c>
      <c r="D76" s="298"/>
      <c r="E76" s="298"/>
      <c r="F76" s="298"/>
      <c r="G76" s="298"/>
      <c r="H76" s="298"/>
      <c r="I76" s="138"/>
      <c r="J76" s="298"/>
      <c r="K76" s="298"/>
      <c r="L76" s="299"/>
    </row>
    <row r="77" s="1" customFormat="1" ht="22.5" customHeight="1">
      <c r="B77" s="40"/>
      <c r="C77" s="68"/>
      <c r="D77" s="68"/>
      <c r="E77" s="184" t="s">
        <v>500</v>
      </c>
      <c r="F77" s="68"/>
      <c r="G77" s="68"/>
      <c r="H77" s="68"/>
      <c r="I77" s="183"/>
      <c r="J77" s="68"/>
      <c r="K77" s="68"/>
      <c r="L77" s="66"/>
    </row>
    <row r="78" s="1" customFormat="1" ht="14.4" customHeight="1">
      <c r="B78" s="40"/>
      <c r="C78" s="70" t="s">
        <v>501</v>
      </c>
      <c r="D78" s="68"/>
      <c r="E78" s="68"/>
      <c r="F78" s="68"/>
      <c r="G78" s="68"/>
      <c r="H78" s="68"/>
      <c r="I78" s="183"/>
      <c r="J78" s="68"/>
      <c r="K78" s="68"/>
      <c r="L78" s="66"/>
    </row>
    <row r="79" s="1" customFormat="1" ht="23.25" customHeight="1">
      <c r="B79" s="40"/>
      <c r="C79" s="68"/>
      <c r="D79" s="68"/>
      <c r="E79" s="76">
        <f>E11</f>
        <v>0</v>
      </c>
      <c r="F79" s="68"/>
      <c r="G79" s="68"/>
      <c r="H79" s="68"/>
      <c r="I79" s="183"/>
      <c r="J79" s="68"/>
      <c r="K79" s="68"/>
      <c r="L79" s="66"/>
    </row>
    <row r="80" s="1" customFormat="1" ht="6.96" customHeight="1">
      <c r="B80" s="40"/>
      <c r="C80" s="68"/>
      <c r="D80" s="68"/>
      <c r="E80" s="68"/>
      <c r="F80" s="68"/>
      <c r="G80" s="68"/>
      <c r="H80" s="68"/>
      <c r="I80" s="183"/>
      <c r="J80" s="68"/>
      <c r="K80" s="68"/>
      <c r="L80" s="66"/>
    </row>
    <row r="81" s="1" customFormat="1" ht="18" customHeight="1">
      <c r="B81" s="40"/>
      <c r="C81" s="70" t="s">
        <v>24</v>
      </c>
      <c r="D81" s="68"/>
      <c r="E81" s="68"/>
      <c r="F81" s="185">
        <f>F14</f>
        <v>0</v>
      </c>
      <c r="G81" s="68"/>
      <c r="H81" s="68"/>
      <c r="I81" s="186" t="s">
        <v>26</v>
      </c>
      <c r="J81" s="79">
        <f>IF(J14="","",J14)</f>
        <v>0</v>
      </c>
      <c r="K81" s="68"/>
      <c r="L81" s="66"/>
    </row>
    <row r="82" s="1" customFormat="1" ht="6.96" customHeight="1">
      <c r="B82" s="40"/>
      <c r="C82" s="68"/>
      <c r="D82" s="68"/>
      <c r="E82" s="68"/>
      <c r="F82" s="68"/>
      <c r="G82" s="68"/>
      <c r="H82" s="68"/>
      <c r="I82" s="183"/>
      <c r="J82" s="68"/>
      <c r="K82" s="68"/>
      <c r="L82" s="66"/>
    </row>
    <row r="83" s="1" customFormat="1">
      <c r="B83" s="40"/>
      <c r="C83" s="70" t="s">
        <v>34</v>
      </c>
      <c r="D83" s="68"/>
      <c r="E83" s="68"/>
      <c r="F83" s="185">
        <f>E17</f>
        <v>0</v>
      </c>
      <c r="G83" s="68"/>
      <c r="H83" s="68"/>
      <c r="I83" s="186" t="s">
        <v>42</v>
      </c>
      <c r="J83" s="185">
        <f>E23</f>
        <v>0</v>
      </c>
      <c r="K83" s="68"/>
      <c r="L83" s="66"/>
    </row>
    <row r="84" s="1" customFormat="1" ht="14.4" customHeight="1">
      <c r="B84" s="40"/>
      <c r="C84" s="70" t="s">
        <v>40</v>
      </c>
      <c r="D84" s="68"/>
      <c r="E84" s="68"/>
      <c r="F84" s="185">
        <f>IF(E20="","",E20)</f>
        <v>0</v>
      </c>
      <c r="G84" s="68"/>
      <c r="H84" s="68"/>
      <c r="I84" s="183"/>
      <c r="J84" s="68"/>
      <c r="K84" s="68"/>
      <c r="L84" s="66"/>
    </row>
    <row r="85" s="1" customFormat="1" ht="10.32" customHeight="1">
      <c r="B85" s="40"/>
      <c r="C85" s="68"/>
      <c r="D85" s="68"/>
      <c r="E85" s="68"/>
      <c r="F85" s="68"/>
      <c r="G85" s="68"/>
      <c r="H85" s="68"/>
      <c r="I85" s="183"/>
      <c r="J85" s="68"/>
      <c r="K85" s="68"/>
      <c r="L85" s="66"/>
    </row>
    <row r="86" s="9" customFormat="1" ht="29.28" customHeight="1">
      <c r="B86" s="187"/>
      <c r="C86" s="188" t="s">
        <v>179</v>
      </c>
      <c r="D86" s="189" t="s">
        <v>67</v>
      </c>
      <c r="E86" s="189" t="s">
        <v>63</v>
      </c>
      <c r="F86" s="189" t="s">
        <v>180</v>
      </c>
      <c r="G86" s="189" t="s">
        <v>181</v>
      </c>
      <c r="H86" s="189" t="s">
        <v>182</v>
      </c>
      <c r="I86" s="190" t="s">
        <v>183</v>
      </c>
      <c r="J86" s="189" t="s">
        <v>174</v>
      </c>
      <c r="K86" s="191" t="s">
        <v>184</v>
      </c>
      <c r="L86" s="192"/>
      <c r="M86" s="93" t="s">
        <v>185</v>
      </c>
      <c r="N86" s="94" t="s">
        <v>52</v>
      </c>
      <c r="O86" s="94" t="s">
        <v>186</v>
      </c>
      <c r="P86" s="94" t="s">
        <v>187</v>
      </c>
      <c r="Q86" s="94" t="s">
        <v>188</v>
      </c>
      <c r="R86" s="94" t="s">
        <v>189</v>
      </c>
      <c r="S86" s="94" t="s">
        <v>190</v>
      </c>
      <c r="T86" s="95" t="s">
        <v>191</v>
      </c>
    </row>
    <row r="87" s="1" customFormat="1" ht="29.28" customHeight="1">
      <c r="B87" s="40"/>
      <c r="C87" s="99" t="s">
        <v>175</v>
      </c>
      <c r="D87" s="68"/>
      <c r="E87" s="68"/>
      <c r="F87" s="68"/>
      <c r="G87" s="68"/>
      <c r="H87" s="68"/>
      <c r="I87" s="183"/>
      <c r="J87" s="193">
        <f>BK87</f>
        <v>0</v>
      </c>
      <c r="K87" s="68"/>
      <c r="L87" s="66"/>
      <c r="M87" s="96"/>
      <c r="N87" s="97"/>
      <c r="O87" s="97"/>
      <c r="P87" s="194">
        <f>P88+P102+P161+P290</f>
        <v>0</v>
      </c>
      <c r="Q87" s="97"/>
      <c r="R87" s="194">
        <f>R88+R102+R161+R290</f>
        <v>0</v>
      </c>
      <c r="S87" s="97"/>
      <c r="T87" s="195">
        <f>T88+T102+T161+T290</f>
        <v>0</v>
      </c>
      <c r="AT87" s="19" t="s">
        <v>81</v>
      </c>
      <c r="AU87" s="19" t="s">
        <v>176</v>
      </c>
      <c r="BK87" s="196">
        <f>BK88+BK102+BK161+BK290</f>
        <v>0</v>
      </c>
    </row>
    <row r="88" s="10" customFormat="1" ht="37.44" customHeight="1">
      <c r="B88" s="197"/>
      <c r="C88" s="198"/>
      <c r="D88" s="260" t="s">
        <v>81</v>
      </c>
      <c r="E88" s="261" t="s">
        <v>280</v>
      </c>
      <c r="F88" s="261" t="s">
        <v>281</v>
      </c>
      <c r="G88" s="198"/>
      <c r="H88" s="198"/>
      <c r="I88" s="201"/>
      <c r="J88" s="26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</v>
      </c>
      <c r="S88" s="205"/>
      <c r="T88" s="207">
        <f>T89</f>
        <v>0</v>
      </c>
      <c r="AR88" s="208" t="s">
        <v>23</v>
      </c>
      <c r="AT88" s="209" t="s">
        <v>81</v>
      </c>
      <c r="AU88" s="209" t="s">
        <v>82</v>
      </c>
      <c r="AY88" s="208" t="s">
        <v>195</v>
      </c>
      <c r="BK88" s="210">
        <f>BK89</f>
        <v>0</v>
      </c>
    </row>
    <row r="89" s="10" customFormat="1" ht="19.92" customHeight="1">
      <c r="B89" s="197"/>
      <c r="C89" s="198"/>
      <c r="D89" s="199" t="s">
        <v>81</v>
      </c>
      <c r="E89" s="263" t="s">
        <v>238</v>
      </c>
      <c r="F89" s="263" t="s">
        <v>507</v>
      </c>
      <c r="G89" s="198"/>
      <c r="H89" s="198"/>
      <c r="I89" s="201"/>
      <c r="J89" s="264">
        <f>BK89</f>
        <v>0</v>
      </c>
      <c r="K89" s="198"/>
      <c r="L89" s="203"/>
      <c r="M89" s="204"/>
      <c r="N89" s="205"/>
      <c r="O89" s="205"/>
      <c r="P89" s="206">
        <f>SUM(P90:P101)</f>
        <v>0</v>
      </c>
      <c r="Q89" s="205"/>
      <c r="R89" s="206">
        <f>SUM(R90:R101)</f>
        <v>0</v>
      </c>
      <c r="S89" s="205"/>
      <c r="T89" s="207">
        <f>SUM(T90:T101)</f>
        <v>0</v>
      </c>
      <c r="AR89" s="208" t="s">
        <v>23</v>
      </c>
      <c r="AT89" s="209" t="s">
        <v>81</v>
      </c>
      <c r="AU89" s="209" t="s">
        <v>23</v>
      </c>
      <c r="AY89" s="208" t="s">
        <v>195</v>
      </c>
      <c r="BK89" s="210">
        <f>SUM(BK90:BK101)</f>
        <v>0</v>
      </c>
    </row>
    <row r="90" s="1" customFormat="1" ht="31.5" customHeight="1">
      <c r="B90" s="40"/>
      <c r="C90" s="211" t="s">
        <v>23</v>
      </c>
      <c r="D90" s="211" t="s">
        <v>196</v>
      </c>
      <c r="E90" s="212" t="s">
        <v>508</v>
      </c>
      <c r="F90" s="213" t="s">
        <v>509</v>
      </c>
      <c r="G90" s="214" t="s">
        <v>510</v>
      </c>
      <c r="H90" s="215">
        <v>947</v>
      </c>
      <c r="I90" s="216"/>
      <c r="J90" s="217">
        <f>ROUND(I90*H90,2)</f>
        <v>0</v>
      </c>
      <c r="K90" s="213" t="s">
        <v>200</v>
      </c>
      <c r="L90" s="66"/>
      <c r="M90" s="218" t="s">
        <v>47</v>
      </c>
      <c r="N90" s="219" t="s">
        <v>53</v>
      </c>
      <c r="O90" s="41"/>
      <c r="P90" s="220">
        <f>O90*H90</f>
        <v>0</v>
      </c>
      <c r="Q90" s="220">
        <v>0.23058000000000001</v>
      </c>
      <c r="R90" s="220">
        <f>Q90*H90</f>
        <v>0</v>
      </c>
      <c r="S90" s="220">
        <v>0</v>
      </c>
      <c r="T90" s="221">
        <f>S90*H90</f>
        <v>0</v>
      </c>
      <c r="AR90" s="19" t="s">
        <v>194</v>
      </c>
      <c r="AT90" s="19" t="s">
        <v>196</v>
      </c>
      <c r="AU90" s="19" t="s">
        <v>91</v>
      </c>
      <c r="AY90" s="19" t="s">
        <v>195</v>
      </c>
      <c r="BE90" s="222">
        <f>IF(N90="základní",J90,0)</f>
        <v>0</v>
      </c>
      <c r="BF90" s="222">
        <f>IF(N90="snížená",J90,0)</f>
        <v>0</v>
      </c>
      <c r="BG90" s="222">
        <f>IF(N90="zákl. přenesená",J90,0)</f>
        <v>0</v>
      </c>
      <c r="BH90" s="222">
        <f>IF(N90="sníž. přenesená",J90,0)</f>
        <v>0</v>
      </c>
      <c r="BI90" s="222">
        <f>IF(N90="nulová",J90,0)</f>
        <v>0</v>
      </c>
      <c r="BJ90" s="19" t="s">
        <v>23</v>
      </c>
      <c r="BK90" s="222">
        <f>ROUND(I90*H90,2)</f>
        <v>0</v>
      </c>
      <c r="BL90" s="19" t="s">
        <v>194</v>
      </c>
      <c r="BM90" s="19" t="s">
        <v>511</v>
      </c>
    </row>
    <row r="91" s="1" customFormat="1">
      <c r="B91" s="40"/>
      <c r="C91" s="68"/>
      <c r="D91" s="225" t="s">
        <v>202</v>
      </c>
      <c r="E91" s="68"/>
      <c r="F91" s="226" t="s">
        <v>512</v>
      </c>
      <c r="G91" s="68"/>
      <c r="H91" s="68"/>
      <c r="I91" s="183"/>
      <c r="J91" s="68"/>
      <c r="K91" s="68"/>
      <c r="L91" s="66"/>
      <c r="M91" s="86"/>
      <c r="N91" s="41"/>
      <c r="O91" s="41"/>
      <c r="P91" s="41"/>
      <c r="Q91" s="41"/>
      <c r="R91" s="41"/>
      <c r="S91" s="41"/>
      <c r="T91" s="87"/>
      <c r="AT91" s="19" t="s">
        <v>202</v>
      </c>
      <c r="AU91" s="19" t="s">
        <v>91</v>
      </c>
    </row>
    <row r="92" s="11" customFormat="1">
      <c r="B92" s="227"/>
      <c r="C92" s="228"/>
      <c r="D92" s="225" t="s">
        <v>213</v>
      </c>
      <c r="E92" s="229" t="s">
        <v>47</v>
      </c>
      <c r="F92" s="230" t="s">
        <v>513</v>
      </c>
      <c r="G92" s="228"/>
      <c r="H92" s="231" t="s">
        <v>47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AT92" s="237" t="s">
        <v>213</v>
      </c>
      <c r="AU92" s="237" t="s">
        <v>91</v>
      </c>
      <c r="AV92" s="11" t="s">
        <v>23</v>
      </c>
      <c r="AW92" s="11" t="s">
        <v>45</v>
      </c>
      <c r="AX92" s="11" t="s">
        <v>82</v>
      </c>
      <c r="AY92" s="237" t="s">
        <v>195</v>
      </c>
    </row>
    <row r="93" s="12" customFormat="1">
      <c r="B93" s="238"/>
      <c r="C93" s="239"/>
      <c r="D93" s="223" t="s">
        <v>213</v>
      </c>
      <c r="E93" s="240" t="s">
        <v>47</v>
      </c>
      <c r="F93" s="241" t="s">
        <v>514</v>
      </c>
      <c r="G93" s="239"/>
      <c r="H93" s="242">
        <v>947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AT93" s="248" t="s">
        <v>213</v>
      </c>
      <c r="AU93" s="248" t="s">
        <v>91</v>
      </c>
      <c r="AV93" s="12" t="s">
        <v>91</v>
      </c>
      <c r="AW93" s="12" t="s">
        <v>45</v>
      </c>
      <c r="AX93" s="12" t="s">
        <v>23</v>
      </c>
      <c r="AY93" s="248" t="s">
        <v>195</v>
      </c>
    </row>
    <row r="94" s="1" customFormat="1" ht="22.5" customHeight="1">
      <c r="B94" s="40"/>
      <c r="C94" s="211" t="s">
        <v>91</v>
      </c>
      <c r="D94" s="211" t="s">
        <v>196</v>
      </c>
      <c r="E94" s="212" t="s">
        <v>515</v>
      </c>
      <c r="F94" s="213" t="s">
        <v>516</v>
      </c>
      <c r="G94" s="214" t="s">
        <v>510</v>
      </c>
      <c r="H94" s="215">
        <v>13.5</v>
      </c>
      <c r="I94" s="216"/>
      <c r="J94" s="217">
        <f>ROUND(I94*H94,2)</f>
        <v>0</v>
      </c>
      <c r="K94" s="213" t="s">
        <v>200</v>
      </c>
      <c r="L94" s="66"/>
      <c r="M94" s="218" t="s">
        <v>47</v>
      </c>
      <c r="N94" s="219" t="s">
        <v>53</v>
      </c>
      <c r="O94" s="41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AR94" s="19" t="s">
        <v>194</v>
      </c>
      <c r="AT94" s="19" t="s">
        <v>196</v>
      </c>
      <c r="AU94" s="19" t="s">
        <v>91</v>
      </c>
      <c r="AY94" s="19" t="s">
        <v>195</v>
      </c>
      <c r="BE94" s="222">
        <f>IF(N94="základní",J94,0)</f>
        <v>0</v>
      </c>
      <c r="BF94" s="222">
        <f>IF(N94="snížená",J94,0)</f>
        <v>0</v>
      </c>
      <c r="BG94" s="222">
        <f>IF(N94="zákl. přenesená",J94,0)</f>
        <v>0</v>
      </c>
      <c r="BH94" s="222">
        <f>IF(N94="sníž. přenesená",J94,0)</f>
        <v>0</v>
      </c>
      <c r="BI94" s="222">
        <f>IF(N94="nulová",J94,0)</f>
        <v>0</v>
      </c>
      <c r="BJ94" s="19" t="s">
        <v>23</v>
      </c>
      <c r="BK94" s="222">
        <f>ROUND(I94*H94,2)</f>
        <v>0</v>
      </c>
      <c r="BL94" s="19" t="s">
        <v>194</v>
      </c>
      <c r="BM94" s="19" t="s">
        <v>517</v>
      </c>
    </row>
    <row r="95" s="1" customFormat="1">
      <c r="B95" s="40"/>
      <c r="C95" s="68"/>
      <c r="D95" s="225" t="s">
        <v>202</v>
      </c>
      <c r="E95" s="68"/>
      <c r="F95" s="226" t="s">
        <v>518</v>
      </c>
      <c r="G95" s="68"/>
      <c r="H95" s="68"/>
      <c r="I95" s="183"/>
      <c r="J95" s="68"/>
      <c r="K95" s="68"/>
      <c r="L95" s="66"/>
      <c r="M95" s="86"/>
      <c r="N95" s="41"/>
      <c r="O95" s="41"/>
      <c r="P95" s="41"/>
      <c r="Q95" s="41"/>
      <c r="R95" s="41"/>
      <c r="S95" s="41"/>
      <c r="T95" s="87"/>
      <c r="AT95" s="19" t="s">
        <v>202</v>
      </c>
      <c r="AU95" s="19" t="s">
        <v>91</v>
      </c>
    </row>
    <row r="96" s="11" customFormat="1">
      <c r="B96" s="227"/>
      <c r="C96" s="228"/>
      <c r="D96" s="225" t="s">
        <v>213</v>
      </c>
      <c r="E96" s="229" t="s">
        <v>47</v>
      </c>
      <c r="F96" s="230" t="s">
        <v>513</v>
      </c>
      <c r="G96" s="228"/>
      <c r="H96" s="231" t="s">
        <v>47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213</v>
      </c>
      <c r="AU96" s="237" t="s">
        <v>91</v>
      </c>
      <c r="AV96" s="11" t="s">
        <v>23</v>
      </c>
      <c r="AW96" s="11" t="s">
        <v>45</v>
      </c>
      <c r="AX96" s="11" t="s">
        <v>82</v>
      </c>
      <c r="AY96" s="237" t="s">
        <v>195</v>
      </c>
    </row>
    <row r="97" s="12" customFormat="1">
      <c r="B97" s="238"/>
      <c r="C97" s="239"/>
      <c r="D97" s="223" t="s">
        <v>213</v>
      </c>
      <c r="E97" s="240" t="s">
        <v>47</v>
      </c>
      <c r="F97" s="241" t="s">
        <v>519</v>
      </c>
      <c r="G97" s="239"/>
      <c r="H97" s="242">
        <v>13.5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AT97" s="248" t="s">
        <v>213</v>
      </c>
      <c r="AU97" s="248" t="s">
        <v>91</v>
      </c>
      <c r="AV97" s="12" t="s">
        <v>91</v>
      </c>
      <c r="AW97" s="12" t="s">
        <v>45</v>
      </c>
      <c r="AX97" s="12" t="s">
        <v>23</v>
      </c>
      <c r="AY97" s="248" t="s">
        <v>195</v>
      </c>
    </row>
    <row r="98" s="1" customFormat="1" ht="22.5" customHeight="1">
      <c r="B98" s="40"/>
      <c r="C98" s="286" t="s">
        <v>208</v>
      </c>
      <c r="D98" s="286" t="s">
        <v>479</v>
      </c>
      <c r="E98" s="287" t="s">
        <v>520</v>
      </c>
      <c r="F98" s="288" t="s">
        <v>521</v>
      </c>
      <c r="G98" s="289" t="s">
        <v>301</v>
      </c>
      <c r="H98" s="290">
        <v>4</v>
      </c>
      <c r="I98" s="291"/>
      <c r="J98" s="292">
        <f>ROUND(I98*H98,2)</f>
        <v>0</v>
      </c>
      <c r="K98" s="288" t="s">
        <v>200</v>
      </c>
      <c r="L98" s="293"/>
      <c r="M98" s="294" t="s">
        <v>47</v>
      </c>
      <c r="N98" s="295" t="s">
        <v>53</v>
      </c>
      <c r="O98" s="41"/>
      <c r="P98" s="220">
        <f>O98*H98</f>
        <v>0</v>
      </c>
      <c r="Q98" s="220">
        <v>0.0083199999999999993</v>
      </c>
      <c r="R98" s="220">
        <f>Q98*H98</f>
        <v>0</v>
      </c>
      <c r="S98" s="220">
        <v>0</v>
      </c>
      <c r="T98" s="221">
        <f>S98*H98</f>
        <v>0</v>
      </c>
      <c r="AR98" s="19" t="s">
        <v>238</v>
      </c>
      <c r="AT98" s="19" t="s">
        <v>479</v>
      </c>
      <c r="AU98" s="19" t="s">
        <v>91</v>
      </c>
      <c r="AY98" s="19" t="s">
        <v>195</v>
      </c>
      <c r="BE98" s="222">
        <f>IF(N98="základní",J98,0)</f>
        <v>0</v>
      </c>
      <c r="BF98" s="222">
        <f>IF(N98="snížená",J98,0)</f>
        <v>0</v>
      </c>
      <c r="BG98" s="222">
        <f>IF(N98="zákl. přenesená",J98,0)</f>
        <v>0</v>
      </c>
      <c r="BH98" s="222">
        <f>IF(N98="sníž. přenesená",J98,0)</f>
        <v>0</v>
      </c>
      <c r="BI98" s="222">
        <f>IF(N98="nulová",J98,0)</f>
        <v>0</v>
      </c>
      <c r="BJ98" s="19" t="s">
        <v>23</v>
      </c>
      <c r="BK98" s="222">
        <f>ROUND(I98*H98,2)</f>
        <v>0</v>
      </c>
      <c r="BL98" s="19" t="s">
        <v>194</v>
      </c>
      <c r="BM98" s="19" t="s">
        <v>522</v>
      </c>
    </row>
    <row r="99" s="1" customFormat="1">
      <c r="B99" s="40"/>
      <c r="C99" s="68"/>
      <c r="D99" s="225" t="s">
        <v>202</v>
      </c>
      <c r="E99" s="68"/>
      <c r="F99" s="226" t="s">
        <v>523</v>
      </c>
      <c r="G99" s="68"/>
      <c r="H99" s="68"/>
      <c r="I99" s="183"/>
      <c r="J99" s="68"/>
      <c r="K99" s="68"/>
      <c r="L99" s="66"/>
      <c r="M99" s="86"/>
      <c r="N99" s="41"/>
      <c r="O99" s="41"/>
      <c r="P99" s="41"/>
      <c r="Q99" s="41"/>
      <c r="R99" s="41"/>
      <c r="S99" s="41"/>
      <c r="T99" s="87"/>
      <c r="AT99" s="19" t="s">
        <v>202</v>
      </c>
      <c r="AU99" s="19" t="s">
        <v>91</v>
      </c>
    </row>
    <row r="100" s="11" customFormat="1">
      <c r="B100" s="227"/>
      <c r="C100" s="228"/>
      <c r="D100" s="225" t="s">
        <v>213</v>
      </c>
      <c r="E100" s="229" t="s">
        <v>47</v>
      </c>
      <c r="F100" s="230" t="s">
        <v>513</v>
      </c>
      <c r="G100" s="228"/>
      <c r="H100" s="231" t="s">
        <v>47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213</v>
      </c>
      <c r="AU100" s="237" t="s">
        <v>91</v>
      </c>
      <c r="AV100" s="11" t="s">
        <v>23</v>
      </c>
      <c r="AW100" s="11" t="s">
        <v>45</v>
      </c>
      <c r="AX100" s="11" t="s">
        <v>82</v>
      </c>
      <c r="AY100" s="237" t="s">
        <v>195</v>
      </c>
    </row>
    <row r="101" s="12" customFormat="1">
      <c r="B101" s="238"/>
      <c r="C101" s="239"/>
      <c r="D101" s="225" t="s">
        <v>213</v>
      </c>
      <c r="E101" s="266" t="s">
        <v>47</v>
      </c>
      <c r="F101" s="267" t="s">
        <v>194</v>
      </c>
      <c r="G101" s="239"/>
      <c r="H101" s="268">
        <v>4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AT101" s="248" t="s">
        <v>213</v>
      </c>
      <c r="AU101" s="248" t="s">
        <v>91</v>
      </c>
      <c r="AV101" s="12" t="s">
        <v>91</v>
      </c>
      <c r="AW101" s="12" t="s">
        <v>45</v>
      </c>
      <c r="AX101" s="12" t="s">
        <v>23</v>
      </c>
      <c r="AY101" s="248" t="s">
        <v>195</v>
      </c>
    </row>
    <row r="102" s="10" customFormat="1" ht="37.44" customHeight="1">
      <c r="B102" s="197"/>
      <c r="C102" s="198"/>
      <c r="D102" s="199" t="s">
        <v>81</v>
      </c>
      <c r="E102" s="200" t="s">
        <v>23</v>
      </c>
      <c r="F102" s="200" t="s">
        <v>298</v>
      </c>
      <c r="G102" s="198"/>
      <c r="H102" s="198"/>
      <c r="I102" s="201"/>
      <c r="J102" s="202">
        <f>BK102</f>
        <v>0</v>
      </c>
      <c r="K102" s="198"/>
      <c r="L102" s="203"/>
      <c r="M102" s="204"/>
      <c r="N102" s="205"/>
      <c r="O102" s="205"/>
      <c r="P102" s="206">
        <f>SUM(P103:P160)</f>
        <v>0</v>
      </c>
      <c r="Q102" s="205"/>
      <c r="R102" s="206">
        <f>SUM(R103:R160)</f>
        <v>0</v>
      </c>
      <c r="S102" s="205"/>
      <c r="T102" s="207">
        <f>SUM(T103:T160)</f>
        <v>0</v>
      </c>
      <c r="AR102" s="208" t="s">
        <v>194</v>
      </c>
      <c r="AT102" s="209" t="s">
        <v>81</v>
      </c>
      <c r="AU102" s="209" t="s">
        <v>82</v>
      </c>
      <c r="AY102" s="208" t="s">
        <v>195</v>
      </c>
      <c r="BK102" s="210">
        <f>SUM(BK103:BK160)</f>
        <v>0</v>
      </c>
    </row>
    <row r="103" s="1" customFormat="1" ht="22.5" customHeight="1">
      <c r="B103" s="40"/>
      <c r="C103" s="211" t="s">
        <v>194</v>
      </c>
      <c r="D103" s="211" t="s">
        <v>196</v>
      </c>
      <c r="E103" s="212" t="s">
        <v>524</v>
      </c>
      <c r="F103" s="213" t="s">
        <v>525</v>
      </c>
      <c r="G103" s="214" t="s">
        <v>526</v>
      </c>
      <c r="H103" s="215">
        <v>2225.3000000000002</v>
      </c>
      <c r="I103" s="216"/>
      <c r="J103" s="217">
        <f>ROUND(I103*H103,2)</f>
        <v>0</v>
      </c>
      <c r="K103" s="213" t="s">
        <v>200</v>
      </c>
      <c r="L103" s="66"/>
      <c r="M103" s="218" t="s">
        <v>47</v>
      </c>
      <c r="N103" s="219" t="s">
        <v>53</v>
      </c>
      <c r="O103" s="41"/>
      <c r="P103" s="220">
        <f>O103*H103</f>
        <v>0</v>
      </c>
      <c r="Q103" s="220">
        <v>0</v>
      </c>
      <c r="R103" s="220">
        <f>Q103*H103</f>
        <v>0</v>
      </c>
      <c r="S103" s="220">
        <v>0.56000000000000005</v>
      </c>
      <c r="T103" s="221">
        <f>S103*H103</f>
        <v>0</v>
      </c>
      <c r="AR103" s="19" t="s">
        <v>194</v>
      </c>
      <c r="AT103" s="19" t="s">
        <v>196</v>
      </c>
      <c r="AU103" s="19" t="s">
        <v>23</v>
      </c>
      <c r="AY103" s="19" t="s">
        <v>195</v>
      </c>
      <c r="BE103" s="222">
        <f>IF(N103="základní",J103,0)</f>
        <v>0</v>
      </c>
      <c r="BF103" s="222">
        <f>IF(N103="snížená",J103,0)</f>
        <v>0</v>
      </c>
      <c r="BG103" s="222">
        <f>IF(N103="zákl. přenesená",J103,0)</f>
        <v>0</v>
      </c>
      <c r="BH103" s="222">
        <f>IF(N103="sníž. přenesená",J103,0)</f>
        <v>0</v>
      </c>
      <c r="BI103" s="222">
        <f>IF(N103="nulová",J103,0)</f>
        <v>0</v>
      </c>
      <c r="BJ103" s="19" t="s">
        <v>23</v>
      </c>
      <c r="BK103" s="222">
        <f>ROUND(I103*H103,2)</f>
        <v>0</v>
      </c>
      <c r="BL103" s="19" t="s">
        <v>194</v>
      </c>
      <c r="BM103" s="19" t="s">
        <v>527</v>
      </c>
    </row>
    <row r="104" s="1" customFormat="1">
      <c r="B104" s="40"/>
      <c r="C104" s="68"/>
      <c r="D104" s="225" t="s">
        <v>202</v>
      </c>
      <c r="E104" s="68"/>
      <c r="F104" s="226" t="s">
        <v>528</v>
      </c>
      <c r="G104" s="68"/>
      <c r="H104" s="68"/>
      <c r="I104" s="183"/>
      <c r="J104" s="68"/>
      <c r="K104" s="68"/>
      <c r="L104" s="66"/>
      <c r="M104" s="86"/>
      <c r="N104" s="41"/>
      <c r="O104" s="41"/>
      <c r="P104" s="41"/>
      <c r="Q104" s="41"/>
      <c r="R104" s="41"/>
      <c r="S104" s="41"/>
      <c r="T104" s="87"/>
      <c r="AT104" s="19" t="s">
        <v>202</v>
      </c>
      <c r="AU104" s="19" t="s">
        <v>23</v>
      </c>
    </row>
    <row r="105" s="11" customFormat="1">
      <c r="B105" s="227"/>
      <c r="C105" s="228"/>
      <c r="D105" s="225" t="s">
        <v>213</v>
      </c>
      <c r="E105" s="229" t="s">
        <v>47</v>
      </c>
      <c r="F105" s="230" t="s">
        <v>513</v>
      </c>
      <c r="G105" s="228"/>
      <c r="H105" s="231" t="s">
        <v>47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213</v>
      </c>
      <c r="AU105" s="237" t="s">
        <v>23</v>
      </c>
      <c r="AV105" s="11" t="s">
        <v>23</v>
      </c>
      <c r="AW105" s="11" t="s">
        <v>45</v>
      </c>
      <c r="AX105" s="11" t="s">
        <v>82</v>
      </c>
      <c r="AY105" s="237" t="s">
        <v>195</v>
      </c>
    </row>
    <row r="106" s="11" customFormat="1">
      <c r="B106" s="227"/>
      <c r="C106" s="228"/>
      <c r="D106" s="225" t="s">
        <v>213</v>
      </c>
      <c r="E106" s="229" t="s">
        <v>47</v>
      </c>
      <c r="F106" s="230" t="s">
        <v>529</v>
      </c>
      <c r="G106" s="228"/>
      <c r="H106" s="231" t="s">
        <v>47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213</v>
      </c>
      <c r="AU106" s="237" t="s">
        <v>23</v>
      </c>
      <c r="AV106" s="11" t="s">
        <v>23</v>
      </c>
      <c r="AW106" s="11" t="s">
        <v>45</v>
      </c>
      <c r="AX106" s="11" t="s">
        <v>82</v>
      </c>
      <c r="AY106" s="237" t="s">
        <v>195</v>
      </c>
    </row>
    <row r="107" s="12" customFormat="1">
      <c r="B107" s="238"/>
      <c r="C107" s="239"/>
      <c r="D107" s="225" t="s">
        <v>213</v>
      </c>
      <c r="E107" s="266" t="s">
        <v>530</v>
      </c>
      <c r="F107" s="267" t="s">
        <v>531</v>
      </c>
      <c r="G107" s="239"/>
      <c r="H107" s="268">
        <v>2212.5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AT107" s="248" t="s">
        <v>213</v>
      </c>
      <c r="AU107" s="248" t="s">
        <v>23</v>
      </c>
      <c r="AV107" s="12" t="s">
        <v>91</v>
      </c>
      <c r="AW107" s="12" t="s">
        <v>45</v>
      </c>
      <c r="AX107" s="12" t="s">
        <v>82</v>
      </c>
      <c r="AY107" s="248" t="s">
        <v>195</v>
      </c>
    </row>
    <row r="108" s="11" customFormat="1">
      <c r="B108" s="227"/>
      <c r="C108" s="228"/>
      <c r="D108" s="225" t="s">
        <v>213</v>
      </c>
      <c r="E108" s="229" t="s">
        <v>47</v>
      </c>
      <c r="F108" s="230" t="s">
        <v>532</v>
      </c>
      <c r="G108" s="228"/>
      <c r="H108" s="231" t="s">
        <v>47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213</v>
      </c>
      <c r="AU108" s="237" t="s">
        <v>23</v>
      </c>
      <c r="AV108" s="11" t="s">
        <v>23</v>
      </c>
      <c r="AW108" s="11" t="s">
        <v>45</v>
      </c>
      <c r="AX108" s="11" t="s">
        <v>82</v>
      </c>
      <c r="AY108" s="237" t="s">
        <v>195</v>
      </c>
    </row>
    <row r="109" s="11" customFormat="1">
      <c r="B109" s="227"/>
      <c r="C109" s="228"/>
      <c r="D109" s="225" t="s">
        <v>213</v>
      </c>
      <c r="E109" s="229" t="s">
        <v>47</v>
      </c>
      <c r="F109" s="230" t="s">
        <v>533</v>
      </c>
      <c r="G109" s="228"/>
      <c r="H109" s="231" t="s">
        <v>47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213</v>
      </c>
      <c r="AU109" s="237" t="s">
        <v>23</v>
      </c>
      <c r="AV109" s="11" t="s">
        <v>23</v>
      </c>
      <c r="AW109" s="11" t="s">
        <v>45</v>
      </c>
      <c r="AX109" s="11" t="s">
        <v>82</v>
      </c>
      <c r="AY109" s="237" t="s">
        <v>195</v>
      </c>
    </row>
    <row r="110" s="12" customFormat="1">
      <c r="B110" s="238"/>
      <c r="C110" s="239"/>
      <c r="D110" s="225" t="s">
        <v>213</v>
      </c>
      <c r="E110" s="266" t="s">
        <v>534</v>
      </c>
      <c r="F110" s="267" t="s">
        <v>535</v>
      </c>
      <c r="G110" s="239"/>
      <c r="H110" s="268">
        <v>12.800000000000001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213</v>
      </c>
      <c r="AU110" s="248" t="s">
        <v>23</v>
      </c>
      <c r="AV110" s="12" t="s">
        <v>91</v>
      </c>
      <c r="AW110" s="12" t="s">
        <v>45</v>
      </c>
      <c r="AX110" s="12" t="s">
        <v>82</v>
      </c>
      <c r="AY110" s="248" t="s">
        <v>195</v>
      </c>
    </row>
    <row r="111" s="14" customFormat="1">
      <c r="B111" s="272"/>
      <c r="C111" s="273"/>
      <c r="D111" s="223" t="s">
        <v>213</v>
      </c>
      <c r="E111" s="283" t="s">
        <v>47</v>
      </c>
      <c r="F111" s="284" t="s">
        <v>297</v>
      </c>
      <c r="G111" s="273"/>
      <c r="H111" s="285">
        <v>2225.3000000000002</v>
      </c>
      <c r="I111" s="277"/>
      <c r="J111" s="273"/>
      <c r="K111" s="273"/>
      <c r="L111" s="278"/>
      <c r="M111" s="279"/>
      <c r="N111" s="280"/>
      <c r="O111" s="280"/>
      <c r="P111" s="280"/>
      <c r="Q111" s="280"/>
      <c r="R111" s="280"/>
      <c r="S111" s="280"/>
      <c r="T111" s="281"/>
      <c r="AT111" s="282" t="s">
        <v>213</v>
      </c>
      <c r="AU111" s="282" t="s">
        <v>23</v>
      </c>
      <c r="AV111" s="14" t="s">
        <v>194</v>
      </c>
      <c r="AW111" s="14" t="s">
        <v>45</v>
      </c>
      <c r="AX111" s="14" t="s">
        <v>23</v>
      </c>
      <c r="AY111" s="282" t="s">
        <v>195</v>
      </c>
    </row>
    <row r="112" s="1" customFormat="1" ht="22.5" customHeight="1">
      <c r="B112" s="40"/>
      <c r="C112" s="211" t="s">
        <v>220</v>
      </c>
      <c r="D112" s="211" t="s">
        <v>196</v>
      </c>
      <c r="E112" s="212" t="s">
        <v>536</v>
      </c>
      <c r="F112" s="213" t="s">
        <v>537</v>
      </c>
      <c r="G112" s="214" t="s">
        <v>526</v>
      </c>
      <c r="H112" s="215">
        <v>2225.3000000000002</v>
      </c>
      <c r="I112" s="216"/>
      <c r="J112" s="217">
        <f>ROUND(I112*H112,2)</f>
        <v>0</v>
      </c>
      <c r="K112" s="213" t="s">
        <v>200</v>
      </c>
      <c r="L112" s="66"/>
      <c r="M112" s="218" t="s">
        <v>47</v>
      </c>
      <c r="N112" s="219" t="s">
        <v>53</v>
      </c>
      <c r="O112" s="41"/>
      <c r="P112" s="220">
        <f>O112*H112</f>
        <v>0</v>
      </c>
      <c r="Q112" s="220">
        <v>0</v>
      </c>
      <c r="R112" s="220">
        <f>Q112*H112</f>
        <v>0</v>
      </c>
      <c r="S112" s="220">
        <v>0.18099999999999999</v>
      </c>
      <c r="T112" s="221">
        <f>S112*H112</f>
        <v>0</v>
      </c>
      <c r="AR112" s="19" t="s">
        <v>194</v>
      </c>
      <c r="AT112" s="19" t="s">
        <v>196</v>
      </c>
      <c r="AU112" s="19" t="s">
        <v>23</v>
      </c>
      <c r="AY112" s="19" t="s">
        <v>195</v>
      </c>
      <c r="BE112" s="222">
        <f>IF(N112="základní",J112,0)</f>
        <v>0</v>
      </c>
      <c r="BF112" s="222">
        <f>IF(N112="snížená",J112,0)</f>
        <v>0</v>
      </c>
      <c r="BG112" s="222">
        <f>IF(N112="zákl. přenesená",J112,0)</f>
        <v>0</v>
      </c>
      <c r="BH112" s="222">
        <f>IF(N112="sníž. přenesená",J112,0)</f>
        <v>0</v>
      </c>
      <c r="BI112" s="222">
        <f>IF(N112="nulová",J112,0)</f>
        <v>0</v>
      </c>
      <c r="BJ112" s="19" t="s">
        <v>23</v>
      </c>
      <c r="BK112" s="222">
        <f>ROUND(I112*H112,2)</f>
        <v>0</v>
      </c>
      <c r="BL112" s="19" t="s">
        <v>194</v>
      </c>
      <c r="BM112" s="19" t="s">
        <v>538</v>
      </c>
    </row>
    <row r="113" s="1" customFormat="1">
      <c r="B113" s="40"/>
      <c r="C113" s="68"/>
      <c r="D113" s="225" t="s">
        <v>202</v>
      </c>
      <c r="E113" s="68"/>
      <c r="F113" s="226" t="s">
        <v>539</v>
      </c>
      <c r="G113" s="68"/>
      <c r="H113" s="68"/>
      <c r="I113" s="183"/>
      <c r="J113" s="68"/>
      <c r="K113" s="68"/>
      <c r="L113" s="66"/>
      <c r="M113" s="86"/>
      <c r="N113" s="41"/>
      <c r="O113" s="41"/>
      <c r="P113" s="41"/>
      <c r="Q113" s="41"/>
      <c r="R113" s="41"/>
      <c r="S113" s="41"/>
      <c r="T113" s="87"/>
      <c r="AT113" s="19" t="s">
        <v>202</v>
      </c>
      <c r="AU113" s="19" t="s">
        <v>23</v>
      </c>
    </row>
    <row r="114" s="11" customFormat="1">
      <c r="B114" s="227"/>
      <c r="C114" s="228"/>
      <c r="D114" s="225" t="s">
        <v>213</v>
      </c>
      <c r="E114" s="229" t="s">
        <v>47</v>
      </c>
      <c r="F114" s="230" t="s">
        <v>513</v>
      </c>
      <c r="G114" s="228"/>
      <c r="H114" s="231" t="s">
        <v>47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213</v>
      </c>
      <c r="AU114" s="237" t="s">
        <v>23</v>
      </c>
      <c r="AV114" s="11" t="s">
        <v>23</v>
      </c>
      <c r="AW114" s="11" t="s">
        <v>45</v>
      </c>
      <c r="AX114" s="11" t="s">
        <v>82</v>
      </c>
      <c r="AY114" s="237" t="s">
        <v>195</v>
      </c>
    </row>
    <row r="115" s="11" customFormat="1">
      <c r="B115" s="227"/>
      <c r="C115" s="228"/>
      <c r="D115" s="225" t="s">
        <v>213</v>
      </c>
      <c r="E115" s="229" t="s">
        <v>47</v>
      </c>
      <c r="F115" s="230" t="s">
        <v>529</v>
      </c>
      <c r="G115" s="228"/>
      <c r="H115" s="231" t="s">
        <v>47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213</v>
      </c>
      <c r="AU115" s="237" t="s">
        <v>23</v>
      </c>
      <c r="AV115" s="11" t="s">
        <v>23</v>
      </c>
      <c r="AW115" s="11" t="s">
        <v>45</v>
      </c>
      <c r="AX115" s="11" t="s">
        <v>82</v>
      </c>
      <c r="AY115" s="237" t="s">
        <v>195</v>
      </c>
    </row>
    <row r="116" s="12" customFormat="1">
      <c r="B116" s="238"/>
      <c r="C116" s="239"/>
      <c r="D116" s="225" t="s">
        <v>213</v>
      </c>
      <c r="E116" s="266" t="s">
        <v>540</v>
      </c>
      <c r="F116" s="267" t="s">
        <v>531</v>
      </c>
      <c r="G116" s="239"/>
      <c r="H116" s="268">
        <v>2212.5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213</v>
      </c>
      <c r="AU116" s="248" t="s">
        <v>23</v>
      </c>
      <c r="AV116" s="12" t="s">
        <v>91</v>
      </c>
      <c r="AW116" s="12" t="s">
        <v>45</v>
      </c>
      <c r="AX116" s="12" t="s">
        <v>82</v>
      </c>
      <c r="AY116" s="248" t="s">
        <v>195</v>
      </c>
    </row>
    <row r="117" s="11" customFormat="1">
      <c r="B117" s="227"/>
      <c r="C117" s="228"/>
      <c r="D117" s="225" t="s">
        <v>213</v>
      </c>
      <c r="E117" s="229" t="s">
        <v>47</v>
      </c>
      <c r="F117" s="230" t="s">
        <v>532</v>
      </c>
      <c r="G117" s="228"/>
      <c r="H117" s="231" t="s">
        <v>47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213</v>
      </c>
      <c r="AU117" s="237" t="s">
        <v>23</v>
      </c>
      <c r="AV117" s="11" t="s">
        <v>23</v>
      </c>
      <c r="AW117" s="11" t="s">
        <v>45</v>
      </c>
      <c r="AX117" s="11" t="s">
        <v>82</v>
      </c>
      <c r="AY117" s="237" t="s">
        <v>195</v>
      </c>
    </row>
    <row r="118" s="11" customFormat="1">
      <c r="B118" s="227"/>
      <c r="C118" s="228"/>
      <c r="D118" s="225" t="s">
        <v>213</v>
      </c>
      <c r="E118" s="229" t="s">
        <v>47</v>
      </c>
      <c r="F118" s="230" t="s">
        <v>533</v>
      </c>
      <c r="G118" s="228"/>
      <c r="H118" s="231" t="s">
        <v>47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213</v>
      </c>
      <c r="AU118" s="237" t="s">
        <v>23</v>
      </c>
      <c r="AV118" s="11" t="s">
        <v>23</v>
      </c>
      <c r="AW118" s="11" t="s">
        <v>45</v>
      </c>
      <c r="AX118" s="11" t="s">
        <v>82</v>
      </c>
      <c r="AY118" s="237" t="s">
        <v>195</v>
      </c>
    </row>
    <row r="119" s="12" customFormat="1">
      <c r="B119" s="238"/>
      <c r="C119" s="239"/>
      <c r="D119" s="225" t="s">
        <v>213</v>
      </c>
      <c r="E119" s="266" t="s">
        <v>541</v>
      </c>
      <c r="F119" s="267" t="s">
        <v>535</v>
      </c>
      <c r="G119" s="239"/>
      <c r="H119" s="268">
        <v>12.800000000000001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AT119" s="248" t="s">
        <v>213</v>
      </c>
      <c r="AU119" s="248" t="s">
        <v>23</v>
      </c>
      <c r="AV119" s="12" t="s">
        <v>91</v>
      </c>
      <c r="AW119" s="12" t="s">
        <v>45</v>
      </c>
      <c r="AX119" s="12" t="s">
        <v>82</v>
      </c>
      <c r="AY119" s="248" t="s">
        <v>195</v>
      </c>
    </row>
    <row r="120" s="14" customFormat="1">
      <c r="B120" s="272"/>
      <c r="C120" s="273"/>
      <c r="D120" s="223" t="s">
        <v>213</v>
      </c>
      <c r="E120" s="283" t="s">
        <v>47</v>
      </c>
      <c r="F120" s="284" t="s">
        <v>297</v>
      </c>
      <c r="G120" s="273"/>
      <c r="H120" s="285">
        <v>2225.3000000000002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AT120" s="282" t="s">
        <v>213</v>
      </c>
      <c r="AU120" s="282" t="s">
        <v>23</v>
      </c>
      <c r="AV120" s="14" t="s">
        <v>194</v>
      </c>
      <c r="AW120" s="14" t="s">
        <v>45</v>
      </c>
      <c r="AX120" s="14" t="s">
        <v>23</v>
      </c>
      <c r="AY120" s="282" t="s">
        <v>195</v>
      </c>
    </row>
    <row r="121" s="1" customFormat="1" ht="22.5" customHeight="1">
      <c r="B121" s="40"/>
      <c r="C121" s="211" t="s">
        <v>226</v>
      </c>
      <c r="D121" s="211" t="s">
        <v>196</v>
      </c>
      <c r="E121" s="212" t="s">
        <v>542</v>
      </c>
      <c r="F121" s="213" t="s">
        <v>543</v>
      </c>
      <c r="G121" s="214" t="s">
        <v>526</v>
      </c>
      <c r="H121" s="215">
        <v>6730</v>
      </c>
      <c r="I121" s="216"/>
      <c r="J121" s="217">
        <f>ROUND(I121*H121,2)</f>
        <v>0</v>
      </c>
      <c r="K121" s="213" t="s">
        <v>200</v>
      </c>
      <c r="L121" s="66"/>
      <c r="M121" s="218" t="s">
        <v>47</v>
      </c>
      <c r="N121" s="219" t="s">
        <v>53</v>
      </c>
      <c r="O121" s="41"/>
      <c r="P121" s="220">
        <f>O121*H121</f>
        <v>0</v>
      </c>
      <c r="Q121" s="220">
        <v>0.00016000000000000001</v>
      </c>
      <c r="R121" s="220">
        <f>Q121*H121</f>
        <v>0</v>
      </c>
      <c r="S121" s="220">
        <v>0.25600000000000001</v>
      </c>
      <c r="T121" s="221">
        <f>S121*H121</f>
        <v>0</v>
      </c>
      <c r="AR121" s="19" t="s">
        <v>194</v>
      </c>
      <c r="AT121" s="19" t="s">
        <v>196</v>
      </c>
      <c r="AU121" s="19" t="s">
        <v>23</v>
      </c>
      <c r="AY121" s="19" t="s">
        <v>195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9" t="s">
        <v>23</v>
      </c>
      <c r="BK121" s="222">
        <f>ROUND(I121*H121,2)</f>
        <v>0</v>
      </c>
      <c r="BL121" s="19" t="s">
        <v>194</v>
      </c>
      <c r="BM121" s="19" t="s">
        <v>544</v>
      </c>
    </row>
    <row r="122" s="1" customFormat="1">
      <c r="B122" s="40"/>
      <c r="C122" s="68"/>
      <c r="D122" s="225" t="s">
        <v>202</v>
      </c>
      <c r="E122" s="68"/>
      <c r="F122" s="226" t="s">
        <v>545</v>
      </c>
      <c r="G122" s="68"/>
      <c r="H122" s="68"/>
      <c r="I122" s="183"/>
      <c r="J122" s="68"/>
      <c r="K122" s="68"/>
      <c r="L122" s="66"/>
      <c r="M122" s="86"/>
      <c r="N122" s="41"/>
      <c r="O122" s="41"/>
      <c r="P122" s="41"/>
      <c r="Q122" s="41"/>
      <c r="R122" s="41"/>
      <c r="S122" s="41"/>
      <c r="T122" s="87"/>
      <c r="AT122" s="19" t="s">
        <v>202</v>
      </c>
      <c r="AU122" s="19" t="s">
        <v>23</v>
      </c>
    </row>
    <row r="123" s="11" customFormat="1">
      <c r="B123" s="227"/>
      <c r="C123" s="228"/>
      <c r="D123" s="225" t="s">
        <v>213</v>
      </c>
      <c r="E123" s="229" t="s">
        <v>47</v>
      </c>
      <c r="F123" s="230" t="s">
        <v>513</v>
      </c>
      <c r="G123" s="228"/>
      <c r="H123" s="231" t="s">
        <v>47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213</v>
      </c>
      <c r="AU123" s="237" t="s">
        <v>23</v>
      </c>
      <c r="AV123" s="11" t="s">
        <v>23</v>
      </c>
      <c r="AW123" s="11" t="s">
        <v>45</v>
      </c>
      <c r="AX123" s="11" t="s">
        <v>82</v>
      </c>
      <c r="AY123" s="237" t="s">
        <v>195</v>
      </c>
    </row>
    <row r="124" s="11" customFormat="1">
      <c r="B124" s="227"/>
      <c r="C124" s="228"/>
      <c r="D124" s="225" t="s">
        <v>213</v>
      </c>
      <c r="E124" s="229" t="s">
        <v>47</v>
      </c>
      <c r="F124" s="230" t="s">
        <v>546</v>
      </c>
      <c r="G124" s="228"/>
      <c r="H124" s="231" t="s">
        <v>47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213</v>
      </c>
      <c r="AU124" s="237" t="s">
        <v>23</v>
      </c>
      <c r="AV124" s="11" t="s">
        <v>23</v>
      </c>
      <c r="AW124" s="11" t="s">
        <v>45</v>
      </c>
      <c r="AX124" s="11" t="s">
        <v>82</v>
      </c>
      <c r="AY124" s="237" t="s">
        <v>195</v>
      </c>
    </row>
    <row r="125" s="11" customFormat="1">
      <c r="B125" s="227"/>
      <c r="C125" s="228"/>
      <c r="D125" s="225" t="s">
        <v>213</v>
      </c>
      <c r="E125" s="229" t="s">
        <v>47</v>
      </c>
      <c r="F125" s="230" t="s">
        <v>547</v>
      </c>
      <c r="G125" s="228"/>
      <c r="H125" s="231" t="s">
        <v>47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213</v>
      </c>
      <c r="AU125" s="237" t="s">
        <v>23</v>
      </c>
      <c r="AV125" s="11" t="s">
        <v>23</v>
      </c>
      <c r="AW125" s="11" t="s">
        <v>45</v>
      </c>
      <c r="AX125" s="11" t="s">
        <v>82</v>
      </c>
      <c r="AY125" s="237" t="s">
        <v>195</v>
      </c>
    </row>
    <row r="126" s="12" customFormat="1">
      <c r="B126" s="238"/>
      <c r="C126" s="239"/>
      <c r="D126" s="225" t="s">
        <v>213</v>
      </c>
      <c r="E126" s="266" t="s">
        <v>548</v>
      </c>
      <c r="F126" s="267" t="s">
        <v>549</v>
      </c>
      <c r="G126" s="239"/>
      <c r="H126" s="268">
        <v>6350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213</v>
      </c>
      <c r="AU126" s="248" t="s">
        <v>23</v>
      </c>
      <c r="AV126" s="12" t="s">
        <v>91</v>
      </c>
      <c r="AW126" s="12" t="s">
        <v>45</v>
      </c>
      <c r="AX126" s="12" t="s">
        <v>82</v>
      </c>
      <c r="AY126" s="248" t="s">
        <v>195</v>
      </c>
    </row>
    <row r="127" s="11" customFormat="1">
      <c r="B127" s="227"/>
      <c r="C127" s="228"/>
      <c r="D127" s="225" t="s">
        <v>213</v>
      </c>
      <c r="E127" s="229" t="s">
        <v>47</v>
      </c>
      <c r="F127" s="230" t="s">
        <v>550</v>
      </c>
      <c r="G127" s="228"/>
      <c r="H127" s="231" t="s">
        <v>47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213</v>
      </c>
      <c r="AU127" s="237" t="s">
        <v>23</v>
      </c>
      <c r="AV127" s="11" t="s">
        <v>23</v>
      </c>
      <c r="AW127" s="11" t="s">
        <v>45</v>
      </c>
      <c r="AX127" s="11" t="s">
        <v>82</v>
      </c>
      <c r="AY127" s="237" t="s">
        <v>195</v>
      </c>
    </row>
    <row r="128" s="11" customFormat="1">
      <c r="B128" s="227"/>
      <c r="C128" s="228"/>
      <c r="D128" s="225" t="s">
        <v>213</v>
      </c>
      <c r="E128" s="229" t="s">
        <v>47</v>
      </c>
      <c r="F128" s="230" t="s">
        <v>547</v>
      </c>
      <c r="G128" s="228"/>
      <c r="H128" s="231" t="s">
        <v>47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213</v>
      </c>
      <c r="AU128" s="237" t="s">
        <v>23</v>
      </c>
      <c r="AV128" s="11" t="s">
        <v>23</v>
      </c>
      <c r="AW128" s="11" t="s">
        <v>45</v>
      </c>
      <c r="AX128" s="11" t="s">
        <v>82</v>
      </c>
      <c r="AY128" s="237" t="s">
        <v>195</v>
      </c>
    </row>
    <row r="129" s="12" customFormat="1">
      <c r="B129" s="238"/>
      <c r="C129" s="239"/>
      <c r="D129" s="225" t="s">
        <v>213</v>
      </c>
      <c r="E129" s="266" t="s">
        <v>551</v>
      </c>
      <c r="F129" s="267" t="s">
        <v>552</v>
      </c>
      <c r="G129" s="239"/>
      <c r="H129" s="268">
        <v>380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213</v>
      </c>
      <c r="AU129" s="248" t="s">
        <v>23</v>
      </c>
      <c r="AV129" s="12" t="s">
        <v>91</v>
      </c>
      <c r="AW129" s="12" t="s">
        <v>45</v>
      </c>
      <c r="AX129" s="12" t="s">
        <v>82</v>
      </c>
      <c r="AY129" s="248" t="s">
        <v>195</v>
      </c>
    </row>
    <row r="130" s="12" customFormat="1">
      <c r="B130" s="238"/>
      <c r="C130" s="239"/>
      <c r="D130" s="223" t="s">
        <v>213</v>
      </c>
      <c r="E130" s="240" t="s">
        <v>553</v>
      </c>
      <c r="F130" s="241" t="s">
        <v>554</v>
      </c>
      <c r="G130" s="239"/>
      <c r="H130" s="242">
        <v>6730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213</v>
      </c>
      <c r="AU130" s="248" t="s">
        <v>23</v>
      </c>
      <c r="AV130" s="12" t="s">
        <v>91</v>
      </c>
      <c r="AW130" s="12" t="s">
        <v>45</v>
      </c>
      <c r="AX130" s="12" t="s">
        <v>23</v>
      </c>
      <c r="AY130" s="248" t="s">
        <v>195</v>
      </c>
    </row>
    <row r="131" s="1" customFormat="1" ht="22.5" customHeight="1">
      <c r="B131" s="40"/>
      <c r="C131" s="211" t="s">
        <v>232</v>
      </c>
      <c r="D131" s="211" t="s">
        <v>196</v>
      </c>
      <c r="E131" s="212" t="s">
        <v>555</v>
      </c>
      <c r="F131" s="213" t="s">
        <v>556</v>
      </c>
      <c r="G131" s="214" t="s">
        <v>557</v>
      </c>
      <c r="H131" s="215">
        <v>243.5</v>
      </c>
      <c r="I131" s="216"/>
      <c r="J131" s="217">
        <f>ROUND(I131*H131,2)</f>
        <v>0</v>
      </c>
      <c r="K131" s="213" t="s">
        <v>200</v>
      </c>
      <c r="L131" s="66"/>
      <c r="M131" s="218" t="s">
        <v>47</v>
      </c>
      <c r="N131" s="219" t="s">
        <v>53</v>
      </c>
      <c r="O131" s="41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AR131" s="19" t="s">
        <v>194</v>
      </c>
      <c r="AT131" s="19" t="s">
        <v>196</v>
      </c>
      <c r="AU131" s="19" t="s">
        <v>23</v>
      </c>
      <c r="AY131" s="19" t="s">
        <v>195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9" t="s">
        <v>23</v>
      </c>
      <c r="BK131" s="222">
        <f>ROUND(I131*H131,2)</f>
        <v>0</v>
      </c>
      <c r="BL131" s="19" t="s">
        <v>194</v>
      </c>
      <c r="BM131" s="19" t="s">
        <v>558</v>
      </c>
    </row>
    <row r="132" s="1" customFormat="1">
      <c r="B132" s="40"/>
      <c r="C132" s="68"/>
      <c r="D132" s="225" t="s">
        <v>202</v>
      </c>
      <c r="E132" s="68"/>
      <c r="F132" s="226" t="s">
        <v>559</v>
      </c>
      <c r="G132" s="68"/>
      <c r="H132" s="68"/>
      <c r="I132" s="183"/>
      <c r="J132" s="68"/>
      <c r="K132" s="68"/>
      <c r="L132" s="66"/>
      <c r="M132" s="86"/>
      <c r="N132" s="41"/>
      <c r="O132" s="41"/>
      <c r="P132" s="41"/>
      <c r="Q132" s="41"/>
      <c r="R132" s="41"/>
      <c r="S132" s="41"/>
      <c r="T132" s="87"/>
      <c r="AT132" s="19" t="s">
        <v>202</v>
      </c>
      <c r="AU132" s="19" t="s">
        <v>23</v>
      </c>
    </row>
    <row r="133" s="11" customFormat="1">
      <c r="B133" s="227"/>
      <c r="C133" s="228"/>
      <c r="D133" s="225" t="s">
        <v>213</v>
      </c>
      <c r="E133" s="229" t="s">
        <v>47</v>
      </c>
      <c r="F133" s="230" t="s">
        <v>513</v>
      </c>
      <c r="G133" s="228"/>
      <c r="H133" s="231" t="s">
        <v>47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213</v>
      </c>
      <c r="AU133" s="237" t="s">
        <v>23</v>
      </c>
      <c r="AV133" s="11" t="s">
        <v>23</v>
      </c>
      <c r="AW133" s="11" t="s">
        <v>45</v>
      </c>
      <c r="AX133" s="11" t="s">
        <v>82</v>
      </c>
      <c r="AY133" s="237" t="s">
        <v>195</v>
      </c>
    </row>
    <row r="134" s="12" customFormat="1">
      <c r="B134" s="238"/>
      <c r="C134" s="239"/>
      <c r="D134" s="225" t="s">
        <v>213</v>
      </c>
      <c r="E134" s="266" t="s">
        <v>47</v>
      </c>
      <c r="F134" s="267" t="s">
        <v>560</v>
      </c>
      <c r="G134" s="239"/>
      <c r="H134" s="268">
        <v>236.75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213</v>
      </c>
      <c r="AU134" s="248" t="s">
        <v>23</v>
      </c>
      <c r="AV134" s="12" t="s">
        <v>91</v>
      </c>
      <c r="AW134" s="12" t="s">
        <v>45</v>
      </c>
      <c r="AX134" s="12" t="s">
        <v>82</v>
      </c>
      <c r="AY134" s="248" t="s">
        <v>195</v>
      </c>
    </row>
    <row r="135" s="12" customFormat="1">
      <c r="B135" s="238"/>
      <c r="C135" s="239"/>
      <c r="D135" s="225" t="s">
        <v>213</v>
      </c>
      <c r="E135" s="266" t="s">
        <v>47</v>
      </c>
      <c r="F135" s="267" t="s">
        <v>561</v>
      </c>
      <c r="G135" s="239"/>
      <c r="H135" s="268">
        <v>6.75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213</v>
      </c>
      <c r="AU135" s="248" t="s">
        <v>23</v>
      </c>
      <c r="AV135" s="12" t="s">
        <v>91</v>
      </c>
      <c r="AW135" s="12" t="s">
        <v>45</v>
      </c>
      <c r="AX135" s="12" t="s">
        <v>82</v>
      </c>
      <c r="AY135" s="248" t="s">
        <v>195</v>
      </c>
    </row>
    <row r="136" s="14" customFormat="1">
      <c r="B136" s="272"/>
      <c r="C136" s="273"/>
      <c r="D136" s="223" t="s">
        <v>213</v>
      </c>
      <c r="E136" s="283" t="s">
        <v>47</v>
      </c>
      <c r="F136" s="284" t="s">
        <v>297</v>
      </c>
      <c r="G136" s="273"/>
      <c r="H136" s="285">
        <v>243.5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AT136" s="282" t="s">
        <v>213</v>
      </c>
      <c r="AU136" s="282" t="s">
        <v>23</v>
      </c>
      <c r="AV136" s="14" t="s">
        <v>194</v>
      </c>
      <c r="AW136" s="14" t="s">
        <v>45</v>
      </c>
      <c r="AX136" s="14" t="s">
        <v>23</v>
      </c>
      <c r="AY136" s="282" t="s">
        <v>195</v>
      </c>
    </row>
    <row r="137" s="1" customFormat="1" ht="22.5" customHeight="1">
      <c r="B137" s="40"/>
      <c r="C137" s="211" t="s">
        <v>238</v>
      </c>
      <c r="D137" s="211" t="s">
        <v>196</v>
      </c>
      <c r="E137" s="212" t="s">
        <v>562</v>
      </c>
      <c r="F137" s="213" t="s">
        <v>563</v>
      </c>
      <c r="G137" s="214" t="s">
        <v>557</v>
      </c>
      <c r="H137" s="215">
        <v>20.25</v>
      </c>
      <c r="I137" s="216"/>
      <c r="J137" s="217">
        <f>ROUND(I137*H137,2)</f>
        <v>0</v>
      </c>
      <c r="K137" s="213" t="s">
        <v>200</v>
      </c>
      <c r="L137" s="66"/>
      <c r="M137" s="218" t="s">
        <v>47</v>
      </c>
      <c r="N137" s="219" t="s">
        <v>53</v>
      </c>
      <c r="O137" s="41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AR137" s="19" t="s">
        <v>194</v>
      </c>
      <c r="AT137" s="19" t="s">
        <v>196</v>
      </c>
      <c r="AU137" s="19" t="s">
        <v>23</v>
      </c>
      <c r="AY137" s="19" t="s">
        <v>195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9" t="s">
        <v>23</v>
      </c>
      <c r="BK137" s="222">
        <f>ROUND(I137*H137,2)</f>
        <v>0</v>
      </c>
      <c r="BL137" s="19" t="s">
        <v>194</v>
      </c>
      <c r="BM137" s="19" t="s">
        <v>564</v>
      </c>
    </row>
    <row r="138" s="11" customFormat="1">
      <c r="B138" s="227"/>
      <c r="C138" s="228"/>
      <c r="D138" s="225" t="s">
        <v>213</v>
      </c>
      <c r="E138" s="229" t="s">
        <v>47</v>
      </c>
      <c r="F138" s="230" t="s">
        <v>513</v>
      </c>
      <c r="G138" s="228"/>
      <c r="H138" s="231" t="s">
        <v>47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213</v>
      </c>
      <c r="AU138" s="237" t="s">
        <v>23</v>
      </c>
      <c r="AV138" s="11" t="s">
        <v>23</v>
      </c>
      <c r="AW138" s="11" t="s">
        <v>45</v>
      </c>
      <c r="AX138" s="11" t="s">
        <v>82</v>
      </c>
      <c r="AY138" s="237" t="s">
        <v>195</v>
      </c>
    </row>
    <row r="139" s="12" customFormat="1">
      <c r="B139" s="238"/>
      <c r="C139" s="239"/>
      <c r="D139" s="223" t="s">
        <v>213</v>
      </c>
      <c r="E139" s="240" t="s">
        <v>47</v>
      </c>
      <c r="F139" s="241" t="s">
        <v>565</v>
      </c>
      <c r="G139" s="239"/>
      <c r="H139" s="242">
        <v>20.25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213</v>
      </c>
      <c r="AU139" s="248" t="s">
        <v>23</v>
      </c>
      <c r="AV139" s="12" t="s">
        <v>91</v>
      </c>
      <c r="AW139" s="12" t="s">
        <v>45</v>
      </c>
      <c r="AX139" s="12" t="s">
        <v>23</v>
      </c>
      <c r="AY139" s="248" t="s">
        <v>195</v>
      </c>
    </row>
    <row r="140" s="1" customFormat="1" ht="22.5" customHeight="1">
      <c r="B140" s="40"/>
      <c r="C140" s="211" t="s">
        <v>243</v>
      </c>
      <c r="D140" s="211" t="s">
        <v>196</v>
      </c>
      <c r="E140" s="212" t="s">
        <v>566</v>
      </c>
      <c r="F140" s="213" t="s">
        <v>567</v>
      </c>
      <c r="G140" s="214" t="s">
        <v>568</v>
      </c>
      <c r="H140" s="215">
        <v>263.75</v>
      </c>
      <c r="I140" s="216"/>
      <c r="J140" s="217">
        <f>ROUND(I140*H140,2)</f>
        <v>0</v>
      </c>
      <c r="K140" s="213" t="s">
        <v>47</v>
      </c>
      <c r="L140" s="66"/>
      <c r="M140" s="218" t="s">
        <v>47</v>
      </c>
      <c r="N140" s="219" t="s">
        <v>53</v>
      </c>
      <c r="O140" s="41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AR140" s="19" t="s">
        <v>194</v>
      </c>
      <c r="AT140" s="19" t="s">
        <v>196</v>
      </c>
      <c r="AU140" s="19" t="s">
        <v>23</v>
      </c>
      <c r="AY140" s="19" t="s">
        <v>195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9" t="s">
        <v>23</v>
      </c>
      <c r="BK140" s="222">
        <f>ROUND(I140*H140,2)</f>
        <v>0</v>
      </c>
      <c r="BL140" s="19" t="s">
        <v>194</v>
      </c>
      <c r="BM140" s="19" t="s">
        <v>569</v>
      </c>
    </row>
    <row r="141" s="1" customFormat="1">
      <c r="B141" s="40"/>
      <c r="C141" s="68"/>
      <c r="D141" s="225" t="s">
        <v>202</v>
      </c>
      <c r="E141" s="68"/>
      <c r="F141" s="226" t="s">
        <v>570</v>
      </c>
      <c r="G141" s="68"/>
      <c r="H141" s="68"/>
      <c r="I141" s="183"/>
      <c r="J141" s="68"/>
      <c r="K141" s="68"/>
      <c r="L141" s="66"/>
      <c r="M141" s="86"/>
      <c r="N141" s="41"/>
      <c r="O141" s="41"/>
      <c r="P141" s="41"/>
      <c r="Q141" s="41"/>
      <c r="R141" s="41"/>
      <c r="S141" s="41"/>
      <c r="T141" s="87"/>
      <c r="AT141" s="19" t="s">
        <v>202</v>
      </c>
      <c r="AU141" s="19" t="s">
        <v>23</v>
      </c>
    </row>
    <row r="142" s="11" customFormat="1">
      <c r="B142" s="227"/>
      <c r="C142" s="228"/>
      <c r="D142" s="225" t="s">
        <v>213</v>
      </c>
      <c r="E142" s="229" t="s">
        <v>47</v>
      </c>
      <c r="F142" s="230" t="s">
        <v>513</v>
      </c>
      <c r="G142" s="228"/>
      <c r="H142" s="231" t="s">
        <v>47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213</v>
      </c>
      <c r="AU142" s="237" t="s">
        <v>23</v>
      </c>
      <c r="AV142" s="11" t="s">
        <v>23</v>
      </c>
      <c r="AW142" s="11" t="s">
        <v>45</v>
      </c>
      <c r="AX142" s="11" t="s">
        <v>82</v>
      </c>
      <c r="AY142" s="237" t="s">
        <v>195</v>
      </c>
    </row>
    <row r="143" s="12" customFormat="1">
      <c r="B143" s="238"/>
      <c r="C143" s="239"/>
      <c r="D143" s="223" t="s">
        <v>213</v>
      </c>
      <c r="E143" s="240" t="s">
        <v>47</v>
      </c>
      <c r="F143" s="241" t="s">
        <v>571</v>
      </c>
      <c r="G143" s="239"/>
      <c r="H143" s="242">
        <v>263.75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AT143" s="248" t="s">
        <v>213</v>
      </c>
      <c r="AU143" s="248" t="s">
        <v>23</v>
      </c>
      <c r="AV143" s="12" t="s">
        <v>91</v>
      </c>
      <c r="AW143" s="12" t="s">
        <v>45</v>
      </c>
      <c r="AX143" s="12" t="s">
        <v>23</v>
      </c>
      <c r="AY143" s="248" t="s">
        <v>195</v>
      </c>
    </row>
    <row r="144" s="1" customFormat="1" ht="22.5" customHeight="1">
      <c r="B144" s="40"/>
      <c r="C144" s="211" t="s">
        <v>28</v>
      </c>
      <c r="D144" s="211" t="s">
        <v>196</v>
      </c>
      <c r="E144" s="212" t="s">
        <v>572</v>
      </c>
      <c r="F144" s="213" t="s">
        <v>573</v>
      </c>
      <c r="G144" s="214" t="s">
        <v>557</v>
      </c>
      <c r="H144" s="215">
        <v>263.75</v>
      </c>
      <c r="I144" s="216"/>
      <c r="J144" s="217">
        <f>ROUND(I144*H144,2)</f>
        <v>0</v>
      </c>
      <c r="K144" s="213" t="s">
        <v>200</v>
      </c>
      <c r="L144" s="66"/>
      <c r="M144" s="218" t="s">
        <v>47</v>
      </c>
      <c r="N144" s="219" t="s">
        <v>53</v>
      </c>
      <c r="O144" s="41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AR144" s="19" t="s">
        <v>194</v>
      </c>
      <c r="AT144" s="19" t="s">
        <v>196</v>
      </c>
      <c r="AU144" s="19" t="s">
        <v>23</v>
      </c>
      <c r="AY144" s="19" t="s">
        <v>195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9" t="s">
        <v>23</v>
      </c>
      <c r="BK144" s="222">
        <f>ROUND(I144*H144,2)</f>
        <v>0</v>
      </c>
      <c r="BL144" s="19" t="s">
        <v>194</v>
      </c>
      <c r="BM144" s="19" t="s">
        <v>574</v>
      </c>
    </row>
    <row r="145" s="1" customFormat="1">
      <c r="B145" s="40"/>
      <c r="C145" s="68"/>
      <c r="D145" s="225" t="s">
        <v>202</v>
      </c>
      <c r="E145" s="68"/>
      <c r="F145" s="226" t="s">
        <v>573</v>
      </c>
      <c r="G145" s="68"/>
      <c r="H145" s="68"/>
      <c r="I145" s="183"/>
      <c r="J145" s="68"/>
      <c r="K145" s="68"/>
      <c r="L145" s="66"/>
      <c r="M145" s="86"/>
      <c r="N145" s="41"/>
      <c r="O145" s="41"/>
      <c r="P145" s="41"/>
      <c r="Q145" s="41"/>
      <c r="R145" s="41"/>
      <c r="S145" s="41"/>
      <c r="T145" s="87"/>
      <c r="AT145" s="19" t="s">
        <v>202</v>
      </c>
      <c r="AU145" s="19" t="s">
        <v>23</v>
      </c>
    </row>
    <row r="146" s="11" customFormat="1">
      <c r="B146" s="227"/>
      <c r="C146" s="228"/>
      <c r="D146" s="225" t="s">
        <v>213</v>
      </c>
      <c r="E146" s="229" t="s">
        <v>47</v>
      </c>
      <c r="F146" s="230" t="s">
        <v>513</v>
      </c>
      <c r="G146" s="228"/>
      <c r="H146" s="231" t="s">
        <v>47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213</v>
      </c>
      <c r="AU146" s="237" t="s">
        <v>23</v>
      </c>
      <c r="AV146" s="11" t="s">
        <v>23</v>
      </c>
      <c r="AW146" s="11" t="s">
        <v>45</v>
      </c>
      <c r="AX146" s="11" t="s">
        <v>82</v>
      </c>
      <c r="AY146" s="237" t="s">
        <v>195</v>
      </c>
    </row>
    <row r="147" s="12" customFormat="1">
      <c r="B147" s="238"/>
      <c r="C147" s="239"/>
      <c r="D147" s="223" t="s">
        <v>213</v>
      </c>
      <c r="E147" s="240" t="s">
        <v>47</v>
      </c>
      <c r="F147" s="241" t="s">
        <v>575</v>
      </c>
      <c r="G147" s="239"/>
      <c r="H147" s="242">
        <v>263.75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213</v>
      </c>
      <c r="AU147" s="248" t="s">
        <v>23</v>
      </c>
      <c r="AV147" s="12" t="s">
        <v>91</v>
      </c>
      <c r="AW147" s="12" t="s">
        <v>45</v>
      </c>
      <c r="AX147" s="12" t="s">
        <v>23</v>
      </c>
      <c r="AY147" s="248" t="s">
        <v>195</v>
      </c>
    </row>
    <row r="148" s="1" customFormat="1" ht="22.5" customHeight="1">
      <c r="B148" s="40"/>
      <c r="C148" s="211" t="s">
        <v>252</v>
      </c>
      <c r="D148" s="211" t="s">
        <v>196</v>
      </c>
      <c r="E148" s="212" t="s">
        <v>576</v>
      </c>
      <c r="F148" s="213" t="s">
        <v>577</v>
      </c>
      <c r="G148" s="214" t="s">
        <v>492</v>
      </c>
      <c r="H148" s="215">
        <v>501.125</v>
      </c>
      <c r="I148" s="216"/>
      <c r="J148" s="217">
        <f>ROUND(I148*H148,2)</f>
        <v>0</v>
      </c>
      <c r="K148" s="213" t="s">
        <v>47</v>
      </c>
      <c r="L148" s="66"/>
      <c r="M148" s="218" t="s">
        <v>47</v>
      </c>
      <c r="N148" s="219" t="s">
        <v>53</v>
      </c>
      <c r="O148" s="41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AR148" s="19" t="s">
        <v>194</v>
      </c>
      <c r="AT148" s="19" t="s">
        <v>196</v>
      </c>
      <c r="AU148" s="19" t="s">
        <v>23</v>
      </c>
      <c r="AY148" s="19" t="s">
        <v>195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9" t="s">
        <v>23</v>
      </c>
      <c r="BK148" s="222">
        <f>ROUND(I148*H148,2)</f>
        <v>0</v>
      </c>
      <c r="BL148" s="19" t="s">
        <v>194</v>
      </c>
      <c r="BM148" s="19" t="s">
        <v>578</v>
      </c>
    </row>
    <row r="149" s="1" customFormat="1">
      <c r="B149" s="40"/>
      <c r="C149" s="68"/>
      <c r="D149" s="225" t="s">
        <v>202</v>
      </c>
      <c r="E149" s="68"/>
      <c r="F149" s="226" t="s">
        <v>579</v>
      </c>
      <c r="G149" s="68"/>
      <c r="H149" s="68"/>
      <c r="I149" s="183"/>
      <c r="J149" s="68"/>
      <c r="K149" s="68"/>
      <c r="L149" s="66"/>
      <c r="M149" s="86"/>
      <c r="N149" s="41"/>
      <c r="O149" s="41"/>
      <c r="P149" s="41"/>
      <c r="Q149" s="41"/>
      <c r="R149" s="41"/>
      <c r="S149" s="41"/>
      <c r="T149" s="87"/>
      <c r="AT149" s="19" t="s">
        <v>202</v>
      </c>
      <c r="AU149" s="19" t="s">
        <v>23</v>
      </c>
    </row>
    <row r="150" s="11" customFormat="1">
      <c r="B150" s="227"/>
      <c r="C150" s="228"/>
      <c r="D150" s="225" t="s">
        <v>213</v>
      </c>
      <c r="E150" s="229" t="s">
        <v>47</v>
      </c>
      <c r="F150" s="230" t="s">
        <v>513</v>
      </c>
      <c r="G150" s="228"/>
      <c r="H150" s="231" t="s">
        <v>47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213</v>
      </c>
      <c r="AU150" s="237" t="s">
        <v>23</v>
      </c>
      <c r="AV150" s="11" t="s">
        <v>23</v>
      </c>
      <c r="AW150" s="11" t="s">
        <v>45</v>
      </c>
      <c r="AX150" s="11" t="s">
        <v>82</v>
      </c>
      <c r="AY150" s="237" t="s">
        <v>195</v>
      </c>
    </row>
    <row r="151" s="12" customFormat="1">
      <c r="B151" s="238"/>
      <c r="C151" s="239"/>
      <c r="D151" s="223" t="s">
        <v>213</v>
      </c>
      <c r="E151" s="240" t="s">
        <v>580</v>
      </c>
      <c r="F151" s="241" t="s">
        <v>581</v>
      </c>
      <c r="G151" s="239"/>
      <c r="H151" s="242">
        <v>501.125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213</v>
      </c>
      <c r="AU151" s="248" t="s">
        <v>23</v>
      </c>
      <c r="AV151" s="12" t="s">
        <v>91</v>
      </c>
      <c r="AW151" s="12" t="s">
        <v>45</v>
      </c>
      <c r="AX151" s="12" t="s">
        <v>23</v>
      </c>
      <c r="AY151" s="248" t="s">
        <v>195</v>
      </c>
    </row>
    <row r="152" s="1" customFormat="1" ht="22.5" customHeight="1">
      <c r="B152" s="40"/>
      <c r="C152" s="211" t="s">
        <v>257</v>
      </c>
      <c r="D152" s="211" t="s">
        <v>196</v>
      </c>
      <c r="E152" s="212" t="s">
        <v>582</v>
      </c>
      <c r="F152" s="213" t="s">
        <v>583</v>
      </c>
      <c r="G152" s="214" t="s">
        <v>526</v>
      </c>
      <c r="H152" s="215">
        <v>2187.8000000000002</v>
      </c>
      <c r="I152" s="216"/>
      <c r="J152" s="217">
        <f>ROUND(I152*H152,2)</f>
        <v>0</v>
      </c>
      <c r="K152" s="213" t="s">
        <v>200</v>
      </c>
      <c r="L152" s="66"/>
      <c r="M152" s="218" t="s">
        <v>47</v>
      </c>
      <c r="N152" s="219" t="s">
        <v>53</v>
      </c>
      <c r="O152" s="41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AR152" s="19" t="s">
        <v>194</v>
      </c>
      <c r="AT152" s="19" t="s">
        <v>196</v>
      </c>
      <c r="AU152" s="19" t="s">
        <v>23</v>
      </c>
      <c r="AY152" s="19" t="s">
        <v>195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9" t="s">
        <v>23</v>
      </c>
      <c r="BK152" s="222">
        <f>ROUND(I152*H152,2)</f>
        <v>0</v>
      </c>
      <c r="BL152" s="19" t="s">
        <v>194</v>
      </c>
      <c r="BM152" s="19" t="s">
        <v>584</v>
      </c>
    </row>
    <row r="153" s="1" customFormat="1">
      <c r="B153" s="40"/>
      <c r="C153" s="68"/>
      <c r="D153" s="225" t="s">
        <v>202</v>
      </c>
      <c r="E153" s="68"/>
      <c r="F153" s="226" t="s">
        <v>585</v>
      </c>
      <c r="G153" s="68"/>
      <c r="H153" s="68"/>
      <c r="I153" s="183"/>
      <c r="J153" s="68"/>
      <c r="K153" s="68"/>
      <c r="L153" s="66"/>
      <c r="M153" s="86"/>
      <c r="N153" s="41"/>
      <c r="O153" s="41"/>
      <c r="P153" s="41"/>
      <c r="Q153" s="41"/>
      <c r="R153" s="41"/>
      <c r="S153" s="41"/>
      <c r="T153" s="87"/>
      <c r="AT153" s="19" t="s">
        <v>202</v>
      </c>
      <c r="AU153" s="19" t="s">
        <v>23</v>
      </c>
    </row>
    <row r="154" s="11" customFormat="1">
      <c r="B154" s="227"/>
      <c r="C154" s="228"/>
      <c r="D154" s="225" t="s">
        <v>213</v>
      </c>
      <c r="E154" s="229" t="s">
        <v>47</v>
      </c>
      <c r="F154" s="230" t="s">
        <v>513</v>
      </c>
      <c r="G154" s="228"/>
      <c r="H154" s="231" t="s">
        <v>47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213</v>
      </c>
      <c r="AU154" s="237" t="s">
        <v>23</v>
      </c>
      <c r="AV154" s="11" t="s">
        <v>23</v>
      </c>
      <c r="AW154" s="11" t="s">
        <v>45</v>
      </c>
      <c r="AX154" s="11" t="s">
        <v>82</v>
      </c>
      <c r="AY154" s="237" t="s">
        <v>195</v>
      </c>
    </row>
    <row r="155" s="11" customFormat="1">
      <c r="B155" s="227"/>
      <c r="C155" s="228"/>
      <c r="D155" s="225" t="s">
        <v>213</v>
      </c>
      <c r="E155" s="229" t="s">
        <v>47</v>
      </c>
      <c r="F155" s="230" t="s">
        <v>529</v>
      </c>
      <c r="G155" s="228"/>
      <c r="H155" s="231" t="s">
        <v>47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213</v>
      </c>
      <c r="AU155" s="237" t="s">
        <v>23</v>
      </c>
      <c r="AV155" s="11" t="s">
        <v>23</v>
      </c>
      <c r="AW155" s="11" t="s">
        <v>45</v>
      </c>
      <c r="AX155" s="11" t="s">
        <v>82</v>
      </c>
      <c r="AY155" s="237" t="s">
        <v>195</v>
      </c>
    </row>
    <row r="156" s="12" customFormat="1">
      <c r="B156" s="238"/>
      <c r="C156" s="239"/>
      <c r="D156" s="225" t="s">
        <v>213</v>
      </c>
      <c r="E156" s="266" t="s">
        <v>586</v>
      </c>
      <c r="F156" s="267" t="s">
        <v>587</v>
      </c>
      <c r="G156" s="239"/>
      <c r="H156" s="268">
        <v>2175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213</v>
      </c>
      <c r="AU156" s="248" t="s">
        <v>23</v>
      </c>
      <c r="AV156" s="12" t="s">
        <v>91</v>
      </c>
      <c r="AW156" s="12" t="s">
        <v>45</v>
      </c>
      <c r="AX156" s="12" t="s">
        <v>82</v>
      </c>
      <c r="AY156" s="248" t="s">
        <v>195</v>
      </c>
    </row>
    <row r="157" s="11" customFormat="1">
      <c r="B157" s="227"/>
      <c r="C157" s="228"/>
      <c r="D157" s="225" t="s">
        <v>213</v>
      </c>
      <c r="E157" s="229" t="s">
        <v>47</v>
      </c>
      <c r="F157" s="230" t="s">
        <v>532</v>
      </c>
      <c r="G157" s="228"/>
      <c r="H157" s="231" t="s">
        <v>47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213</v>
      </c>
      <c r="AU157" s="237" t="s">
        <v>23</v>
      </c>
      <c r="AV157" s="11" t="s">
        <v>23</v>
      </c>
      <c r="AW157" s="11" t="s">
        <v>45</v>
      </c>
      <c r="AX157" s="11" t="s">
        <v>82</v>
      </c>
      <c r="AY157" s="237" t="s">
        <v>195</v>
      </c>
    </row>
    <row r="158" s="11" customFormat="1">
      <c r="B158" s="227"/>
      <c r="C158" s="228"/>
      <c r="D158" s="225" t="s">
        <v>213</v>
      </c>
      <c r="E158" s="229" t="s">
        <v>47</v>
      </c>
      <c r="F158" s="230" t="s">
        <v>533</v>
      </c>
      <c r="G158" s="228"/>
      <c r="H158" s="231" t="s">
        <v>47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213</v>
      </c>
      <c r="AU158" s="237" t="s">
        <v>23</v>
      </c>
      <c r="AV158" s="11" t="s">
        <v>23</v>
      </c>
      <c r="AW158" s="11" t="s">
        <v>45</v>
      </c>
      <c r="AX158" s="11" t="s">
        <v>82</v>
      </c>
      <c r="AY158" s="237" t="s">
        <v>195</v>
      </c>
    </row>
    <row r="159" s="12" customFormat="1">
      <c r="B159" s="238"/>
      <c r="C159" s="239"/>
      <c r="D159" s="225" t="s">
        <v>213</v>
      </c>
      <c r="E159" s="266" t="s">
        <v>588</v>
      </c>
      <c r="F159" s="267" t="s">
        <v>535</v>
      </c>
      <c r="G159" s="239"/>
      <c r="H159" s="268">
        <v>12.800000000000001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213</v>
      </c>
      <c r="AU159" s="248" t="s">
        <v>23</v>
      </c>
      <c r="AV159" s="12" t="s">
        <v>91</v>
      </c>
      <c r="AW159" s="12" t="s">
        <v>45</v>
      </c>
      <c r="AX159" s="12" t="s">
        <v>82</v>
      </c>
      <c r="AY159" s="248" t="s">
        <v>195</v>
      </c>
    </row>
    <row r="160" s="14" customFormat="1">
      <c r="B160" s="272"/>
      <c r="C160" s="273"/>
      <c r="D160" s="225" t="s">
        <v>213</v>
      </c>
      <c r="E160" s="274" t="s">
        <v>47</v>
      </c>
      <c r="F160" s="275" t="s">
        <v>297</v>
      </c>
      <c r="G160" s="273"/>
      <c r="H160" s="276">
        <v>2187.8000000000002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AT160" s="282" t="s">
        <v>213</v>
      </c>
      <c r="AU160" s="282" t="s">
        <v>23</v>
      </c>
      <c r="AV160" s="14" t="s">
        <v>194</v>
      </c>
      <c r="AW160" s="14" t="s">
        <v>45</v>
      </c>
      <c r="AX160" s="14" t="s">
        <v>23</v>
      </c>
      <c r="AY160" s="282" t="s">
        <v>195</v>
      </c>
    </row>
    <row r="161" s="10" customFormat="1" ht="37.44" customHeight="1">
      <c r="B161" s="197"/>
      <c r="C161" s="198"/>
      <c r="D161" s="199" t="s">
        <v>81</v>
      </c>
      <c r="E161" s="200" t="s">
        <v>220</v>
      </c>
      <c r="F161" s="200" t="s">
        <v>589</v>
      </c>
      <c r="G161" s="198"/>
      <c r="H161" s="198"/>
      <c r="I161" s="201"/>
      <c r="J161" s="202">
        <f>BK161</f>
        <v>0</v>
      </c>
      <c r="K161" s="198"/>
      <c r="L161" s="203"/>
      <c r="M161" s="204"/>
      <c r="N161" s="205"/>
      <c r="O161" s="205"/>
      <c r="P161" s="206">
        <f>SUM(P162:P289)</f>
        <v>0</v>
      </c>
      <c r="Q161" s="205"/>
      <c r="R161" s="206">
        <f>SUM(R162:R289)</f>
        <v>0</v>
      </c>
      <c r="S161" s="205"/>
      <c r="T161" s="207">
        <f>SUM(T162:T289)</f>
        <v>0</v>
      </c>
      <c r="AR161" s="208" t="s">
        <v>194</v>
      </c>
      <c r="AT161" s="209" t="s">
        <v>81</v>
      </c>
      <c r="AU161" s="209" t="s">
        <v>82</v>
      </c>
      <c r="AY161" s="208" t="s">
        <v>195</v>
      </c>
      <c r="BK161" s="210">
        <f>SUM(BK162:BK289)</f>
        <v>0</v>
      </c>
    </row>
    <row r="162" s="1" customFormat="1" ht="22.5" customHeight="1">
      <c r="B162" s="40"/>
      <c r="C162" s="211" t="s">
        <v>261</v>
      </c>
      <c r="D162" s="211" t="s">
        <v>196</v>
      </c>
      <c r="E162" s="212" t="s">
        <v>590</v>
      </c>
      <c r="F162" s="213" t="s">
        <v>591</v>
      </c>
      <c r="G162" s="214" t="s">
        <v>526</v>
      </c>
      <c r="H162" s="215">
        <v>434.89999999999998</v>
      </c>
      <c r="I162" s="216"/>
      <c r="J162" s="217">
        <f>ROUND(I162*H162,2)</f>
        <v>0</v>
      </c>
      <c r="K162" s="213" t="s">
        <v>200</v>
      </c>
      <c r="L162" s="66"/>
      <c r="M162" s="218" t="s">
        <v>47</v>
      </c>
      <c r="N162" s="219" t="s">
        <v>53</v>
      </c>
      <c r="O162" s="41"/>
      <c r="P162" s="220">
        <f>O162*H162</f>
        <v>0</v>
      </c>
      <c r="Q162" s="220">
        <v>0.32400000000000001</v>
      </c>
      <c r="R162" s="220">
        <f>Q162*H162</f>
        <v>0</v>
      </c>
      <c r="S162" s="220">
        <v>0</v>
      </c>
      <c r="T162" s="221">
        <f>S162*H162</f>
        <v>0</v>
      </c>
      <c r="AR162" s="19" t="s">
        <v>194</v>
      </c>
      <c r="AT162" s="19" t="s">
        <v>196</v>
      </c>
      <c r="AU162" s="19" t="s">
        <v>23</v>
      </c>
      <c r="AY162" s="19" t="s">
        <v>195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9" t="s">
        <v>23</v>
      </c>
      <c r="BK162" s="222">
        <f>ROUND(I162*H162,2)</f>
        <v>0</v>
      </c>
      <c r="BL162" s="19" t="s">
        <v>194</v>
      </c>
      <c r="BM162" s="19" t="s">
        <v>592</v>
      </c>
    </row>
    <row r="163" s="1" customFormat="1">
      <c r="B163" s="40"/>
      <c r="C163" s="68"/>
      <c r="D163" s="225" t="s">
        <v>202</v>
      </c>
      <c r="E163" s="68"/>
      <c r="F163" s="226" t="s">
        <v>593</v>
      </c>
      <c r="G163" s="68"/>
      <c r="H163" s="68"/>
      <c r="I163" s="183"/>
      <c r="J163" s="68"/>
      <c r="K163" s="68"/>
      <c r="L163" s="66"/>
      <c r="M163" s="86"/>
      <c r="N163" s="41"/>
      <c r="O163" s="41"/>
      <c r="P163" s="41"/>
      <c r="Q163" s="41"/>
      <c r="R163" s="41"/>
      <c r="S163" s="41"/>
      <c r="T163" s="87"/>
      <c r="AT163" s="19" t="s">
        <v>202</v>
      </c>
      <c r="AU163" s="19" t="s">
        <v>23</v>
      </c>
    </row>
    <row r="164" s="11" customFormat="1">
      <c r="B164" s="227"/>
      <c r="C164" s="228"/>
      <c r="D164" s="225" t="s">
        <v>213</v>
      </c>
      <c r="E164" s="229" t="s">
        <v>47</v>
      </c>
      <c r="F164" s="230" t="s">
        <v>513</v>
      </c>
      <c r="G164" s="228"/>
      <c r="H164" s="231" t="s">
        <v>47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213</v>
      </c>
      <c r="AU164" s="237" t="s">
        <v>23</v>
      </c>
      <c r="AV164" s="11" t="s">
        <v>23</v>
      </c>
      <c r="AW164" s="11" t="s">
        <v>45</v>
      </c>
      <c r="AX164" s="11" t="s">
        <v>82</v>
      </c>
      <c r="AY164" s="237" t="s">
        <v>195</v>
      </c>
    </row>
    <row r="165" s="11" customFormat="1">
      <c r="B165" s="227"/>
      <c r="C165" s="228"/>
      <c r="D165" s="225" t="s">
        <v>213</v>
      </c>
      <c r="E165" s="229" t="s">
        <v>47</v>
      </c>
      <c r="F165" s="230" t="s">
        <v>594</v>
      </c>
      <c r="G165" s="228"/>
      <c r="H165" s="231" t="s">
        <v>47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213</v>
      </c>
      <c r="AU165" s="237" t="s">
        <v>23</v>
      </c>
      <c r="AV165" s="11" t="s">
        <v>23</v>
      </c>
      <c r="AW165" s="11" t="s">
        <v>45</v>
      </c>
      <c r="AX165" s="11" t="s">
        <v>82</v>
      </c>
      <c r="AY165" s="237" t="s">
        <v>195</v>
      </c>
    </row>
    <row r="166" s="11" customFormat="1">
      <c r="B166" s="227"/>
      <c r="C166" s="228"/>
      <c r="D166" s="225" t="s">
        <v>213</v>
      </c>
      <c r="E166" s="229" t="s">
        <v>47</v>
      </c>
      <c r="F166" s="230" t="s">
        <v>595</v>
      </c>
      <c r="G166" s="228"/>
      <c r="H166" s="231" t="s">
        <v>47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213</v>
      </c>
      <c r="AU166" s="237" t="s">
        <v>23</v>
      </c>
      <c r="AV166" s="11" t="s">
        <v>23</v>
      </c>
      <c r="AW166" s="11" t="s">
        <v>45</v>
      </c>
      <c r="AX166" s="11" t="s">
        <v>82</v>
      </c>
      <c r="AY166" s="237" t="s">
        <v>195</v>
      </c>
    </row>
    <row r="167" s="12" customFormat="1">
      <c r="B167" s="238"/>
      <c r="C167" s="239"/>
      <c r="D167" s="225" t="s">
        <v>213</v>
      </c>
      <c r="E167" s="266" t="s">
        <v>596</v>
      </c>
      <c r="F167" s="267" t="s">
        <v>597</v>
      </c>
      <c r="G167" s="239"/>
      <c r="H167" s="268">
        <v>13.699999999999999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213</v>
      </c>
      <c r="AU167" s="248" t="s">
        <v>23</v>
      </c>
      <c r="AV167" s="12" t="s">
        <v>91</v>
      </c>
      <c r="AW167" s="12" t="s">
        <v>45</v>
      </c>
      <c r="AX167" s="12" t="s">
        <v>82</v>
      </c>
      <c r="AY167" s="248" t="s">
        <v>195</v>
      </c>
    </row>
    <row r="168" s="11" customFormat="1">
      <c r="B168" s="227"/>
      <c r="C168" s="228"/>
      <c r="D168" s="225" t="s">
        <v>213</v>
      </c>
      <c r="E168" s="229" t="s">
        <v>47</v>
      </c>
      <c r="F168" s="230" t="s">
        <v>598</v>
      </c>
      <c r="G168" s="228"/>
      <c r="H168" s="231" t="s">
        <v>47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213</v>
      </c>
      <c r="AU168" s="237" t="s">
        <v>23</v>
      </c>
      <c r="AV168" s="11" t="s">
        <v>23</v>
      </c>
      <c r="AW168" s="11" t="s">
        <v>45</v>
      </c>
      <c r="AX168" s="11" t="s">
        <v>82</v>
      </c>
      <c r="AY168" s="237" t="s">
        <v>195</v>
      </c>
    </row>
    <row r="169" s="12" customFormat="1">
      <c r="B169" s="238"/>
      <c r="C169" s="239"/>
      <c r="D169" s="225" t="s">
        <v>213</v>
      </c>
      <c r="E169" s="266" t="s">
        <v>599</v>
      </c>
      <c r="F169" s="267" t="s">
        <v>600</v>
      </c>
      <c r="G169" s="239"/>
      <c r="H169" s="268">
        <v>15.199999999999999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213</v>
      </c>
      <c r="AU169" s="248" t="s">
        <v>23</v>
      </c>
      <c r="AV169" s="12" t="s">
        <v>91</v>
      </c>
      <c r="AW169" s="12" t="s">
        <v>45</v>
      </c>
      <c r="AX169" s="12" t="s">
        <v>82</v>
      </c>
      <c r="AY169" s="248" t="s">
        <v>195</v>
      </c>
    </row>
    <row r="170" s="11" customFormat="1">
      <c r="B170" s="227"/>
      <c r="C170" s="228"/>
      <c r="D170" s="225" t="s">
        <v>213</v>
      </c>
      <c r="E170" s="229" t="s">
        <v>47</v>
      </c>
      <c r="F170" s="230" t="s">
        <v>601</v>
      </c>
      <c r="G170" s="228"/>
      <c r="H170" s="231" t="s">
        <v>47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213</v>
      </c>
      <c r="AU170" s="237" t="s">
        <v>23</v>
      </c>
      <c r="AV170" s="11" t="s">
        <v>23</v>
      </c>
      <c r="AW170" s="11" t="s">
        <v>45</v>
      </c>
      <c r="AX170" s="11" t="s">
        <v>82</v>
      </c>
      <c r="AY170" s="237" t="s">
        <v>195</v>
      </c>
    </row>
    <row r="171" s="12" customFormat="1">
      <c r="B171" s="238"/>
      <c r="C171" s="239"/>
      <c r="D171" s="225" t="s">
        <v>213</v>
      </c>
      <c r="E171" s="266" t="s">
        <v>602</v>
      </c>
      <c r="F171" s="267" t="s">
        <v>603</v>
      </c>
      <c r="G171" s="239"/>
      <c r="H171" s="268">
        <v>3.8999999999999999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213</v>
      </c>
      <c r="AU171" s="248" t="s">
        <v>23</v>
      </c>
      <c r="AV171" s="12" t="s">
        <v>91</v>
      </c>
      <c r="AW171" s="12" t="s">
        <v>45</v>
      </c>
      <c r="AX171" s="12" t="s">
        <v>82</v>
      </c>
      <c r="AY171" s="248" t="s">
        <v>195</v>
      </c>
    </row>
    <row r="172" s="11" customFormat="1">
      <c r="B172" s="227"/>
      <c r="C172" s="228"/>
      <c r="D172" s="225" t="s">
        <v>213</v>
      </c>
      <c r="E172" s="229" t="s">
        <v>47</v>
      </c>
      <c r="F172" s="230" t="s">
        <v>604</v>
      </c>
      <c r="G172" s="228"/>
      <c r="H172" s="231" t="s">
        <v>47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213</v>
      </c>
      <c r="AU172" s="237" t="s">
        <v>23</v>
      </c>
      <c r="AV172" s="11" t="s">
        <v>23</v>
      </c>
      <c r="AW172" s="11" t="s">
        <v>45</v>
      </c>
      <c r="AX172" s="11" t="s">
        <v>82</v>
      </c>
      <c r="AY172" s="237" t="s">
        <v>195</v>
      </c>
    </row>
    <row r="173" s="12" customFormat="1">
      <c r="B173" s="238"/>
      <c r="C173" s="239"/>
      <c r="D173" s="225" t="s">
        <v>213</v>
      </c>
      <c r="E173" s="266" t="s">
        <v>605</v>
      </c>
      <c r="F173" s="267" t="s">
        <v>606</v>
      </c>
      <c r="G173" s="239"/>
      <c r="H173" s="268">
        <v>11.300000000000001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AT173" s="248" t="s">
        <v>213</v>
      </c>
      <c r="AU173" s="248" t="s">
        <v>23</v>
      </c>
      <c r="AV173" s="12" t="s">
        <v>91</v>
      </c>
      <c r="AW173" s="12" t="s">
        <v>45</v>
      </c>
      <c r="AX173" s="12" t="s">
        <v>82</v>
      </c>
      <c r="AY173" s="248" t="s">
        <v>195</v>
      </c>
    </row>
    <row r="174" s="11" customFormat="1">
      <c r="B174" s="227"/>
      <c r="C174" s="228"/>
      <c r="D174" s="225" t="s">
        <v>213</v>
      </c>
      <c r="E174" s="229" t="s">
        <v>47</v>
      </c>
      <c r="F174" s="230" t="s">
        <v>607</v>
      </c>
      <c r="G174" s="228"/>
      <c r="H174" s="231" t="s">
        <v>47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213</v>
      </c>
      <c r="AU174" s="237" t="s">
        <v>23</v>
      </c>
      <c r="AV174" s="11" t="s">
        <v>23</v>
      </c>
      <c r="AW174" s="11" t="s">
        <v>45</v>
      </c>
      <c r="AX174" s="11" t="s">
        <v>82</v>
      </c>
      <c r="AY174" s="237" t="s">
        <v>195</v>
      </c>
    </row>
    <row r="175" s="12" customFormat="1">
      <c r="B175" s="238"/>
      <c r="C175" s="239"/>
      <c r="D175" s="225" t="s">
        <v>213</v>
      </c>
      <c r="E175" s="266" t="s">
        <v>608</v>
      </c>
      <c r="F175" s="267" t="s">
        <v>609</v>
      </c>
      <c r="G175" s="239"/>
      <c r="H175" s="268">
        <v>2.8999999999999999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213</v>
      </c>
      <c r="AU175" s="248" t="s">
        <v>23</v>
      </c>
      <c r="AV175" s="12" t="s">
        <v>91</v>
      </c>
      <c r="AW175" s="12" t="s">
        <v>45</v>
      </c>
      <c r="AX175" s="12" t="s">
        <v>82</v>
      </c>
      <c r="AY175" s="248" t="s">
        <v>195</v>
      </c>
    </row>
    <row r="176" s="11" customFormat="1">
      <c r="B176" s="227"/>
      <c r="C176" s="228"/>
      <c r="D176" s="225" t="s">
        <v>213</v>
      </c>
      <c r="E176" s="229" t="s">
        <v>47</v>
      </c>
      <c r="F176" s="230" t="s">
        <v>610</v>
      </c>
      <c r="G176" s="228"/>
      <c r="H176" s="231" t="s">
        <v>47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213</v>
      </c>
      <c r="AU176" s="237" t="s">
        <v>23</v>
      </c>
      <c r="AV176" s="11" t="s">
        <v>23</v>
      </c>
      <c r="AW176" s="11" t="s">
        <v>45</v>
      </c>
      <c r="AX176" s="11" t="s">
        <v>82</v>
      </c>
      <c r="AY176" s="237" t="s">
        <v>195</v>
      </c>
    </row>
    <row r="177" s="12" customFormat="1">
      <c r="B177" s="238"/>
      <c r="C177" s="239"/>
      <c r="D177" s="225" t="s">
        <v>213</v>
      </c>
      <c r="E177" s="266" t="s">
        <v>611</v>
      </c>
      <c r="F177" s="267" t="s">
        <v>612</v>
      </c>
      <c r="G177" s="239"/>
      <c r="H177" s="268">
        <v>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213</v>
      </c>
      <c r="AU177" s="248" t="s">
        <v>23</v>
      </c>
      <c r="AV177" s="12" t="s">
        <v>91</v>
      </c>
      <c r="AW177" s="12" t="s">
        <v>45</v>
      </c>
      <c r="AX177" s="12" t="s">
        <v>82</v>
      </c>
      <c r="AY177" s="248" t="s">
        <v>195</v>
      </c>
    </row>
    <row r="178" s="11" customFormat="1">
      <c r="B178" s="227"/>
      <c r="C178" s="228"/>
      <c r="D178" s="225" t="s">
        <v>213</v>
      </c>
      <c r="E178" s="229" t="s">
        <v>47</v>
      </c>
      <c r="F178" s="230" t="s">
        <v>613</v>
      </c>
      <c r="G178" s="228"/>
      <c r="H178" s="231" t="s">
        <v>47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213</v>
      </c>
      <c r="AU178" s="237" t="s">
        <v>23</v>
      </c>
      <c r="AV178" s="11" t="s">
        <v>23</v>
      </c>
      <c r="AW178" s="11" t="s">
        <v>45</v>
      </c>
      <c r="AX178" s="11" t="s">
        <v>82</v>
      </c>
      <c r="AY178" s="237" t="s">
        <v>195</v>
      </c>
    </row>
    <row r="179" s="12" customFormat="1">
      <c r="B179" s="238"/>
      <c r="C179" s="239"/>
      <c r="D179" s="225" t="s">
        <v>213</v>
      </c>
      <c r="E179" s="266" t="s">
        <v>614</v>
      </c>
      <c r="F179" s="267" t="s">
        <v>615</v>
      </c>
      <c r="G179" s="239"/>
      <c r="H179" s="268">
        <v>15.1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213</v>
      </c>
      <c r="AU179" s="248" t="s">
        <v>23</v>
      </c>
      <c r="AV179" s="12" t="s">
        <v>91</v>
      </c>
      <c r="AW179" s="12" t="s">
        <v>45</v>
      </c>
      <c r="AX179" s="12" t="s">
        <v>82</v>
      </c>
      <c r="AY179" s="248" t="s">
        <v>195</v>
      </c>
    </row>
    <row r="180" s="11" customFormat="1">
      <c r="B180" s="227"/>
      <c r="C180" s="228"/>
      <c r="D180" s="225" t="s">
        <v>213</v>
      </c>
      <c r="E180" s="229" t="s">
        <v>47</v>
      </c>
      <c r="F180" s="230" t="s">
        <v>616</v>
      </c>
      <c r="G180" s="228"/>
      <c r="H180" s="231" t="s">
        <v>47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213</v>
      </c>
      <c r="AU180" s="237" t="s">
        <v>23</v>
      </c>
      <c r="AV180" s="11" t="s">
        <v>23</v>
      </c>
      <c r="AW180" s="11" t="s">
        <v>45</v>
      </c>
      <c r="AX180" s="11" t="s">
        <v>82</v>
      </c>
      <c r="AY180" s="237" t="s">
        <v>195</v>
      </c>
    </row>
    <row r="181" s="12" customFormat="1">
      <c r="B181" s="238"/>
      <c r="C181" s="239"/>
      <c r="D181" s="225" t="s">
        <v>213</v>
      </c>
      <c r="E181" s="266" t="s">
        <v>617</v>
      </c>
      <c r="F181" s="267" t="s">
        <v>618</v>
      </c>
      <c r="G181" s="239"/>
      <c r="H181" s="268">
        <v>7.5999999999999996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AT181" s="248" t="s">
        <v>213</v>
      </c>
      <c r="AU181" s="248" t="s">
        <v>23</v>
      </c>
      <c r="AV181" s="12" t="s">
        <v>91</v>
      </c>
      <c r="AW181" s="12" t="s">
        <v>45</v>
      </c>
      <c r="AX181" s="12" t="s">
        <v>82</v>
      </c>
      <c r="AY181" s="248" t="s">
        <v>195</v>
      </c>
    </row>
    <row r="182" s="11" customFormat="1">
      <c r="B182" s="227"/>
      <c r="C182" s="228"/>
      <c r="D182" s="225" t="s">
        <v>213</v>
      </c>
      <c r="E182" s="229" t="s">
        <v>47</v>
      </c>
      <c r="F182" s="230" t="s">
        <v>619</v>
      </c>
      <c r="G182" s="228"/>
      <c r="H182" s="231" t="s">
        <v>47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213</v>
      </c>
      <c r="AU182" s="237" t="s">
        <v>23</v>
      </c>
      <c r="AV182" s="11" t="s">
        <v>23</v>
      </c>
      <c r="AW182" s="11" t="s">
        <v>45</v>
      </c>
      <c r="AX182" s="11" t="s">
        <v>82</v>
      </c>
      <c r="AY182" s="237" t="s">
        <v>195</v>
      </c>
    </row>
    <row r="183" s="12" customFormat="1">
      <c r="B183" s="238"/>
      <c r="C183" s="239"/>
      <c r="D183" s="225" t="s">
        <v>213</v>
      </c>
      <c r="E183" s="266" t="s">
        <v>620</v>
      </c>
      <c r="F183" s="267" t="s">
        <v>621</v>
      </c>
      <c r="G183" s="239"/>
      <c r="H183" s="268">
        <v>4.7999999999999998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213</v>
      </c>
      <c r="AU183" s="248" t="s">
        <v>23</v>
      </c>
      <c r="AV183" s="12" t="s">
        <v>91</v>
      </c>
      <c r="AW183" s="12" t="s">
        <v>45</v>
      </c>
      <c r="AX183" s="12" t="s">
        <v>82</v>
      </c>
      <c r="AY183" s="248" t="s">
        <v>195</v>
      </c>
    </row>
    <row r="184" s="11" customFormat="1">
      <c r="B184" s="227"/>
      <c r="C184" s="228"/>
      <c r="D184" s="225" t="s">
        <v>213</v>
      </c>
      <c r="E184" s="229" t="s">
        <v>47</v>
      </c>
      <c r="F184" s="230" t="s">
        <v>622</v>
      </c>
      <c r="G184" s="228"/>
      <c r="H184" s="231" t="s">
        <v>47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213</v>
      </c>
      <c r="AU184" s="237" t="s">
        <v>23</v>
      </c>
      <c r="AV184" s="11" t="s">
        <v>23</v>
      </c>
      <c r="AW184" s="11" t="s">
        <v>45</v>
      </c>
      <c r="AX184" s="11" t="s">
        <v>82</v>
      </c>
      <c r="AY184" s="237" t="s">
        <v>195</v>
      </c>
    </row>
    <row r="185" s="12" customFormat="1">
      <c r="B185" s="238"/>
      <c r="C185" s="239"/>
      <c r="D185" s="225" t="s">
        <v>213</v>
      </c>
      <c r="E185" s="266" t="s">
        <v>623</v>
      </c>
      <c r="F185" s="267" t="s">
        <v>624</v>
      </c>
      <c r="G185" s="239"/>
      <c r="H185" s="268">
        <v>27.300000000000001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AT185" s="248" t="s">
        <v>213</v>
      </c>
      <c r="AU185" s="248" t="s">
        <v>23</v>
      </c>
      <c r="AV185" s="12" t="s">
        <v>91</v>
      </c>
      <c r="AW185" s="12" t="s">
        <v>45</v>
      </c>
      <c r="AX185" s="12" t="s">
        <v>82</v>
      </c>
      <c r="AY185" s="248" t="s">
        <v>195</v>
      </c>
    </row>
    <row r="186" s="11" customFormat="1">
      <c r="B186" s="227"/>
      <c r="C186" s="228"/>
      <c r="D186" s="225" t="s">
        <v>213</v>
      </c>
      <c r="E186" s="229" t="s">
        <v>47</v>
      </c>
      <c r="F186" s="230" t="s">
        <v>625</v>
      </c>
      <c r="G186" s="228"/>
      <c r="H186" s="231" t="s">
        <v>47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213</v>
      </c>
      <c r="AU186" s="237" t="s">
        <v>23</v>
      </c>
      <c r="AV186" s="11" t="s">
        <v>23</v>
      </c>
      <c r="AW186" s="11" t="s">
        <v>45</v>
      </c>
      <c r="AX186" s="11" t="s">
        <v>82</v>
      </c>
      <c r="AY186" s="237" t="s">
        <v>195</v>
      </c>
    </row>
    <row r="187" s="12" customFormat="1">
      <c r="B187" s="238"/>
      <c r="C187" s="239"/>
      <c r="D187" s="225" t="s">
        <v>213</v>
      </c>
      <c r="E187" s="266" t="s">
        <v>626</v>
      </c>
      <c r="F187" s="267" t="s">
        <v>627</v>
      </c>
      <c r="G187" s="239"/>
      <c r="H187" s="268">
        <v>9.6999999999999993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213</v>
      </c>
      <c r="AU187" s="248" t="s">
        <v>23</v>
      </c>
      <c r="AV187" s="12" t="s">
        <v>91</v>
      </c>
      <c r="AW187" s="12" t="s">
        <v>45</v>
      </c>
      <c r="AX187" s="12" t="s">
        <v>82</v>
      </c>
      <c r="AY187" s="248" t="s">
        <v>195</v>
      </c>
    </row>
    <row r="188" s="11" customFormat="1">
      <c r="B188" s="227"/>
      <c r="C188" s="228"/>
      <c r="D188" s="225" t="s">
        <v>213</v>
      </c>
      <c r="E188" s="229" t="s">
        <v>47</v>
      </c>
      <c r="F188" s="230" t="s">
        <v>628</v>
      </c>
      <c r="G188" s="228"/>
      <c r="H188" s="231" t="s">
        <v>47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213</v>
      </c>
      <c r="AU188" s="237" t="s">
        <v>23</v>
      </c>
      <c r="AV188" s="11" t="s">
        <v>23</v>
      </c>
      <c r="AW188" s="11" t="s">
        <v>45</v>
      </c>
      <c r="AX188" s="11" t="s">
        <v>82</v>
      </c>
      <c r="AY188" s="237" t="s">
        <v>195</v>
      </c>
    </row>
    <row r="189" s="12" customFormat="1">
      <c r="B189" s="238"/>
      <c r="C189" s="239"/>
      <c r="D189" s="225" t="s">
        <v>213</v>
      </c>
      <c r="E189" s="266" t="s">
        <v>629</v>
      </c>
      <c r="F189" s="267" t="s">
        <v>630</v>
      </c>
      <c r="G189" s="239"/>
      <c r="H189" s="268">
        <v>4.0999999999999996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AT189" s="248" t="s">
        <v>213</v>
      </c>
      <c r="AU189" s="248" t="s">
        <v>23</v>
      </c>
      <c r="AV189" s="12" t="s">
        <v>91</v>
      </c>
      <c r="AW189" s="12" t="s">
        <v>45</v>
      </c>
      <c r="AX189" s="12" t="s">
        <v>82</v>
      </c>
      <c r="AY189" s="248" t="s">
        <v>195</v>
      </c>
    </row>
    <row r="190" s="11" customFormat="1">
      <c r="B190" s="227"/>
      <c r="C190" s="228"/>
      <c r="D190" s="225" t="s">
        <v>213</v>
      </c>
      <c r="E190" s="229" t="s">
        <v>47</v>
      </c>
      <c r="F190" s="230" t="s">
        <v>631</v>
      </c>
      <c r="G190" s="228"/>
      <c r="H190" s="231" t="s">
        <v>47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213</v>
      </c>
      <c r="AU190" s="237" t="s">
        <v>23</v>
      </c>
      <c r="AV190" s="11" t="s">
        <v>23</v>
      </c>
      <c r="AW190" s="11" t="s">
        <v>45</v>
      </c>
      <c r="AX190" s="11" t="s">
        <v>82</v>
      </c>
      <c r="AY190" s="237" t="s">
        <v>195</v>
      </c>
    </row>
    <row r="191" s="12" customFormat="1">
      <c r="B191" s="238"/>
      <c r="C191" s="239"/>
      <c r="D191" s="225" t="s">
        <v>213</v>
      </c>
      <c r="E191" s="266" t="s">
        <v>632</v>
      </c>
      <c r="F191" s="267" t="s">
        <v>633</v>
      </c>
      <c r="G191" s="239"/>
      <c r="H191" s="268">
        <v>23.600000000000001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AT191" s="248" t="s">
        <v>213</v>
      </c>
      <c r="AU191" s="248" t="s">
        <v>23</v>
      </c>
      <c r="AV191" s="12" t="s">
        <v>91</v>
      </c>
      <c r="AW191" s="12" t="s">
        <v>45</v>
      </c>
      <c r="AX191" s="12" t="s">
        <v>82</v>
      </c>
      <c r="AY191" s="248" t="s">
        <v>195</v>
      </c>
    </row>
    <row r="192" s="11" customFormat="1">
      <c r="B192" s="227"/>
      <c r="C192" s="228"/>
      <c r="D192" s="225" t="s">
        <v>213</v>
      </c>
      <c r="E192" s="229" t="s">
        <v>47</v>
      </c>
      <c r="F192" s="230" t="s">
        <v>634</v>
      </c>
      <c r="G192" s="228"/>
      <c r="H192" s="231" t="s">
        <v>47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213</v>
      </c>
      <c r="AU192" s="237" t="s">
        <v>23</v>
      </c>
      <c r="AV192" s="11" t="s">
        <v>23</v>
      </c>
      <c r="AW192" s="11" t="s">
        <v>45</v>
      </c>
      <c r="AX192" s="11" t="s">
        <v>82</v>
      </c>
      <c r="AY192" s="237" t="s">
        <v>195</v>
      </c>
    </row>
    <row r="193" s="12" customFormat="1">
      <c r="B193" s="238"/>
      <c r="C193" s="239"/>
      <c r="D193" s="225" t="s">
        <v>213</v>
      </c>
      <c r="E193" s="266" t="s">
        <v>635</v>
      </c>
      <c r="F193" s="267" t="s">
        <v>636</v>
      </c>
      <c r="G193" s="239"/>
      <c r="H193" s="268">
        <v>9.8000000000000007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AT193" s="248" t="s">
        <v>213</v>
      </c>
      <c r="AU193" s="248" t="s">
        <v>23</v>
      </c>
      <c r="AV193" s="12" t="s">
        <v>91</v>
      </c>
      <c r="AW193" s="12" t="s">
        <v>45</v>
      </c>
      <c r="AX193" s="12" t="s">
        <v>82</v>
      </c>
      <c r="AY193" s="248" t="s">
        <v>195</v>
      </c>
    </row>
    <row r="194" s="11" customFormat="1">
      <c r="B194" s="227"/>
      <c r="C194" s="228"/>
      <c r="D194" s="225" t="s">
        <v>213</v>
      </c>
      <c r="E194" s="229" t="s">
        <v>47</v>
      </c>
      <c r="F194" s="230" t="s">
        <v>637</v>
      </c>
      <c r="G194" s="228"/>
      <c r="H194" s="231" t="s">
        <v>47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213</v>
      </c>
      <c r="AU194" s="237" t="s">
        <v>23</v>
      </c>
      <c r="AV194" s="11" t="s">
        <v>23</v>
      </c>
      <c r="AW194" s="11" t="s">
        <v>45</v>
      </c>
      <c r="AX194" s="11" t="s">
        <v>82</v>
      </c>
      <c r="AY194" s="237" t="s">
        <v>195</v>
      </c>
    </row>
    <row r="195" s="12" customFormat="1">
      <c r="B195" s="238"/>
      <c r="C195" s="239"/>
      <c r="D195" s="225" t="s">
        <v>213</v>
      </c>
      <c r="E195" s="266" t="s">
        <v>638</v>
      </c>
      <c r="F195" s="267" t="s">
        <v>639</v>
      </c>
      <c r="G195" s="239"/>
      <c r="H195" s="268">
        <v>32.799999999999997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213</v>
      </c>
      <c r="AU195" s="248" t="s">
        <v>23</v>
      </c>
      <c r="AV195" s="12" t="s">
        <v>91</v>
      </c>
      <c r="AW195" s="12" t="s">
        <v>45</v>
      </c>
      <c r="AX195" s="12" t="s">
        <v>82</v>
      </c>
      <c r="AY195" s="248" t="s">
        <v>195</v>
      </c>
    </row>
    <row r="196" s="11" customFormat="1">
      <c r="B196" s="227"/>
      <c r="C196" s="228"/>
      <c r="D196" s="225" t="s">
        <v>213</v>
      </c>
      <c r="E196" s="229" t="s">
        <v>47</v>
      </c>
      <c r="F196" s="230" t="s">
        <v>640</v>
      </c>
      <c r="G196" s="228"/>
      <c r="H196" s="231" t="s">
        <v>47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213</v>
      </c>
      <c r="AU196" s="237" t="s">
        <v>23</v>
      </c>
      <c r="AV196" s="11" t="s">
        <v>23</v>
      </c>
      <c r="AW196" s="11" t="s">
        <v>45</v>
      </c>
      <c r="AX196" s="11" t="s">
        <v>82</v>
      </c>
      <c r="AY196" s="237" t="s">
        <v>195</v>
      </c>
    </row>
    <row r="197" s="12" customFormat="1">
      <c r="B197" s="238"/>
      <c r="C197" s="239"/>
      <c r="D197" s="225" t="s">
        <v>213</v>
      </c>
      <c r="E197" s="266" t="s">
        <v>641</v>
      </c>
      <c r="F197" s="267" t="s">
        <v>642</v>
      </c>
      <c r="G197" s="239"/>
      <c r="H197" s="268">
        <v>50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AT197" s="248" t="s">
        <v>213</v>
      </c>
      <c r="AU197" s="248" t="s">
        <v>23</v>
      </c>
      <c r="AV197" s="12" t="s">
        <v>91</v>
      </c>
      <c r="AW197" s="12" t="s">
        <v>45</v>
      </c>
      <c r="AX197" s="12" t="s">
        <v>82</v>
      </c>
      <c r="AY197" s="248" t="s">
        <v>195</v>
      </c>
    </row>
    <row r="198" s="11" customFormat="1">
      <c r="B198" s="227"/>
      <c r="C198" s="228"/>
      <c r="D198" s="225" t="s">
        <v>213</v>
      </c>
      <c r="E198" s="229" t="s">
        <v>47</v>
      </c>
      <c r="F198" s="230" t="s">
        <v>643</v>
      </c>
      <c r="G198" s="228"/>
      <c r="H198" s="231" t="s">
        <v>47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213</v>
      </c>
      <c r="AU198" s="237" t="s">
        <v>23</v>
      </c>
      <c r="AV198" s="11" t="s">
        <v>23</v>
      </c>
      <c r="AW198" s="11" t="s">
        <v>45</v>
      </c>
      <c r="AX198" s="11" t="s">
        <v>82</v>
      </c>
      <c r="AY198" s="237" t="s">
        <v>195</v>
      </c>
    </row>
    <row r="199" s="12" customFormat="1">
      <c r="B199" s="238"/>
      <c r="C199" s="239"/>
      <c r="D199" s="225" t="s">
        <v>213</v>
      </c>
      <c r="E199" s="266" t="s">
        <v>644</v>
      </c>
      <c r="F199" s="267" t="s">
        <v>645</v>
      </c>
      <c r="G199" s="239"/>
      <c r="H199" s="268">
        <v>4.5999999999999996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213</v>
      </c>
      <c r="AU199" s="248" t="s">
        <v>23</v>
      </c>
      <c r="AV199" s="12" t="s">
        <v>91</v>
      </c>
      <c r="AW199" s="12" t="s">
        <v>45</v>
      </c>
      <c r="AX199" s="12" t="s">
        <v>82</v>
      </c>
      <c r="AY199" s="248" t="s">
        <v>195</v>
      </c>
    </row>
    <row r="200" s="11" customFormat="1">
      <c r="B200" s="227"/>
      <c r="C200" s="228"/>
      <c r="D200" s="225" t="s">
        <v>213</v>
      </c>
      <c r="E200" s="229" t="s">
        <v>47</v>
      </c>
      <c r="F200" s="230" t="s">
        <v>646</v>
      </c>
      <c r="G200" s="228"/>
      <c r="H200" s="231" t="s">
        <v>47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213</v>
      </c>
      <c r="AU200" s="237" t="s">
        <v>23</v>
      </c>
      <c r="AV200" s="11" t="s">
        <v>23</v>
      </c>
      <c r="AW200" s="11" t="s">
        <v>45</v>
      </c>
      <c r="AX200" s="11" t="s">
        <v>82</v>
      </c>
      <c r="AY200" s="237" t="s">
        <v>195</v>
      </c>
    </row>
    <row r="201" s="12" customFormat="1">
      <c r="B201" s="238"/>
      <c r="C201" s="239"/>
      <c r="D201" s="225" t="s">
        <v>213</v>
      </c>
      <c r="E201" s="266" t="s">
        <v>647</v>
      </c>
      <c r="F201" s="267" t="s">
        <v>648</v>
      </c>
      <c r="G201" s="239"/>
      <c r="H201" s="268">
        <v>17.199999999999999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AT201" s="248" t="s">
        <v>213</v>
      </c>
      <c r="AU201" s="248" t="s">
        <v>23</v>
      </c>
      <c r="AV201" s="12" t="s">
        <v>91</v>
      </c>
      <c r="AW201" s="12" t="s">
        <v>45</v>
      </c>
      <c r="AX201" s="12" t="s">
        <v>82</v>
      </c>
      <c r="AY201" s="248" t="s">
        <v>195</v>
      </c>
    </row>
    <row r="202" s="11" customFormat="1">
      <c r="B202" s="227"/>
      <c r="C202" s="228"/>
      <c r="D202" s="225" t="s">
        <v>213</v>
      </c>
      <c r="E202" s="229" t="s">
        <v>47</v>
      </c>
      <c r="F202" s="230" t="s">
        <v>649</v>
      </c>
      <c r="G202" s="228"/>
      <c r="H202" s="231" t="s">
        <v>47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213</v>
      </c>
      <c r="AU202" s="237" t="s">
        <v>23</v>
      </c>
      <c r="AV202" s="11" t="s">
        <v>23</v>
      </c>
      <c r="AW202" s="11" t="s">
        <v>45</v>
      </c>
      <c r="AX202" s="11" t="s">
        <v>82</v>
      </c>
      <c r="AY202" s="237" t="s">
        <v>195</v>
      </c>
    </row>
    <row r="203" s="12" customFormat="1">
      <c r="B203" s="238"/>
      <c r="C203" s="239"/>
      <c r="D203" s="225" t="s">
        <v>213</v>
      </c>
      <c r="E203" s="266" t="s">
        <v>650</v>
      </c>
      <c r="F203" s="267" t="s">
        <v>651</v>
      </c>
      <c r="G203" s="239"/>
      <c r="H203" s="268">
        <v>16.100000000000001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AT203" s="248" t="s">
        <v>213</v>
      </c>
      <c r="AU203" s="248" t="s">
        <v>23</v>
      </c>
      <c r="AV203" s="12" t="s">
        <v>91</v>
      </c>
      <c r="AW203" s="12" t="s">
        <v>45</v>
      </c>
      <c r="AX203" s="12" t="s">
        <v>82</v>
      </c>
      <c r="AY203" s="248" t="s">
        <v>195</v>
      </c>
    </row>
    <row r="204" s="11" customFormat="1">
      <c r="B204" s="227"/>
      <c r="C204" s="228"/>
      <c r="D204" s="225" t="s">
        <v>213</v>
      </c>
      <c r="E204" s="229" t="s">
        <v>47</v>
      </c>
      <c r="F204" s="230" t="s">
        <v>652</v>
      </c>
      <c r="G204" s="228"/>
      <c r="H204" s="231" t="s">
        <v>47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213</v>
      </c>
      <c r="AU204" s="237" t="s">
        <v>23</v>
      </c>
      <c r="AV204" s="11" t="s">
        <v>23</v>
      </c>
      <c r="AW204" s="11" t="s">
        <v>45</v>
      </c>
      <c r="AX204" s="11" t="s">
        <v>82</v>
      </c>
      <c r="AY204" s="237" t="s">
        <v>195</v>
      </c>
    </row>
    <row r="205" s="12" customFormat="1">
      <c r="B205" s="238"/>
      <c r="C205" s="239"/>
      <c r="D205" s="225" t="s">
        <v>213</v>
      </c>
      <c r="E205" s="266" t="s">
        <v>653</v>
      </c>
      <c r="F205" s="267" t="s">
        <v>597</v>
      </c>
      <c r="G205" s="239"/>
      <c r="H205" s="268">
        <v>13.699999999999999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213</v>
      </c>
      <c r="AU205" s="248" t="s">
        <v>23</v>
      </c>
      <c r="AV205" s="12" t="s">
        <v>91</v>
      </c>
      <c r="AW205" s="12" t="s">
        <v>45</v>
      </c>
      <c r="AX205" s="12" t="s">
        <v>82</v>
      </c>
      <c r="AY205" s="248" t="s">
        <v>195</v>
      </c>
    </row>
    <row r="206" s="11" customFormat="1">
      <c r="B206" s="227"/>
      <c r="C206" s="228"/>
      <c r="D206" s="225" t="s">
        <v>213</v>
      </c>
      <c r="E206" s="229" t="s">
        <v>47</v>
      </c>
      <c r="F206" s="230" t="s">
        <v>654</v>
      </c>
      <c r="G206" s="228"/>
      <c r="H206" s="231" t="s">
        <v>47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213</v>
      </c>
      <c r="AU206" s="237" t="s">
        <v>23</v>
      </c>
      <c r="AV206" s="11" t="s">
        <v>23</v>
      </c>
      <c r="AW206" s="11" t="s">
        <v>45</v>
      </c>
      <c r="AX206" s="11" t="s">
        <v>82</v>
      </c>
      <c r="AY206" s="237" t="s">
        <v>195</v>
      </c>
    </row>
    <row r="207" s="12" customFormat="1">
      <c r="B207" s="238"/>
      <c r="C207" s="239"/>
      <c r="D207" s="225" t="s">
        <v>213</v>
      </c>
      <c r="E207" s="266" t="s">
        <v>655</v>
      </c>
      <c r="F207" s="267" t="s">
        <v>656</v>
      </c>
      <c r="G207" s="239"/>
      <c r="H207" s="268">
        <v>10.199999999999999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AT207" s="248" t="s">
        <v>213</v>
      </c>
      <c r="AU207" s="248" t="s">
        <v>23</v>
      </c>
      <c r="AV207" s="12" t="s">
        <v>91</v>
      </c>
      <c r="AW207" s="12" t="s">
        <v>45</v>
      </c>
      <c r="AX207" s="12" t="s">
        <v>82</v>
      </c>
      <c r="AY207" s="248" t="s">
        <v>195</v>
      </c>
    </row>
    <row r="208" s="11" customFormat="1">
      <c r="B208" s="227"/>
      <c r="C208" s="228"/>
      <c r="D208" s="225" t="s">
        <v>213</v>
      </c>
      <c r="E208" s="229" t="s">
        <v>47</v>
      </c>
      <c r="F208" s="230" t="s">
        <v>657</v>
      </c>
      <c r="G208" s="228"/>
      <c r="H208" s="231" t="s">
        <v>47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213</v>
      </c>
      <c r="AU208" s="237" t="s">
        <v>23</v>
      </c>
      <c r="AV208" s="11" t="s">
        <v>23</v>
      </c>
      <c r="AW208" s="11" t="s">
        <v>45</v>
      </c>
      <c r="AX208" s="11" t="s">
        <v>82</v>
      </c>
      <c r="AY208" s="237" t="s">
        <v>195</v>
      </c>
    </row>
    <row r="209" s="12" customFormat="1">
      <c r="B209" s="238"/>
      <c r="C209" s="239"/>
      <c r="D209" s="225" t="s">
        <v>213</v>
      </c>
      <c r="E209" s="266" t="s">
        <v>658</v>
      </c>
      <c r="F209" s="267" t="s">
        <v>659</v>
      </c>
      <c r="G209" s="239"/>
      <c r="H209" s="268">
        <v>3.1000000000000001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213</v>
      </c>
      <c r="AU209" s="248" t="s">
        <v>23</v>
      </c>
      <c r="AV209" s="12" t="s">
        <v>91</v>
      </c>
      <c r="AW209" s="12" t="s">
        <v>45</v>
      </c>
      <c r="AX209" s="12" t="s">
        <v>82</v>
      </c>
      <c r="AY209" s="248" t="s">
        <v>195</v>
      </c>
    </row>
    <row r="210" s="11" customFormat="1">
      <c r="B210" s="227"/>
      <c r="C210" s="228"/>
      <c r="D210" s="225" t="s">
        <v>213</v>
      </c>
      <c r="E210" s="229" t="s">
        <v>47</v>
      </c>
      <c r="F210" s="230" t="s">
        <v>660</v>
      </c>
      <c r="G210" s="228"/>
      <c r="H210" s="231" t="s">
        <v>47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213</v>
      </c>
      <c r="AU210" s="237" t="s">
        <v>23</v>
      </c>
      <c r="AV210" s="11" t="s">
        <v>23</v>
      </c>
      <c r="AW210" s="11" t="s">
        <v>45</v>
      </c>
      <c r="AX210" s="11" t="s">
        <v>82</v>
      </c>
      <c r="AY210" s="237" t="s">
        <v>195</v>
      </c>
    </row>
    <row r="211" s="12" customFormat="1">
      <c r="B211" s="238"/>
      <c r="C211" s="239"/>
      <c r="D211" s="225" t="s">
        <v>213</v>
      </c>
      <c r="E211" s="266" t="s">
        <v>661</v>
      </c>
      <c r="F211" s="267" t="s">
        <v>662</v>
      </c>
      <c r="G211" s="239"/>
      <c r="H211" s="268">
        <v>4.5999999999999996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AT211" s="248" t="s">
        <v>213</v>
      </c>
      <c r="AU211" s="248" t="s">
        <v>23</v>
      </c>
      <c r="AV211" s="12" t="s">
        <v>91</v>
      </c>
      <c r="AW211" s="12" t="s">
        <v>45</v>
      </c>
      <c r="AX211" s="12" t="s">
        <v>82</v>
      </c>
      <c r="AY211" s="248" t="s">
        <v>195</v>
      </c>
    </row>
    <row r="212" s="11" customFormat="1">
      <c r="B212" s="227"/>
      <c r="C212" s="228"/>
      <c r="D212" s="225" t="s">
        <v>213</v>
      </c>
      <c r="E212" s="229" t="s">
        <v>47</v>
      </c>
      <c r="F212" s="230" t="s">
        <v>663</v>
      </c>
      <c r="G212" s="228"/>
      <c r="H212" s="231" t="s">
        <v>47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213</v>
      </c>
      <c r="AU212" s="237" t="s">
        <v>23</v>
      </c>
      <c r="AV212" s="11" t="s">
        <v>23</v>
      </c>
      <c r="AW212" s="11" t="s">
        <v>45</v>
      </c>
      <c r="AX212" s="11" t="s">
        <v>82</v>
      </c>
      <c r="AY212" s="237" t="s">
        <v>195</v>
      </c>
    </row>
    <row r="213" s="12" customFormat="1">
      <c r="B213" s="238"/>
      <c r="C213" s="239"/>
      <c r="D213" s="225" t="s">
        <v>213</v>
      </c>
      <c r="E213" s="266" t="s">
        <v>664</v>
      </c>
      <c r="F213" s="267" t="s">
        <v>665</v>
      </c>
      <c r="G213" s="239"/>
      <c r="H213" s="268">
        <v>2.2999999999999998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AT213" s="248" t="s">
        <v>213</v>
      </c>
      <c r="AU213" s="248" t="s">
        <v>23</v>
      </c>
      <c r="AV213" s="12" t="s">
        <v>91</v>
      </c>
      <c r="AW213" s="12" t="s">
        <v>45</v>
      </c>
      <c r="AX213" s="12" t="s">
        <v>82</v>
      </c>
      <c r="AY213" s="248" t="s">
        <v>195</v>
      </c>
    </row>
    <row r="214" s="11" customFormat="1">
      <c r="B214" s="227"/>
      <c r="C214" s="228"/>
      <c r="D214" s="225" t="s">
        <v>213</v>
      </c>
      <c r="E214" s="229" t="s">
        <v>47</v>
      </c>
      <c r="F214" s="230" t="s">
        <v>666</v>
      </c>
      <c r="G214" s="228"/>
      <c r="H214" s="231" t="s">
        <v>47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213</v>
      </c>
      <c r="AU214" s="237" t="s">
        <v>23</v>
      </c>
      <c r="AV214" s="11" t="s">
        <v>23</v>
      </c>
      <c r="AW214" s="11" t="s">
        <v>45</v>
      </c>
      <c r="AX214" s="11" t="s">
        <v>82</v>
      </c>
      <c r="AY214" s="237" t="s">
        <v>195</v>
      </c>
    </row>
    <row r="215" s="12" customFormat="1">
      <c r="B215" s="238"/>
      <c r="C215" s="239"/>
      <c r="D215" s="225" t="s">
        <v>213</v>
      </c>
      <c r="E215" s="266" t="s">
        <v>667</v>
      </c>
      <c r="F215" s="267" t="s">
        <v>668</v>
      </c>
      <c r="G215" s="239"/>
      <c r="H215" s="268">
        <v>7.2999999999999998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213</v>
      </c>
      <c r="AU215" s="248" t="s">
        <v>23</v>
      </c>
      <c r="AV215" s="12" t="s">
        <v>91</v>
      </c>
      <c r="AW215" s="12" t="s">
        <v>45</v>
      </c>
      <c r="AX215" s="12" t="s">
        <v>82</v>
      </c>
      <c r="AY215" s="248" t="s">
        <v>195</v>
      </c>
    </row>
    <row r="216" s="11" customFormat="1">
      <c r="B216" s="227"/>
      <c r="C216" s="228"/>
      <c r="D216" s="225" t="s">
        <v>213</v>
      </c>
      <c r="E216" s="229" t="s">
        <v>47</v>
      </c>
      <c r="F216" s="230" t="s">
        <v>669</v>
      </c>
      <c r="G216" s="228"/>
      <c r="H216" s="231" t="s">
        <v>47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213</v>
      </c>
      <c r="AU216" s="237" t="s">
        <v>23</v>
      </c>
      <c r="AV216" s="11" t="s">
        <v>23</v>
      </c>
      <c r="AW216" s="11" t="s">
        <v>45</v>
      </c>
      <c r="AX216" s="11" t="s">
        <v>82</v>
      </c>
      <c r="AY216" s="237" t="s">
        <v>195</v>
      </c>
    </row>
    <row r="217" s="12" customFormat="1">
      <c r="B217" s="238"/>
      <c r="C217" s="239"/>
      <c r="D217" s="225" t="s">
        <v>213</v>
      </c>
      <c r="E217" s="266" t="s">
        <v>670</v>
      </c>
      <c r="F217" s="267" t="s">
        <v>671</v>
      </c>
      <c r="G217" s="239"/>
      <c r="H217" s="268">
        <v>16.699999999999999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AT217" s="248" t="s">
        <v>213</v>
      </c>
      <c r="AU217" s="248" t="s">
        <v>23</v>
      </c>
      <c r="AV217" s="12" t="s">
        <v>91</v>
      </c>
      <c r="AW217" s="12" t="s">
        <v>45</v>
      </c>
      <c r="AX217" s="12" t="s">
        <v>82</v>
      </c>
      <c r="AY217" s="248" t="s">
        <v>195</v>
      </c>
    </row>
    <row r="218" s="11" customFormat="1">
      <c r="B218" s="227"/>
      <c r="C218" s="228"/>
      <c r="D218" s="225" t="s">
        <v>213</v>
      </c>
      <c r="E218" s="229" t="s">
        <v>47</v>
      </c>
      <c r="F218" s="230" t="s">
        <v>672</v>
      </c>
      <c r="G218" s="228"/>
      <c r="H218" s="231" t="s">
        <v>47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213</v>
      </c>
      <c r="AU218" s="237" t="s">
        <v>23</v>
      </c>
      <c r="AV218" s="11" t="s">
        <v>23</v>
      </c>
      <c r="AW218" s="11" t="s">
        <v>45</v>
      </c>
      <c r="AX218" s="11" t="s">
        <v>82</v>
      </c>
      <c r="AY218" s="237" t="s">
        <v>195</v>
      </c>
    </row>
    <row r="219" s="12" customFormat="1">
      <c r="B219" s="238"/>
      <c r="C219" s="239"/>
      <c r="D219" s="225" t="s">
        <v>213</v>
      </c>
      <c r="E219" s="266" t="s">
        <v>673</v>
      </c>
      <c r="F219" s="267" t="s">
        <v>674</v>
      </c>
      <c r="G219" s="239"/>
      <c r="H219" s="268">
        <v>3.6000000000000001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213</v>
      </c>
      <c r="AU219" s="248" t="s">
        <v>23</v>
      </c>
      <c r="AV219" s="12" t="s">
        <v>91</v>
      </c>
      <c r="AW219" s="12" t="s">
        <v>45</v>
      </c>
      <c r="AX219" s="12" t="s">
        <v>82</v>
      </c>
      <c r="AY219" s="248" t="s">
        <v>195</v>
      </c>
    </row>
    <row r="220" s="11" customFormat="1">
      <c r="B220" s="227"/>
      <c r="C220" s="228"/>
      <c r="D220" s="225" t="s">
        <v>213</v>
      </c>
      <c r="E220" s="229" t="s">
        <v>47</v>
      </c>
      <c r="F220" s="230" t="s">
        <v>675</v>
      </c>
      <c r="G220" s="228"/>
      <c r="H220" s="231" t="s">
        <v>47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213</v>
      </c>
      <c r="AU220" s="237" t="s">
        <v>23</v>
      </c>
      <c r="AV220" s="11" t="s">
        <v>23</v>
      </c>
      <c r="AW220" s="11" t="s">
        <v>45</v>
      </c>
      <c r="AX220" s="11" t="s">
        <v>82</v>
      </c>
      <c r="AY220" s="237" t="s">
        <v>195</v>
      </c>
    </row>
    <row r="221" s="12" customFormat="1">
      <c r="B221" s="238"/>
      <c r="C221" s="239"/>
      <c r="D221" s="225" t="s">
        <v>213</v>
      </c>
      <c r="E221" s="266" t="s">
        <v>676</v>
      </c>
      <c r="F221" s="267" t="s">
        <v>8</v>
      </c>
      <c r="G221" s="239"/>
      <c r="H221" s="268">
        <v>15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AT221" s="248" t="s">
        <v>213</v>
      </c>
      <c r="AU221" s="248" t="s">
        <v>23</v>
      </c>
      <c r="AV221" s="12" t="s">
        <v>91</v>
      </c>
      <c r="AW221" s="12" t="s">
        <v>45</v>
      </c>
      <c r="AX221" s="12" t="s">
        <v>82</v>
      </c>
      <c r="AY221" s="248" t="s">
        <v>195</v>
      </c>
    </row>
    <row r="222" s="11" customFormat="1">
      <c r="B222" s="227"/>
      <c r="C222" s="228"/>
      <c r="D222" s="225" t="s">
        <v>213</v>
      </c>
      <c r="E222" s="229" t="s">
        <v>47</v>
      </c>
      <c r="F222" s="230" t="s">
        <v>677</v>
      </c>
      <c r="G222" s="228"/>
      <c r="H222" s="231" t="s">
        <v>47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213</v>
      </c>
      <c r="AU222" s="237" t="s">
        <v>23</v>
      </c>
      <c r="AV222" s="11" t="s">
        <v>23</v>
      </c>
      <c r="AW222" s="11" t="s">
        <v>45</v>
      </c>
      <c r="AX222" s="11" t="s">
        <v>82</v>
      </c>
      <c r="AY222" s="237" t="s">
        <v>195</v>
      </c>
    </row>
    <row r="223" s="12" customFormat="1">
      <c r="B223" s="238"/>
      <c r="C223" s="239"/>
      <c r="D223" s="225" t="s">
        <v>213</v>
      </c>
      <c r="E223" s="266" t="s">
        <v>678</v>
      </c>
      <c r="F223" s="267" t="s">
        <v>679</v>
      </c>
      <c r="G223" s="239"/>
      <c r="H223" s="268">
        <v>39.700000000000003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AT223" s="248" t="s">
        <v>213</v>
      </c>
      <c r="AU223" s="248" t="s">
        <v>23</v>
      </c>
      <c r="AV223" s="12" t="s">
        <v>91</v>
      </c>
      <c r="AW223" s="12" t="s">
        <v>45</v>
      </c>
      <c r="AX223" s="12" t="s">
        <v>82</v>
      </c>
      <c r="AY223" s="248" t="s">
        <v>195</v>
      </c>
    </row>
    <row r="224" s="11" customFormat="1">
      <c r="B224" s="227"/>
      <c r="C224" s="228"/>
      <c r="D224" s="225" t="s">
        <v>213</v>
      </c>
      <c r="E224" s="229" t="s">
        <v>47</v>
      </c>
      <c r="F224" s="230" t="s">
        <v>680</v>
      </c>
      <c r="G224" s="228"/>
      <c r="H224" s="231" t="s">
        <v>47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213</v>
      </c>
      <c r="AU224" s="237" t="s">
        <v>23</v>
      </c>
      <c r="AV224" s="11" t="s">
        <v>23</v>
      </c>
      <c r="AW224" s="11" t="s">
        <v>45</v>
      </c>
      <c r="AX224" s="11" t="s">
        <v>82</v>
      </c>
      <c r="AY224" s="237" t="s">
        <v>195</v>
      </c>
    </row>
    <row r="225" s="11" customFormat="1">
      <c r="B225" s="227"/>
      <c r="C225" s="228"/>
      <c r="D225" s="225" t="s">
        <v>213</v>
      </c>
      <c r="E225" s="229" t="s">
        <v>47</v>
      </c>
      <c r="F225" s="230" t="s">
        <v>681</v>
      </c>
      <c r="G225" s="228"/>
      <c r="H225" s="231" t="s">
        <v>47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213</v>
      </c>
      <c r="AU225" s="237" t="s">
        <v>23</v>
      </c>
      <c r="AV225" s="11" t="s">
        <v>23</v>
      </c>
      <c r="AW225" s="11" t="s">
        <v>45</v>
      </c>
      <c r="AX225" s="11" t="s">
        <v>82</v>
      </c>
      <c r="AY225" s="237" t="s">
        <v>195</v>
      </c>
    </row>
    <row r="226" s="12" customFormat="1">
      <c r="B226" s="238"/>
      <c r="C226" s="239"/>
      <c r="D226" s="225" t="s">
        <v>213</v>
      </c>
      <c r="E226" s="266" t="s">
        <v>682</v>
      </c>
      <c r="F226" s="267" t="s">
        <v>683</v>
      </c>
      <c r="G226" s="239"/>
      <c r="H226" s="268">
        <v>44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AT226" s="248" t="s">
        <v>213</v>
      </c>
      <c r="AU226" s="248" t="s">
        <v>23</v>
      </c>
      <c r="AV226" s="12" t="s">
        <v>91</v>
      </c>
      <c r="AW226" s="12" t="s">
        <v>45</v>
      </c>
      <c r="AX226" s="12" t="s">
        <v>82</v>
      </c>
      <c r="AY226" s="248" t="s">
        <v>195</v>
      </c>
    </row>
    <row r="227" s="12" customFormat="1">
      <c r="B227" s="238"/>
      <c r="C227" s="239"/>
      <c r="D227" s="223" t="s">
        <v>213</v>
      </c>
      <c r="E227" s="240" t="s">
        <v>684</v>
      </c>
      <c r="F227" s="241" t="s">
        <v>685</v>
      </c>
      <c r="G227" s="239"/>
      <c r="H227" s="242">
        <v>434.89999999999998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AT227" s="248" t="s">
        <v>213</v>
      </c>
      <c r="AU227" s="248" t="s">
        <v>23</v>
      </c>
      <c r="AV227" s="12" t="s">
        <v>91</v>
      </c>
      <c r="AW227" s="12" t="s">
        <v>45</v>
      </c>
      <c r="AX227" s="12" t="s">
        <v>23</v>
      </c>
      <c r="AY227" s="248" t="s">
        <v>195</v>
      </c>
    </row>
    <row r="228" s="1" customFormat="1" ht="22.5" customHeight="1">
      <c r="B228" s="40"/>
      <c r="C228" s="211" t="s">
        <v>366</v>
      </c>
      <c r="D228" s="211" t="s">
        <v>196</v>
      </c>
      <c r="E228" s="212" t="s">
        <v>686</v>
      </c>
      <c r="F228" s="213" t="s">
        <v>687</v>
      </c>
      <c r="G228" s="214" t="s">
        <v>526</v>
      </c>
      <c r="H228" s="215">
        <v>2962.8000000000002</v>
      </c>
      <c r="I228" s="216"/>
      <c r="J228" s="217">
        <f>ROUND(I228*H228,2)</f>
        <v>0</v>
      </c>
      <c r="K228" s="213" t="s">
        <v>200</v>
      </c>
      <c r="L228" s="66"/>
      <c r="M228" s="218" t="s">
        <v>47</v>
      </c>
      <c r="N228" s="219" t="s">
        <v>53</v>
      </c>
      <c r="O228" s="41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AR228" s="19" t="s">
        <v>194</v>
      </c>
      <c r="AT228" s="19" t="s">
        <v>196</v>
      </c>
      <c r="AU228" s="19" t="s">
        <v>23</v>
      </c>
      <c r="AY228" s="19" t="s">
        <v>195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9" t="s">
        <v>23</v>
      </c>
      <c r="BK228" s="222">
        <f>ROUND(I228*H228,2)</f>
        <v>0</v>
      </c>
      <c r="BL228" s="19" t="s">
        <v>194</v>
      </c>
      <c r="BM228" s="19" t="s">
        <v>688</v>
      </c>
    </row>
    <row r="229" s="1" customFormat="1">
      <c r="B229" s="40"/>
      <c r="C229" s="68"/>
      <c r="D229" s="225" t="s">
        <v>202</v>
      </c>
      <c r="E229" s="68"/>
      <c r="F229" s="226" t="s">
        <v>689</v>
      </c>
      <c r="G229" s="68"/>
      <c r="H229" s="68"/>
      <c r="I229" s="183"/>
      <c r="J229" s="68"/>
      <c r="K229" s="68"/>
      <c r="L229" s="66"/>
      <c r="M229" s="86"/>
      <c r="N229" s="41"/>
      <c r="O229" s="41"/>
      <c r="P229" s="41"/>
      <c r="Q229" s="41"/>
      <c r="R229" s="41"/>
      <c r="S229" s="41"/>
      <c r="T229" s="87"/>
      <c r="AT229" s="19" t="s">
        <v>202</v>
      </c>
      <c r="AU229" s="19" t="s">
        <v>23</v>
      </c>
    </row>
    <row r="230" s="11" customFormat="1">
      <c r="B230" s="227"/>
      <c r="C230" s="228"/>
      <c r="D230" s="225" t="s">
        <v>213</v>
      </c>
      <c r="E230" s="229" t="s">
        <v>47</v>
      </c>
      <c r="F230" s="230" t="s">
        <v>513</v>
      </c>
      <c r="G230" s="228"/>
      <c r="H230" s="231" t="s">
        <v>47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213</v>
      </c>
      <c r="AU230" s="237" t="s">
        <v>23</v>
      </c>
      <c r="AV230" s="11" t="s">
        <v>23</v>
      </c>
      <c r="AW230" s="11" t="s">
        <v>45</v>
      </c>
      <c r="AX230" s="11" t="s">
        <v>82</v>
      </c>
      <c r="AY230" s="237" t="s">
        <v>195</v>
      </c>
    </row>
    <row r="231" s="11" customFormat="1">
      <c r="B231" s="227"/>
      <c r="C231" s="228"/>
      <c r="D231" s="225" t="s">
        <v>213</v>
      </c>
      <c r="E231" s="229" t="s">
        <v>47</v>
      </c>
      <c r="F231" s="230" t="s">
        <v>529</v>
      </c>
      <c r="G231" s="228"/>
      <c r="H231" s="231" t="s">
        <v>47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213</v>
      </c>
      <c r="AU231" s="237" t="s">
        <v>23</v>
      </c>
      <c r="AV231" s="11" t="s">
        <v>23</v>
      </c>
      <c r="AW231" s="11" t="s">
        <v>45</v>
      </c>
      <c r="AX231" s="11" t="s">
        <v>82</v>
      </c>
      <c r="AY231" s="237" t="s">
        <v>195</v>
      </c>
    </row>
    <row r="232" s="12" customFormat="1">
      <c r="B232" s="238"/>
      <c r="C232" s="239"/>
      <c r="D232" s="225" t="s">
        <v>213</v>
      </c>
      <c r="E232" s="266" t="s">
        <v>215</v>
      </c>
      <c r="F232" s="267" t="s">
        <v>690</v>
      </c>
      <c r="G232" s="239"/>
      <c r="H232" s="268">
        <v>2950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213</v>
      </c>
      <c r="AU232" s="248" t="s">
        <v>23</v>
      </c>
      <c r="AV232" s="12" t="s">
        <v>91</v>
      </c>
      <c r="AW232" s="12" t="s">
        <v>45</v>
      </c>
      <c r="AX232" s="12" t="s">
        <v>82</v>
      </c>
      <c r="AY232" s="248" t="s">
        <v>195</v>
      </c>
    </row>
    <row r="233" s="11" customFormat="1">
      <c r="B233" s="227"/>
      <c r="C233" s="228"/>
      <c r="D233" s="225" t="s">
        <v>213</v>
      </c>
      <c r="E233" s="229" t="s">
        <v>47</v>
      </c>
      <c r="F233" s="230" t="s">
        <v>532</v>
      </c>
      <c r="G233" s="228"/>
      <c r="H233" s="231" t="s">
        <v>47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213</v>
      </c>
      <c r="AU233" s="237" t="s">
        <v>23</v>
      </c>
      <c r="AV233" s="11" t="s">
        <v>23</v>
      </c>
      <c r="AW233" s="11" t="s">
        <v>45</v>
      </c>
      <c r="AX233" s="11" t="s">
        <v>82</v>
      </c>
      <c r="AY233" s="237" t="s">
        <v>195</v>
      </c>
    </row>
    <row r="234" s="11" customFormat="1">
      <c r="B234" s="227"/>
      <c r="C234" s="228"/>
      <c r="D234" s="225" t="s">
        <v>213</v>
      </c>
      <c r="E234" s="229" t="s">
        <v>47</v>
      </c>
      <c r="F234" s="230" t="s">
        <v>533</v>
      </c>
      <c r="G234" s="228"/>
      <c r="H234" s="231" t="s">
        <v>47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213</v>
      </c>
      <c r="AU234" s="237" t="s">
        <v>23</v>
      </c>
      <c r="AV234" s="11" t="s">
        <v>23</v>
      </c>
      <c r="AW234" s="11" t="s">
        <v>45</v>
      </c>
      <c r="AX234" s="11" t="s">
        <v>82</v>
      </c>
      <c r="AY234" s="237" t="s">
        <v>195</v>
      </c>
    </row>
    <row r="235" s="12" customFormat="1">
      <c r="B235" s="238"/>
      <c r="C235" s="239"/>
      <c r="D235" s="225" t="s">
        <v>213</v>
      </c>
      <c r="E235" s="266" t="s">
        <v>691</v>
      </c>
      <c r="F235" s="267" t="s">
        <v>535</v>
      </c>
      <c r="G235" s="239"/>
      <c r="H235" s="268">
        <v>12.800000000000001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AT235" s="248" t="s">
        <v>213</v>
      </c>
      <c r="AU235" s="248" t="s">
        <v>23</v>
      </c>
      <c r="AV235" s="12" t="s">
        <v>91</v>
      </c>
      <c r="AW235" s="12" t="s">
        <v>45</v>
      </c>
      <c r="AX235" s="12" t="s">
        <v>82</v>
      </c>
      <c r="AY235" s="248" t="s">
        <v>195</v>
      </c>
    </row>
    <row r="236" s="14" customFormat="1">
      <c r="B236" s="272"/>
      <c r="C236" s="273"/>
      <c r="D236" s="223" t="s">
        <v>213</v>
      </c>
      <c r="E236" s="283" t="s">
        <v>47</v>
      </c>
      <c r="F236" s="284" t="s">
        <v>297</v>
      </c>
      <c r="G236" s="273"/>
      <c r="H236" s="285">
        <v>2962.8000000000002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AT236" s="282" t="s">
        <v>213</v>
      </c>
      <c r="AU236" s="282" t="s">
        <v>23</v>
      </c>
      <c r="AV236" s="14" t="s">
        <v>194</v>
      </c>
      <c r="AW236" s="14" t="s">
        <v>45</v>
      </c>
      <c r="AX236" s="14" t="s">
        <v>23</v>
      </c>
      <c r="AY236" s="282" t="s">
        <v>195</v>
      </c>
    </row>
    <row r="237" s="1" customFormat="1" ht="22.5" customHeight="1">
      <c r="B237" s="40"/>
      <c r="C237" s="211" t="s">
        <v>8</v>
      </c>
      <c r="D237" s="211" t="s">
        <v>196</v>
      </c>
      <c r="E237" s="212" t="s">
        <v>692</v>
      </c>
      <c r="F237" s="213" t="s">
        <v>687</v>
      </c>
      <c r="G237" s="214" t="s">
        <v>526</v>
      </c>
      <c r="H237" s="215">
        <v>2912.8000000000002</v>
      </c>
      <c r="I237" s="216"/>
      <c r="J237" s="217">
        <f>ROUND(I237*H237,2)</f>
        <v>0</v>
      </c>
      <c r="K237" s="213" t="s">
        <v>200</v>
      </c>
      <c r="L237" s="66"/>
      <c r="M237" s="218" t="s">
        <v>47</v>
      </c>
      <c r="N237" s="219" t="s">
        <v>53</v>
      </c>
      <c r="O237" s="41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AR237" s="19" t="s">
        <v>194</v>
      </c>
      <c r="AT237" s="19" t="s">
        <v>196</v>
      </c>
      <c r="AU237" s="19" t="s">
        <v>23</v>
      </c>
      <c r="AY237" s="19" t="s">
        <v>195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9" t="s">
        <v>23</v>
      </c>
      <c r="BK237" s="222">
        <f>ROUND(I237*H237,2)</f>
        <v>0</v>
      </c>
      <c r="BL237" s="19" t="s">
        <v>194</v>
      </c>
      <c r="BM237" s="19" t="s">
        <v>693</v>
      </c>
    </row>
    <row r="238" s="1" customFormat="1">
      <c r="B238" s="40"/>
      <c r="C238" s="68"/>
      <c r="D238" s="225" t="s">
        <v>202</v>
      </c>
      <c r="E238" s="68"/>
      <c r="F238" s="226" t="s">
        <v>689</v>
      </c>
      <c r="G238" s="68"/>
      <c r="H238" s="68"/>
      <c r="I238" s="183"/>
      <c r="J238" s="68"/>
      <c r="K238" s="68"/>
      <c r="L238" s="66"/>
      <c r="M238" s="86"/>
      <c r="N238" s="41"/>
      <c r="O238" s="41"/>
      <c r="P238" s="41"/>
      <c r="Q238" s="41"/>
      <c r="R238" s="41"/>
      <c r="S238" s="41"/>
      <c r="T238" s="87"/>
      <c r="AT238" s="19" t="s">
        <v>202</v>
      </c>
      <c r="AU238" s="19" t="s">
        <v>23</v>
      </c>
    </row>
    <row r="239" s="11" customFormat="1">
      <c r="B239" s="227"/>
      <c r="C239" s="228"/>
      <c r="D239" s="225" t="s">
        <v>213</v>
      </c>
      <c r="E239" s="229" t="s">
        <v>47</v>
      </c>
      <c r="F239" s="230" t="s">
        <v>513</v>
      </c>
      <c r="G239" s="228"/>
      <c r="H239" s="231" t="s">
        <v>47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213</v>
      </c>
      <c r="AU239" s="237" t="s">
        <v>23</v>
      </c>
      <c r="AV239" s="11" t="s">
        <v>23</v>
      </c>
      <c r="AW239" s="11" t="s">
        <v>45</v>
      </c>
      <c r="AX239" s="11" t="s">
        <v>82</v>
      </c>
      <c r="AY239" s="237" t="s">
        <v>195</v>
      </c>
    </row>
    <row r="240" s="11" customFormat="1">
      <c r="B240" s="227"/>
      <c r="C240" s="228"/>
      <c r="D240" s="225" t="s">
        <v>213</v>
      </c>
      <c r="E240" s="229" t="s">
        <v>47</v>
      </c>
      <c r="F240" s="230" t="s">
        <v>529</v>
      </c>
      <c r="G240" s="228"/>
      <c r="H240" s="231" t="s">
        <v>47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213</v>
      </c>
      <c r="AU240" s="237" t="s">
        <v>23</v>
      </c>
      <c r="AV240" s="11" t="s">
        <v>23</v>
      </c>
      <c r="AW240" s="11" t="s">
        <v>45</v>
      </c>
      <c r="AX240" s="11" t="s">
        <v>82</v>
      </c>
      <c r="AY240" s="237" t="s">
        <v>195</v>
      </c>
    </row>
    <row r="241" s="12" customFormat="1">
      <c r="B241" s="238"/>
      <c r="C241" s="239"/>
      <c r="D241" s="225" t="s">
        <v>213</v>
      </c>
      <c r="E241" s="266" t="s">
        <v>694</v>
      </c>
      <c r="F241" s="267" t="s">
        <v>695</v>
      </c>
      <c r="G241" s="239"/>
      <c r="H241" s="268">
        <v>2900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213</v>
      </c>
      <c r="AU241" s="248" t="s">
        <v>23</v>
      </c>
      <c r="AV241" s="12" t="s">
        <v>91</v>
      </c>
      <c r="AW241" s="12" t="s">
        <v>45</v>
      </c>
      <c r="AX241" s="12" t="s">
        <v>82</v>
      </c>
      <c r="AY241" s="248" t="s">
        <v>195</v>
      </c>
    </row>
    <row r="242" s="11" customFormat="1">
      <c r="B242" s="227"/>
      <c r="C242" s="228"/>
      <c r="D242" s="225" t="s">
        <v>213</v>
      </c>
      <c r="E242" s="229" t="s">
        <v>47</v>
      </c>
      <c r="F242" s="230" t="s">
        <v>532</v>
      </c>
      <c r="G242" s="228"/>
      <c r="H242" s="231" t="s">
        <v>47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213</v>
      </c>
      <c r="AU242" s="237" t="s">
        <v>23</v>
      </c>
      <c r="AV242" s="11" t="s">
        <v>23</v>
      </c>
      <c r="AW242" s="11" t="s">
        <v>45</v>
      </c>
      <c r="AX242" s="11" t="s">
        <v>82</v>
      </c>
      <c r="AY242" s="237" t="s">
        <v>195</v>
      </c>
    </row>
    <row r="243" s="11" customFormat="1">
      <c r="B243" s="227"/>
      <c r="C243" s="228"/>
      <c r="D243" s="225" t="s">
        <v>213</v>
      </c>
      <c r="E243" s="229" t="s">
        <v>47</v>
      </c>
      <c r="F243" s="230" t="s">
        <v>533</v>
      </c>
      <c r="G243" s="228"/>
      <c r="H243" s="231" t="s">
        <v>47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213</v>
      </c>
      <c r="AU243" s="237" t="s">
        <v>23</v>
      </c>
      <c r="AV243" s="11" t="s">
        <v>23</v>
      </c>
      <c r="AW243" s="11" t="s">
        <v>45</v>
      </c>
      <c r="AX243" s="11" t="s">
        <v>82</v>
      </c>
      <c r="AY243" s="237" t="s">
        <v>195</v>
      </c>
    </row>
    <row r="244" s="12" customFormat="1">
      <c r="B244" s="238"/>
      <c r="C244" s="239"/>
      <c r="D244" s="225" t="s">
        <v>213</v>
      </c>
      <c r="E244" s="266" t="s">
        <v>696</v>
      </c>
      <c r="F244" s="267" t="s">
        <v>535</v>
      </c>
      <c r="G244" s="239"/>
      <c r="H244" s="268">
        <v>12.800000000000001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213</v>
      </c>
      <c r="AU244" s="248" t="s">
        <v>23</v>
      </c>
      <c r="AV244" s="12" t="s">
        <v>91</v>
      </c>
      <c r="AW244" s="12" t="s">
        <v>45</v>
      </c>
      <c r="AX244" s="12" t="s">
        <v>82</v>
      </c>
      <c r="AY244" s="248" t="s">
        <v>195</v>
      </c>
    </row>
    <row r="245" s="14" customFormat="1">
      <c r="B245" s="272"/>
      <c r="C245" s="273"/>
      <c r="D245" s="223" t="s">
        <v>213</v>
      </c>
      <c r="E245" s="283" t="s">
        <v>47</v>
      </c>
      <c r="F245" s="284" t="s">
        <v>297</v>
      </c>
      <c r="G245" s="273"/>
      <c r="H245" s="285">
        <v>2912.8000000000002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AT245" s="282" t="s">
        <v>213</v>
      </c>
      <c r="AU245" s="282" t="s">
        <v>23</v>
      </c>
      <c r="AV245" s="14" t="s">
        <v>194</v>
      </c>
      <c r="AW245" s="14" t="s">
        <v>45</v>
      </c>
      <c r="AX245" s="14" t="s">
        <v>23</v>
      </c>
      <c r="AY245" s="282" t="s">
        <v>195</v>
      </c>
    </row>
    <row r="246" s="1" customFormat="1" ht="22.5" customHeight="1">
      <c r="B246" s="40"/>
      <c r="C246" s="211" t="s">
        <v>377</v>
      </c>
      <c r="D246" s="211" t="s">
        <v>196</v>
      </c>
      <c r="E246" s="212" t="s">
        <v>697</v>
      </c>
      <c r="F246" s="213" t="s">
        <v>698</v>
      </c>
      <c r="G246" s="214" t="s">
        <v>526</v>
      </c>
      <c r="H246" s="215">
        <v>15557.901</v>
      </c>
      <c r="I246" s="216"/>
      <c r="J246" s="217">
        <f>ROUND(I246*H246,2)</f>
        <v>0</v>
      </c>
      <c r="K246" s="213" t="s">
        <v>200</v>
      </c>
      <c r="L246" s="66"/>
      <c r="M246" s="218" t="s">
        <v>47</v>
      </c>
      <c r="N246" s="219" t="s">
        <v>53</v>
      </c>
      <c r="O246" s="41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AR246" s="19" t="s">
        <v>194</v>
      </c>
      <c r="AT246" s="19" t="s">
        <v>196</v>
      </c>
      <c r="AU246" s="19" t="s">
        <v>23</v>
      </c>
      <c r="AY246" s="19" t="s">
        <v>195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9" t="s">
        <v>23</v>
      </c>
      <c r="BK246" s="222">
        <f>ROUND(I246*H246,2)</f>
        <v>0</v>
      </c>
      <c r="BL246" s="19" t="s">
        <v>194</v>
      </c>
      <c r="BM246" s="19" t="s">
        <v>699</v>
      </c>
    </row>
    <row r="247" s="1" customFormat="1">
      <c r="B247" s="40"/>
      <c r="C247" s="68"/>
      <c r="D247" s="225" t="s">
        <v>202</v>
      </c>
      <c r="E247" s="68"/>
      <c r="F247" s="226" t="s">
        <v>700</v>
      </c>
      <c r="G247" s="68"/>
      <c r="H247" s="68"/>
      <c r="I247" s="183"/>
      <c r="J247" s="68"/>
      <c r="K247" s="68"/>
      <c r="L247" s="66"/>
      <c r="M247" s="86"/>
      <c r="N247" s="41"/>
      <c r="O247" s="41"/>
      <c r="P247" s="41"/>
      <c r="Q247" s="41"/>
      <c r="R247" s="41"/>
      <c r="S247" s="41"/>
      <c r="T247" s="87"/>
      <c r="AT247" s="19" t="s">
        <v>202</v>
      </c>
      <c r="AU247" s="19" t="s">
        <v>23</v>
      </c>
    </row>
    <row r="248" s="11" customFormat="1">
      <c r="B248" s="227"/>
      <c r="C248" s="228"/>
      <c r="D248" s="225" t="s">
        <v>213</v>
      </c>
      <c r="E248" s="229" t="s">
        <v>47</v>
      </c>
      <c r="F248" s="230" t="s">
        <v>513</v>
      </c>
      <c r="G248" s="228"/>
      <c r="H248" s="231" t="s">
        <v>47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213</v>
      </c>
      <c r="AU248" s="237" t="s">
        <v>23</v>
      </c>
      <c r="AV248" s="11" t="s">
        <v>23</v>
      </c>
      <c r="AW248" s="11" t="s">
        <v>45</v>
      </c>
      <c r="AX248" s="11" t="s">
        <v>82</v>
      </c>
      <c r="AY248" s="237" t="s">
        <v>195</v>
      </c>
    </row>
    <row r="249" s="12" customFormat="1">
      <c r="B249" s="238"/>
      <c r="C249" s="239"/>
      <c r="D249" s="225" t="s">
        <v>213</v>
      </c>
      <c r="E249" s="266" t="s">
        <v>701</v>
      </c>
      <c r="F249" s="267" t="s">
        <v>702</v>
      </c>
      <c r="G249" s="239"/>
      <c r="H249" s="268">
        <v>1584.9000000000001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AT249" s="248" t="s">
        <v>213</v>
      </c>
      <c r="AU249" s="248" t="s">
        <v>23</v>
      </c>
      <c r="AV249" s="12" t="s">
        <v>91</v>
      </c>
      <c r="AW249" s="12" t="s">
        <v>45</v>
      </c>
      <c r="AX249" s="12" t="s">
        <v>82</v>
      </c>
      <c r="AY249" s="248" t="s">
        <v>195</v>
      </c>
    </row>
    <row r="250" s="12" customFormat="1">
      <c r="B250" s="238"/>
      <c r="C250" s="239"/>
      <c r="D250" s="225" t="s">
        <v>213</v>
      </c>
      <c r="E250" s="266" t="s">
        <v>703</v>
      </c>
      <c r="F250" s="267" t="s">
        <v>704</v>
      </c>
      <c r="G250" s="239"/>
      <c r="H250" s="268">
        <v>13524.001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213</v>
      </c>
      <c r="AU250" s="248" t="s">
        <v>23</v>
      </c>
      <c r="AV250" s="12" t="s">
        <v>91</v>
      </c>
      <c r="AW250" s="12" t="s">
        <v>45</v>
      </c>
      <c r="AX250" s="12" t="s">
        <v>82</v>
      </c>
      <c r="AY250" s="248" t="s">
        <v>195</v>
      </c>
    </row>
    <row r="251" s="12" customFormat="1">
      <c r="B251" s="238"/>
      <c r="C251" s="239"/>
      <c r="D251" s="225" t="s">
        <v>213</v>
      </c>
      <c r="E251" s="266" t="s">
        <v>705</v>
      </c>
      <c r="F251" s="267" t="s">
        <v>706</v>
      </c>
      <c r="G251" s="239"/>
      <c r="H251" s="268">
        <v>449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AT251" s="248" t="s">
        <v>213</v>
      </c>
      <c r="AU251" s="248" t="s">
        <v>23</v>
      </c>
      <c r="AV251" s="12" t="s">
        <v>91</v>
      </c>
      <c r="AW251" s="12" t="s">
        <v>45</v>
      </c>
      <c r="AX251" s="12" t="s">
        <v>82</v>
      </c>
      <c r="AY251" s="248" t="s">
        <v>195</v>
      </c>
    </row>
    <row r="252" s="12" customFormat="1">
      <c r="B252" s="238"/>
      <c r="C252" s="239"/>
      <c r="D252" s="223" t="s">
        <v>213</v>
      </c>
      <c r="E252" s="240" t="s">
        <v>707</v>
      </c>
      <c r="F252" s="241" t="s">
        <v>708</v>
      </c>
      <c r="G252" s="239"/>
      <c r="H252" s="242">
        <v>15557.901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AT252" s="248" t="s">
        <v>213</v>
      </c>
      <c r="AU252" s="248" t="s">
        <v>23</v>
      </c>
      <c r="AV252" s="12" t="s">
        <v>91</v>
      </c>
      <c r="AW252" s="12" t="s">
        <v>45</v>
      </c>
      <c r="AX252" s="12" t="s">
        <v>23</v>
      </c>
      <c r="AY252" s="248" t="s">
        <v>195</v>
      </c>
    </row>
    <row r="253" s="1" customFormat="1" ht="31.5" customHeight="1">
      <c r="B253" s="40"/>
      <c r="C253" s="211" t="s">
        <v>382</v>
      </c>
      <c r="D253" s="211" t="s">
        <v>196</v>
      </c>
      <c r="E253" s="212" t="s">
        <v>709</v>
      </c>
      <c r="F253" s="213" t="s">
        <v>710</v>
      </c>
      <c r="G253" s="214" t="s">
        <v>526</v>
      </c>
      <c r="H253" s="215">
        <v>7034.2979999999998</v>
      </c>
      <c r="I253" s="216"/>
      <c r="J253" s="217">
        <f>ROUND(I253*H253,2)</f>
        <v>0</v>
      </c>
      <c r="K253" s="213" t="s">
        <v>200</v>
      </c>
      <c r="L253" s="66"/>
      <c r="M253" s="218" t="s">
        <v>47</v>
      </c>
      <c r="N253" s="219" t="s">
        <v>53</v>
      </c>
      <c r="O253" s="41"/>
      <c r="P253" s="220">
        <f>O253*H253</f>
        <v>0</v>
      </c>
      <c r="Q253" s="220">
        <v>0</v>
      </c>
      <c r="R253" s="220">
        <f>Q253*H253</f>
        <v>0</v>
      </c>
      <c r="S253" s="220">
        <v>0</v>
      </c>
      <c r="T253" s="221">
        <f>S253*H253</f>
        <v>0</v>
      </c>
      <c r="AR253" s="19" t="s">
        <v>194</v>
      </c>
      <c r="AT253" s="19" t="s">
        <v>196</v>
      </c>
      <c r="AU253" s="19" t="s">
        <v>23</v>
      </c>
      <c r="AY253" s="19" t="s">
        <v>195</v>
      </c>
      <c r="BE253" s="222">
        <f>IF(N253="základní",J253,0)</f>
        <v>0</v>
      </c>
      <c r="BF253" s="222">
        <f>IF(N253="snížená",J253,0)</f>
        <v>0</v>
      </c>
      <c r="BG253" s="222">
        <f>IF(N253="zákl. přenesená",J253,0)</f>
        <v>0</v>
      </c>
      <c r="BH253" s="222">
        <f>IF(N253="sníž. přenesená",J253,0)</f>
        <v>0</v>
      </c>
      <c r="BI253" s="222">
        <f>IF(N253="nulová",J253,0)</f>
        <v>0</v>
      </c>
      <c r="BJ253" s="19" t="s">
        <v>23</v>
      </c>
      <c r="BK253" s="222">
        <f>ROUND(I253*H253,2)</f>
        <v>0</v>
      </c>
      <c r="BL253" s="19" t="s">
        <v>194</v>
      </c>
      <c r="BM253" s="19" t="s">
        <v>711</v>
      </c>
    </row>
    <row r="254" s="1" customFormat="1">
      <c r="B254" s="40"/>
      <c r="C254" s="68"/>
      <c r="D254" s="225" t="s">
        <v>202</v>
      </c>
      <c r="E254" s="68"/>
      <c r="F254" s="226" t="s">
        <v>712</v>
      </c>
      <c r="G254" s="68"/>
      <c r="H254" s="68"/>
      <c r="I254" s="183"/>
      <c r="J254" s="68"/>
      <c r="K254" s="68"/>
      <c r="L254" s="66"/>
      <c r="M254" s="86"/>
      <c r="N254" s="41"/>
      <c r="O254" s="41"/>
      <c r="P254" s="41"/>
      <c r="Q254" s="41"/>
      <c r="R254" s="41"/>
      <c r="S254" s="41"/>
      <c r="T254" s="87"/>
      <c r="AT254" s="19" t="s">
        <v>202</v>
      </c>
      <c r="AU254" s="19" t="s">
        <v>23</v>
      </c>
    </row>
    <row r="255" s="11" customFormat="1">
      <c r="B255" s="227"/>
      <c r="C255" s="228"/>
      <c r="D255" s="225" t="s">
        <v>213</v>
      </c>
      <c r="E255" s="229" t="s">
        <v>47</v>
      </c>
      <c r="F255" s="230" t="s">
        <v>513</v>
      </c>
      <c r="G255" s="228"/>
      <c r="H255" s="231" t="s">
        <v>47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213</v>
      </c>
      <c r="AU255" s="237" t="s">
        <v>23</v>
      </c>
      <c r="AV255" s="11" t="s">
        <v>23</v>
      </c>
      <c r="AW255" s="11" t="s">
        <v>45</v>
      </c>
      <c r="AX255" s="11" t="s">
        <v>82</v>
      </c>
      <c r="AY255" s="237" t="s">
        <v>195</v>
      </c>
    </row>
    <row r="256" s="12" customFormat="1">
      <c r="B256" s="238"/>
      <c r="C256" s="239"/>
      <c r="D256" s="223" t="s">
        <v>213</v>
      </c>
      <c r="E256" s="240" t="s">
        <v>47</v>
      </c>
      <c r="F256" s="241" t="s">
        <v>713</v>
      </c>
      <c r="G256" s="239"/>
      <c r="H256" s="242">
        <v>7034.2979999999998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AT256" s="248" t="s">
        <v>213</v>
      </c>
      <c r="AU256" s="248" t="s">
        <v>23</v>
      </c>
      <c r="AV256" s="12" t="s">
        <v>91</v>
      </c>
      <c r="AW256" s="12" t="s">
        <v>45</v>
      </c>
      <c r="AX256" s="12" t="s">
        <v>23</v>
      </c>
      <c r="AY256" s="248" t="s">
        <v>195</v>
      </c>
    </row>
    <row r="257" s="1" customFormat="1" ht="22.5" customHeight="1">
      <c r="B257" s="40"/>
      <c r="C257" s="211" t="s">
        <v>339</v>
      </c>
      <c r="D257" s="211" t="s">
        <v>196</v>
      </c>
      <c r="E257" s="212" t="s">
        <v>714</v>
      </c>
      <c r="F257" s="213" t="s">
        <v>715</v>
      </c>
      <c r="G257" s="214" t="s">
        <v>526</v>
      </c>
      <c r="H257" s="215">
        <v>7142</v>
      </c>
      <c r="I257" s="216"/>
      <c r="J257" s="217">
        <f>ROUND(I257*H257,2)</f>
        <v>0</v>
      </c>
      <c r="K257" s="213" t="s">
        <v>200</v>
      </c>
      <c r="L257" s="66"/>
      <c r="M257" s="218" t="s">
        <v>47</v>
      </c>
      <c r="N257" s="219" t="s">
        <v>53</v>
      </c>
      <c r="O257" s="41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AR257" s="19" t="s">
        <v>194</v>
      </c>
      <c r="AT257" s="19" t="s">
        <v>196</v>
      </c>
      <c r="AU257" s="19" t="s">
        <v>23</v>
      </c>
      <c r="AY257" s="19" t="s">
        <v>195</v>
      </c>
      <c r="BE257" s="222">
        <f>IF(N257="základní",J257,0)</f>
        <v>0</v>
      </c>
      <c r="BF257" s="222">
        <f>IF(N257="snížená",J257,0)</f>
        <v>0</v>
      </c>
      <c r="BG257" s="222">
        <f>IF(N257="zákl. přenesená",J257,0)</f>
        <v>0</v>
      </c>
      <c r="BH257" s="222">
        <f>IF(N257="sníž. přenesená",J257,0)</f>
        <v>0</v>
      </c>
      <c r="BI257" s="222">
        <f>IF(N257="nulová",J257,0)</f>
        <v>0</v>
      </c>
      <c r="BJ257" s="19" t="s">
        <v>23</v>
      </c>
      <c r="BK257" s="222">
        <f>ROUND(I257*H257,2)</f>
        <v>0</v>
      </c>
      <c r="BL257" s="19" t="s">
        <v>194</v>
      </c>
      <c r="BM257" s="19" t="s">
        <v>716</v>
      </c>
    </row>
    <row r="258" s="1" customFormat="1">
      <c r="B258" s="40"/>
      <c r="C258" s="68"/>
      <c r="D258" s="225" t="s">
        <v>202</v>
      </c>
      <c r="E258" s="68"/>
      <c r="F258" s="226" t="s">
        <v>717</v>
      </c>
      <c r="G258" s="68"/>
      <c r="H258" s="68"/>
      <c r="I258" s="183"/>
      <c r="J258" s="68"/>
      <c r="K258" s="68"/>
      <c r="L258" s="66"/>
      <c r="M258" s="86"/>
      <c r="N258" s="41"/>
      <c r="O258" s="41"/>
      <c r="P258" s="41"/>
      <c r="Q258" s="41"/>
      <c r="R258" s="41"/>
      <c r="S258" s="41"/>
      <c r="T258" s="87"/>
      <c r="AT258" s="19" t="s">
        <v>202</v>
      </c>
      <c r="AU258" s="19" t="s">
        <v>23</v>
      </c>
    </row>
    <row r="259" s="11" customFormat="1">
      <c r="B259" s="227"/>
      <c r="C259" s="228"/>
      <c r="D259" s="225" t="s">
        <v>213</v>
      </c>
      <c r="E259" s="229" t="s">
        <v>47</v>
      </c>
      <c r="F259" s="230" t="s">
        <v>513</v>
      </c>
      <c r="G259" s="228"/>
      <c r="H259" s="231" t="s">
        <v>47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213</v>
      </c>
      <c r="AU259" s="237" t="s">
        <v>23</v>
      </c>
      <c r="AV259" s="11" t="s">
        <v>23</v>
      </c>
      <c r="AW259" s="11" t="s">
        <v>45</v>
      </c>
      <c r="AX259" s="11" t="s">
        <v>82</v>
      </c>
      <c r="AY259" s="237" t="s">
        <v>195</v>
      </c>
    </row>
    <row r="260" s="11" customFormat="1">
      <c r="B260" s="227"/>
      <c r="C260" s="228"/>
      <c r="D260" s="225" t="s">
        <v>213</v>
      </c>
      <c r="E260" s="229" t="s">
        <v>47</v>
      </c>
      <c r="F260" s="230" t="s">
        <v>718</v>
      </c>
      <c r="G260" s="228"/>
      <c r="H260" s="231" t="s">
        <v>47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213</v>
      </c>
      <c r="AU260" s="237" t="s">
        <v>23</v>
      </c>
      <c r="AV260" s="11" t="s">
        <v>23</v>
      </c>
      <c r="AW260" s="11" t="s">
        <v>45</v>
      </c>
      <c r="AX260" s="11" t="s">
        <v>82</v>
      </c>
      <c r="AY260" s="237" t="s">
        <v>195</v>
      </c>
    </row>
    <row r="261" s="12" customFormat="1">
      <c r="B261" s="238"/>
      <c r="C261" s="239"/>
      <c r="D261" s="225" t="s">
        <v>213</v>
      </c>
      <c r="E261" s="266" t="s">
        <v>231</v>
      </c>
      <c r="F261" s="267" t="s">
        <v>719</v>
      </c>
      <c r="G261" s="239"/>
      <c r="H261" s="268">
        <v>6735.3950000000004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AT261" s="248" t="s">
        <v>213</v>
      </c>
      <c r="AU261" s="248" t="s">
        <v>23</v>
      </c>
      <c r="AV261" s="12" t="s">
        <v>91</v>
      </c>
      <c r="AW261" s="12" t="s">
        <v>45</v>
      </c>
      <c r="AX261" s="12" t="s">
        <v>82</v>
      </c>
      <c r="AY261" s="248" t="s">
        <v>195</v>
      </c>
    </row>
    <row r="262" s="11" customFormat="1">
      <c r="B262" s="227"/>
      <c r="C262" s="228"/>
      <c r="D262" s="225" t="s">
        <v>213</v>
      </c>
      <c r="E262" s="229" t="s">
        <v>47</v>
      </c>
      <c r="F262" s="230" t="s">
        <v>550</v>
      </c>
      <c r="G262" s="228"/>
      <c r="H262" s="231" t="s">
        <v>47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213</v>
      </c>
      <c r="AU262" s="237" t="s">
        <v>23</v>
      </c>
      <c r="AV262" s="11" t="s">
        <v>23</v>
      </c>
      <c r="AW262" s="11" t="s">
        <v>45</v>
      </c>
      <c r="AX262" s="11" t="s">
        <v>82</v>
      </c>
      <c r="AY262" s="237" t="s">
        <v>195</v>
      </c>
    </row>
    <row r="263" s="12" customFormat="1">
      <c r="B263" s="238"/>
      <c r="C263" s="239"/>
      <c r="D263" s="225" t="s">
        <v>213</v>
      </c>
      <c r="E263" s="266" t="s">
        <v>720</v>
      </c>
      <c r="F263" s="267" t="s">
        <v>721</v>
      </c>
      <c r="G263" s="239"/>
      <c r="H263" s="268">
        <v>406.60500000000002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AT263" s="248" t="s">
        <v>213</v>
      </c>
      <c r="AU263" s="248" t="s">
        <v>23</v>
      </c>
      <c r="AV263" s="12" t="s">
        <v>91</v>
      </c>
      <c r="AW263" s="12" t="s">
        <v>45</v>
      </c>
      <c r="AX263" s="12" t="s">
        <v>82</v>
      </c>
      <c r="AY263" s="248" t="s">
        <v>195</v>
      </c>
    </row>
    <row r="264" s="12" customFormat="1">
      <c r="B264" s="238"/>
      <c r="C264" s="239"/>
      <c r="D264" s="223" t="s">
        <v>213</v>
      </c>
      <c r="E264" s="240" t="s">
        <v>722</v>
      </c>
      <c r="F264" s="241" t="s">
        <v>723</v>
      </c>
      <c r="G264" s="239"/>
      <c r="H264" s="242">
        <v>7142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213</v>
      </c>
      <c r="AU264" s="248" t="s">
        <v>23</v>
      </c>
      <c r="AV264" s="12" t="s">
        <v>91</v>
      </c>
      <c r="AW264" s="12" t="s">
        <v>45</v>
      </c>
      <c r="AX264" s="12" t="s">
        <v>23</v>
      </c>
      <c r="AY264" s="248" t="s">
        <v>195</v>
      </c>
    </row>
    <row r="265" s="1" customFormat="1" ht="31.5" customHeight="1">
      <c r="B265" s="40"/>
      <c r="C265" s="211" t="s">
        <v>391</v>
      </c>
      <c r="D265" s="211" t="s">
        <v>196</v>
      </c>
      <c r="E265" s="212" t="s">
        <v>724</v>
      </c>
      <c r="F265" s="213" t="s">
        <v>725</v>
      </c>
      <c r="G265" s="214" t="s">
        <v>526</v>
      </c>
      <c r="H265" s="215">
        <v>7142</v>
      </c>
      <c r="I265" s="216"/>
      <c r="J265" s="217">
        <f>ROUND(I265*H265,2)</f>
        <v>0</v>
      </c>
      <c r="K265" s="213" t="s">
        <v>200</v>
      </c>
      <c r="L265" s="66"/>
      <c r="M265" s="218" t="s">
        <v>47</v>
      </c>
      <c r="N265" s="219" t="s">
        <v>53</v>
      </c>
      <c r="O265" s="41"/>
      <c r="P265" s="220">
        <f>O265*H265</f>
        <v>0</v>
      </c>
      <c r="Q265" s="220">
        <v>0</v>
      </c>
      <c r="R265" s="220">
        <f>Q265*H265</f>
        <v>0</v>
      </c>
      <c r="S265" s="220">
        <v>0</v>
      </c>
      <c r="T265" s="221">
        <f>S265*H265</f>
        <v>0</v>
      </c>
      <c r="AR265" s="19" t="s">
        <v>194</v>
      </c>
      <c r="AT265" s="19" t="s">
        <v>196</v>
      </c>
      <c r="AU265" s="19" t="s">
        <v>23</v>
      </c>
      <c r="AY265" s="19" t="s">
        <v>195</v>
      </c>
      <c r="BE265" s="222">
        <f>IF(N265="základní",J265,0)</f>
        <v>0</v>
      </c>
      <c r="BF265" s="222">
        <f>IF(N265="snížená",J265,0)</f>
        <v>0</v>
      </c>
      <c r="BG265" s="222">
        <f>IF(N265="zákl. přenesená",J265,0)</f>
        <v>0</v>
      </c>
      <c r="BH265" s="222">
        <f>IF(N265="sníž. přenesená",J265,0)</f>
        <v>0</v>
      </c>
      <c r="BI265" s="222">
        <f>IF(N265="nulová",J265,0)</f>
        <v>0</v>
      </c>
      <c r="BJ265" s="19" t="s">
        <v>23</v>
      </c>
      <c r="BK265" s="222">
        <f>ROUND(I265*H265,2)</f>
        <v>0</v>
      </c>
      <c r="BL265" s="19" t="s">
        <v>194</v>
      </c>
      <c r="BM265" s="19" t="s">
        <v>726</v>
      </c>
    </row>
    <row r="266" s="1" customFormat="1">
      <c r="B266" s="40"/>
      <c r="C266" s="68"/>
      <c r="D266" s="225" t="s">
        <v>202</v>
      </c>
      <c r="E266" s="68"/>
      <c r="F266" s="226" t="s">
        <v>727</v>
      </c>
      <c r="G266" s="68"/>
      <c r="H266" s="68"/>
      <c r="I266" s="183"/>
      <c r="J266" s="68"/>
      <c r="K266" s="68"/>
      <c r="L266" s="66"/>
      <c r="M266" s="86"/>
      <c r="N266" s="41"/>
      <c r="O266" s="41"/>
      <c r="P266" s="41"/>
      <c r="Q266" s="41"/>
      <c r="R266" s="41"/>
      <c r="S266" s="41"/>
      <c r="T266" s="87"/>
      <c r="AT266" s="19" t="s">
        <v>202</v>
      </c>
      <c r="AU266" s="19" t="s">
        <v>23</v>
      </c>
    </row>
    <row r="267" s="11" customFormat="1">
      <c r="B267" s="227"/>
      <c r="C267" s="228"/>
      <c r="D267" s="225" t="s">
        <v>213</v>
      </c>
      <c r="E267" s="229" t="s">
        <v>47</v>
      </c>
      <c r="F267" s="230" t="s">
        <v>513</v>
      </c>
      <c r="G267" s="228"/>
      <c r="H267" s="231" t="s">
        <v>47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213</v>
      </c>
      <c r="AU267" s="237" t="s">
        <v>23</v>
      </c>
      <c r="AV267" s="11" t="s">
        <v>23</v>
      </c>
      <c r="AW267" s="11" t="s">
        <v>45</v>
      </c>
      <c r="AX267" s="11" t="s">
        <v>82</v>
      </c>
      <c r="AY267" s="237" t="s">
        <v>195</v>
      </c>
    </row>
    <row r="268" s="11" customFormat="1">
      <c r="B268" s="227"/>
      <c r="C268" s="228"/>
      <c r="D268" s="225" t="s">
        <v>213</v>
      </c>
      <c r="E268" s="229" t="s">
        <v>47</v>
      </c>
      <c r="F268" s="230" t="s">
        <v>718</v>
      </c>
      <c r="G268" s="228"/>
      <c r="H268" s="231" t="s">
        <v>47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AT268" s="237" t="s">
        <v>213</v>
      </c>
      <c r="AU268" s="237" t="s">
        <v>23</v>
      </c>
      <c r="AV268" s="11" t="s">
        <v>23</v>
      </c>
      <c r="AW268" s="11" t="s">
        <v>45</v>
      </c>
      <c r="AX268" s="11" t="s">
        <v>82</v>
      </c>
      <c r="AY268" s="237" t="s">
        <v>195</v>
      </c>
    </row>
    <row r="269" s="12" customFormat="1">
      <c r="B269" s="238"/>
      <c r="C269" s="239"/>
      <c r="D269" s="225" t="s">
        <v>213</v>
      </c>
      <c r="E269" s="266" t="s">
        <v>728</v>
      </c>
      <c r="F269" s="267" t="s">
        <v>719</v>
      </c>
      <c r="G269" s="239"/>
      <c r="H269" s="268">
        <v>6735.3950000000004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AT269" s="248" t="s">
        <v>213</v>
      </c>
      <c r="AU269" s="248" t="s">
        <v>23</v>
      </c>
      <c r="AV269" s="12" t="s">
        <v>91</v>
      </c>
      <c r="AW269" s="12" t="s">
        <v>45</v>
      </c>
      <c r="AX269" s="12" t="s">
        <v>82</v>
      </c>
      <c r="AY269" s="248" t="s">
        <v>195</v>
      </c>
    </row>
    <row r="270" s="11" customFormat="1">
      <c r="B270" s="227"/>
      <c r="C270" s="228"/>
      <c r="D270" s="225" t="s">
        <v>213</v>
      </c>
      <c r="E270" s="229" t="s">
        <v>47</v>
      </c>
      <c r="F270" s="230" t="s">
        <v>550</v>
      </c>
      <c r="G270" s="228"/>
      <c r="H270" s="231" t="s">
        <v>47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213</v>
      </c>
      <c r="AU270" s="237" t="s">
        <v>23</v>
      </c>
      <c r="AV270" s="11" t="s">
        <v>23</v>
      </c>
      <c r="AW270" s="11" t="s">
        <v>45</v>
      </c>
      <c r="AX270" s="11" t="s">
        <v>82</v>
      </c>
      <c r="AY270" s="237" t="s">
        <v>195</v>
      </c>
    </row>
    <row r="271" s="12" customFormat="1">
      <c r="B271" s="238"/>
      <c r="C271" s="239"/>
      <c r="D271" s="225" t="s">
        <v>213</v>
      </c>
      <c r="E271" s="266" t="s">
        <v>729</v>
      </c>
      <c r="F271" s="267" t="s">
        <v>721</v>
      </c>
      <c r="G271" s="239"/>
      <c r="H271" s="268">
        <v>406.60500000000002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AT271" s="248" t="s">
        <v>213</v>
      </c>
      <c r="AU271" s="248" t="s">
        <v>23</v>
      </c>
      <c r="AV271" s="12" t="s">
        <v>91</v>
      </c>
      <c r="AW271" s="12" t="s">
        <v>45</v>
      </c>
      <c r="AX271" s="12" t="s">
        <v>82</v>
      </c>
      <c r="AY271" s="248" t="s">
        <v>195</v>
      </c>
    </row>
    <row r="272" s="12" customFormat="1">
      <c r="B272" s="238"/>
      <c r="C272" s="239"/>
      <c r="D272" s="223" t="s">
        <v>213</v>
      </c>
      <c r="E272" s="240" t="s">
        <v>730</v>
      </c>
      <c r="F272" s="241" t="s">
        <v>723</v>
      </c>
      <c r="G272" s="239"/>
      <c r="H272" s="242">
        <v>7142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AT272" s="248" t="s">
        <v>213</v>
      </c>
      <c r="AU272" s="248" t="s">
        <v>23</v>
      </c>
      <c r="AV272" s="12" t="s">
        <v>91</v>
      </c>
      <c r="AW272" s="12" t="s">
        <v>45</v>
      </c>
      <c r="AX272" s="12" t="s">
        <v>23</v>
      </c>
      <c r="AY272" s="248" t="s">
        <v>195</v>
      </c>
    </row>
    <row r="273" s="1" customFormat="1" ht="22.5" customHeight="1">
      <c r="B273" s="40"/>
      <c r="C273" s="211" t="s">
        <v>396</v>
      </c>
      <c r="D273" s="211" t="s">
        <v>196</v>
      </c>
      <c r="E273" s="212" t="s">
        <v>731</v>
      </c>
      <c r="F273" s="213" t="s">
        <v>732</v>
      </c>
      <c r="G273" s="214" t="s">
        <v>492</v>
      </c>
      <c r="H273" s="215">
        <v>54.850999999999999</v>
      </c>
      <c r="I273" s="216"/>
      <c r="J273" s="217">
        <f>ROUND(I273*H273,2)</f>
        <v>0</v>
      </c>
      <c r="K273" s="213" t="s">
        <v>200</v>
      </c>
      <c r="L273" s="66"/>
      <c r="M273" s="218" t="s">
        <v>47</v>
      </c>
      <c r="N273" s="219" t="s">
        <v>53</v>
      </c>
      <c r="O273" s="41"/>
      <c r="P273" s="220">
        <f>O273*H273</f>
        <v>0</v>
      </c>
      <c r="Q273" s="220">
        <v>1</v>
      </c>
      <c r="R273" s="220">
        <f>Q273*H273</f>
        <v>0</v>
      </c>
      <c r="S273" s="220">
        <v>0</v>
      </c>
      <c r="T273" s="221">
        <f>S273*H273</f>
        <v>0</v>
      </c>
      <c r="AR273" s="19" t="s">
        <v>194</v>
      </c>
      <c r="AT273" s="19" t="s">
        <v>196</v>
      </c>
      <c r="AU273" s="19" t="s">
        <v>23</v>
      </c>
      <c r="AY273" s="19" t="s">
        <v>195</v>
      </c>
      <c r="BE273" s="222">
        <f>IF(N273="základní",J273,0)</f>
        <v>0</v>
      </c>
      <c r="BF273" s="222">
        <f>IF(N273="snížená",J273,0)</f>
        <v>0</v>
      </c>
      <c r="BG273" s="222">
        <f>IF(N273="zákl. přenesená",J273,0)</f>
        <v>0</v>
      </c>
      <c r="BH273" s="222">
        <f>IF(N273="sníž. přenesená",J273,0)</f>
        <v>0</v>
      </c>
      <c r="BI273" s="222">
        <f>IF(N273="nulová",J273,0)</f>
        <v>0</v>
      </c>
      <c r="BJ273" s="19" t="s">
        <v>23</v>
      </c>
      <c r="BK273" s="222">
        <f>ROUND(I273*H273,2)</f>
        <v>0</v>
      </c>
      <c r="BL273" s="19" t="s">
        <v>194</v>
      </c>
      <c r="BM273" s="19" t="s">
        <v>733</v>
      </c>
    </row>
    <row r="274" s="1" customFormat="1">
      <c r="B274" s="40"/>
      <c r="C274" s="68"/>
      <c r="D274" s="225" t="s">
        <v>202</v>
      </c>
      <c r="E274" s="68"/>
      <c r="F274" s="226" t="s">
        <v>734</v>
      </c>
      <c r="G274" s="68"/>
      <c r="H274" s="68"/>
      <c r="I274" s="183"/>
      <c r="J274" s="68"/>
      <c r="K274" s="68"/>
      <c r="L274" s="66"/>
      <c r="M274" s="86"/>
      <c r="N274" s="41"/>
      <c r="O274" s="41"/>
      <c r="P274" s="41"/>
      <c r="Q274" s="41"/>
      <c r="R274" s="41"/>
      <c r="S274" s="41"/>
      <c r="T274" s="87"/>
      <c r="AT274" s="19" t="s">
        <v>202</v>
      </c>
      <c r="AU274" s="19" t="s">
        <v>23</v>
      </c>
    </row>
    <row r="275" s="1" customFormat="1">
      <c r="B275" s="40"/>
      <c r="C275" s="68"/>
      <c r="D275" s="225" t="s">
        <v>735</v>
      </c>
      <c r="E275" s="68"/>
      <c r="F275" s="300" t="s">
        <v>736</v>
      </c>
      <c r="G275" s="68"/>
      <c r="H275" s="68"/>
      <c r="I275" s="183"/>
      <c r="J275" s="68"/>
      <c r="K275" s="68"/>
      <c r="L275" s="66"/>
      <c r="M275" s="86"/>
      <c r="N275" s="41"/>
      <c r="O275" s="41"/>
      <c r="P275" s="41"/>
      <c r="Q275" s="41"/>
      <c r="R275" s="41"/>
      <c r="S275" s="41"/>
      <c r="T275" s="87"/>
      <c r="AT275" s="19" t="s">
        <v>735</v>
      </c>
      <c r="AU275" s="19" t="s">
        <v>23</v>
      </c>
    </row>
    <row r="276" s="11" customFormat="1">
      <c r="B276" s="227"/>
      <c r="C276" s="228"/>
      <c r="D276" s="225" t="s">
        <v>213</v>
      </c>
      <c r="E276" s="229" t="s">
        <v>47</v>
      </c>
      <c r="F276" s="230" t="s">
        <v>513</v>
      </c>
      <c r="G276" s="228"/>
      <c r="H276" s="231" t="s">
        <v>47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213</v>
      </c>
      <c r="AU276" s="237" t="s">
        <v>23</v>
      </c>
      <c r="AV276" s="11" t="s">
        <v>23</v>
      </c>
      <c r="AW276" s="11" t="s">
        <v>45</v>
      </c>
      <c r="AX276" s="11" t="s">
        <v>82</v>
      </c>
      <c r="AY276" s="237" t="s">
        <v>195</v>
      </c>
    </row>
    <row r="277" s="12" customFormat="1">
      <c r="B277" s="238"/>
      <c r="C277" s="239"/>
      <c r="D277" s="223" t="s">
        <v>213</v>
      </c>
      <c r="E277" s="240" t="s">
        <v>737</v>
      </c>
      <c r="F277" s="241" t="s">
        <v>738</v>
      </c>
      <c r="G277" s="239"/>
      <c r="H277" s="242">
        <v>54.850999999999999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AT277" s="248" t="s">
        <v>213</v>
      </c>
      <c r="AU277" s="248" t="s">
        <v>23</v>
      </c>
      <c r="AV277" s="12" t="s">
        <v>91</v>
      </c>
      <c r="AW277" s="12" t="s">
        <v>45</v>
      </c>
      <c r="AX277" s="12" t="s">
        <v>23</v>
      </c>
      <c r="AY277" s="248" t="s">
        <v>195</v>
      </c>
    </row>
    <row r="278" s="1" customFormat="1" ht="31.5" customHeight="1">
      <c r="B278" s="40"/>
      <c r="C278" s="211" t="s">
        <v>7</v>
      </c>
      <c r="D278" s="211" t="s">
        <v>196</v>
      </c>
      <c r="E278" s="212" t="s">
        <v>739</v>
      </c>
      <c r="F278" s="213" t="s">
        <v>740</v>
      </c>
      <c r="G278" s="214" t="s">
        <v>526</v>
      </c>
      <c r="H278" s="215">
        <v>7142</v>
      </c>
      <c r="I278" s="216"/>
      <c r="J278" s="217">
        <f>ROUND(I278*H278,2)</f>
        <v>0</v>
      </c>
      <c r="K278" s="213" t="s">
        <v>200</v>
      </c>
      <c r="L278" s="66"/>
      <c r="M278" s="218" t="s">
        <v>47</v>
      </c>
      <c r="N278" s="219" t="s">
        <v>53</v>
      </c>
      <c r="O278" s="41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AR278" s="19" t="s">
        <v>194</v>
      </c>
      <c r="AT278" s="19" t="s">
        <v>196</v>
      </c>
      <c r="AU278" s="19" t="s">
        <v>23</v>
      </c>
      <c r="AY278" s="19" t="s">
        <v>195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9" t="s">
        <v>23</v>
      </c>
      <c r="BK278" s="222">
        <f>ROUND(I278*H278,2)</f>
        <v>0</v>
      </c>
      <c r="BL278" s="19" t="s">
        <v>194</v>
      </c>
      <c r="BM278" s="19" t="s">
        <v>741</v>
      </c>
    </row>
    <row r="279" s="1" customFormat="1">
      <c r="B279" s="40"/>
      <c r="C279" s="68"/>
      <c r="D279" s="225" t="s">
        <v>202</v>
      </c>
      <c r="E279" s="68"/>
      <c r="F279" s="226" t="s">
        <v>742</v>
      </c>
      <c r="G279" s="68"/>
      <c r="H279" s="68"/>
      <c r="I279" s="183"/>
      <c r="J279" s="68"/>
      <c r="K279" s="68"/>
      <c r="L279" s="66"/>
      <c r="M279" s="86"/>
      <c r="N279" s="41"/>
      <c r="O279" s="41"/>
      <c r="P279" s="41"/>
      <c r="Q279" s="41"/>
      <c r="R279" s="41"/>
      <c r="S279" s="41"/>
      <c r="T279" s="87"/>
      <c r="AT279" s="19" t="s">
        <v>202</v>
      </c>
      <c r="AU279" s="19" t="s">
        <v>23</v>
      </c>
    </row>
    <row r="280" s="11" customFormat="1">
      <c r="B280" s="227"/>
      <c r="C280" s="228"/>
      <c r="D280" s="225" t="s">
        <v>213</v>
      </c>
      <c r="E280" s="229" t="s">
        <v>47</v>
      </c>
      <c r="F280" s="230" t="s">
        <v>513</v>
      </c>
      <c r="G280" s="228"/>
      <c r="H280" s="231" t="s">
        <v>47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213</v>
      </c>
      <c r="AU280" s="237" t="s">
        <v>23</v>
      </c>
      <c r="AV280" s="11" t="s">
        <v>23</v>
      </c>
      <c r="AW280" s="11" t="s">
        <v>45</v>
      </c>
      <c r="AX280" s="11" t="s">
        <v>82</v>
      </c>
      <c r="AY280" s="237" t="s">
        <v>195</v>
      </c>
    </row>
    <row r="281" s="11" customFormat="1">
      <c r="B281" s="227"/>
      <c r="C281" s="228"/>
      <c r="D281" s="225" t="s">
        <v>213</v>
      </c>
      <c r="E281" s="229" t="s">
        <v>47</v>
      </c>
      <c r="F281" s="230" t="s">
        <v>718</v>
      </c>
      <c r="G281" s="228"/>
      <c r="H281" s="231" t="s">
        <v>47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213</v>
      </c>
      <c r="AU281" s="237" t="s">
        <v>23</v>
      </c>
      <c r="AV281" s="11" t="s">
        <v>23</v>
      </c>
      <c r="AW281" s="11" t="s">
        <v>45</v>
      </c>
      <c r="AX281" s="11" t="s">
        <v>82</v>
      </c>
      <c r="AY281" s="237" t="s">
        <v>195</v>
      </c>
    </row>
    <row r="282" s="12" customFormat="1">
      <c r="B282" s="238"/>
      <c r="C282" s="239"/>
      <c r="D282" s="225" t="s">
        <v>213</v>
      </c>
      <c r="E282" s="266" t="s">
        <v>743</v>
      </c>
      <c r="F282" s="267" t="s">
        <v>719</v>
      </c>
      <c r="G282" s="239"/>
      <c r="H282" s="268">
        <v>6735.3950000000004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AT282" s="248" t="s">
        <v>213</v>
      </c>
      <c r="AU282" s="248" t="s">
        <v>23</v>
      </c>
      <c r="AV282" s="12" t="s">
        <v>91</v>
      </c>
      <c r="AW282" s="12" t="s">
        <v>45</v>
      </c>
      <c r="AX282" s="12" t="s">
        <v>82</v>
      </c>
      <c r="AY282" s="248" t="s">
        <v>195</v>
      </c>
    </row>
    <row r="283" s="11" customFormat="1">
      <c r="B283" s="227"/>
      <c r="C283" s="228"/>
      <c r="D283" s="225" t="s">
        <v>213</v>
      </c>
      <c r="E283" s="229" t="s">
        <v>47</v>
      </c>
      <c r="F283" s="230" t="s">
        <v>550</v>
      </c>
      <c r="G283" s="228"/>
      <c r="H283" s="231" t="s">
        <v>47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213</v>
      </c>
      <c r="AU283" s="237" t="s">
        <v>23</v>
      </c>
      <c r="AV283" s="11" t="s">
        <v>23</v>
      </c>
      <c r="AW283" s="11" t="s">
        <v>45</v>
      </c>
      <c r="AX283" s="11" t="s">
        <v>82</v>
      </c>
      <c r="AY283" s="237" t="s">
        <v>195</v>
      </c>
    </row>
    <row r="284" s="12" customFormat="1">
      <c r="B284" s="238"/>
      <c r="C284" s="239"/>
      <c r="D284" s="225" t="s">
        <v>213</v>
      </c>
      <c r="E284" s="266" t="s">
        <v>744</v>
      </c>
      <c r="F284" s="267" t="s">
        <v>721</v>
      </c>
      <c r="G284" s="239"/>
      <c r="H284" s="268">
        <v>406.60500000000002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AT284" s="248" t="s">
        <v>213</v>
      </c>
      <c r="AU284" s="248" t="s">
        <v>23</v>
      </c>
      <c r="AV284" s="12" t="s">
        <v>91</v>
      </c>
      <c r="AW284" s="12" t="s">
        <v>45</v>
      </c>
      <c r="AX284" s="12" t="s">
        <v>82</v>
      </c>
      <c r="AY284" s="248" t="s">
        <v>195</v>
      </c>
    </row>
    <row r="285" s="12" customFormat="1">
      <c r="B285" s="238"/>
      <c r="C285" s="239"/>
      <c r="D285" s="223" t="s">
        <v>213</v>
      </c>
      <c r="E285" s="240" t="s">
        <v>745</v>
      </c>
      <c r="F285" s="241" t="s">
        <v>723</v>
      </c>
      <c r="G285" s="239"/>
      <c r="H285" s="242">
        <v>7142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AT285" s="248" t="s">
        <v>213</v>
      </c>
      <c r="AU285" s="248" t="s">
        <v>23</v>
      </c>
      <c r="AV285" s="12" t="s">
        <v>91</v>
      </c>
      <c r="AW285" s="12" t="s">
        <v>45</v>
      </c>
      <c r="AX285" s="12" t="s">
        <v>23</v>
      </c>
      <c r="AY285" s="248" t="s">
        <v>195</v>
      </c>
    </row>
    <row r="286" s="1" customFormat="1" ht="22.5" customHeight="1">
      <c r="B286" s="40"/>
      <c r="C286" s="211" t="s">
        <v>405</v>
      </c>
      <c r="D286" s="211" t="s">
        <v>196</v>
      </c>
      <c r="E286" s="212" t="s">
        <v>746</v>
      </c>
      <c r="F286" s="213" t="s">
        <v>747</v>
      </c>
      <c r="G286" s="214" t="s">
        <v>492</v>
      </c>
      <c r="H286" s="215">
        <v>788.47699999999998</v>
      </c>
      <c r="I286" s="216"/>
      <c r="J286" s="217">
        <f>ROUND(I286*H286,2)</f>
        <v>0</v>
      </c>
      <c r="K286" s="213" t="s">
        <v>200</v>
      </c>
      <c r="L286" s="66"/>
      <c r="M286" s="218" t="s">
        <v>47</v>
      </c>
      <c r="N286" s="219" t="s">
        <v>53</v>
      </c>
      <c r="O286" s="41"/>
      <c r="P286" s="220">
        <f>O286*H286</f>
        <v>0</v>
      </c>
      <c r="Q286" s="220">
        <v>1</v>
      </c>
      <c r="R286" s="220">
        <f>Q286*H286</f>
        <v>0</v>
      </c>
      <c r="S286" s="220">
        <v>0</v>
      </c>
      <c r="T286" s="221">
        <f>S286*H286</f>
        <v>0</v>
      </c>
      <c r="AR286" s="19" t="s">
        <v>194</v>
      </c>
      <c r="AT286" s="19" t="s">
        <v>196</v>
      </c>
      <c r="AU286" s="19" t="s">
        <v>23</v>
      </c>
      <c r="AY286" s="19" t="s">
        <v>195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9" t="s">
        <v>23</v>
      </c>
      <c r="BK286" s="222">
        <f>ROUND(I286*H286,2)</f>
        <v>0</v>
      </c>
      <c r="BL286" s="19" t="s">
        <v>194</v>
      </c>
      <c r="BM286" s="19" t="s">
        <v>748</v>
      </c>
    </row>
    <row r="287" s="1" customFormat="1">
      <c r="B287" s="40"/>
      <c r="C287" s="68"/>
      <c r="D287" s="225" t="s">
        <v>202</v>
      </c>
      <c r="E287" s="68"/>
      <c r="F287" s="226" t="s">
        <v>749</v>
      </c>
      <c r="G287" s="68"/>
      <c r="H287" s="68"/>
      <c r="I287" s="183"/>
      <c r="J287" s="68"/>
      <c r="K287" s="68"/>
      <c r="L287" s="66"/>
      <c r="M287" s="86"/>
      <c r="N287" s="41"/>
      <c r="O287" s="41"/>
      <c r="P287" s="41"/>
      <c r="Q287" s="41"/>
      <c r="R287" s="41"/>
      <c r="S287" s="41"/>
      <c r="T287" s="87"/>
      <c r="AT287" s="19" t="s">
        <v>202</v>
      </c>
      <c r="AU287" s="19" t="s">
        <v>23</v>
      </c>
    </row>
    <row r="288" s="11" customFormat="1">
      <c r="B288" s="227"/>
      <c r="C288" s="228"/>
      <c r="D288" s="225" t="s">
        <v>213</v>
      </c>
      <c r="E288" s="229" t="s">
        <v>47</v>
      </c>
      <c r="F288" s="230" t="s">
        <v>513</v>
      </c>
      <c r="G288" s="228"/>
      <c r="H288" s="231" t="s">
        <v>47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213</v>
      </c>
      <c r="AU288" s="237" t="s">
        <v>23</v>
      </c>
      <c r="AV288" s="11" t="s">
        <v>23</v>
      </c>
      <c r="AW288" s="11" t="s">
        <v>45</v>
      </c>
      <c r="AX288" s="11" t="s">
        <v>82</v>
      </c>
      <c r="AY288" s="237" t="s">
        <v>195</v>
      </c>
    </row>
    <row r="289" s="12" customFormat="1">
      <c r="B289" s="238"/>
      <c r="C289" s="239"/>
      <c r="D289" s="225" t="s">
        <v>213</v>
      </c>
      <c r="E289" s="266" t="s">
        <v>750</v>
      </c>
      <c r="F289" s="267" t="s">
        <v>751</v>
      </c>
      <c r="G289" s="239"/>
      <c r="H289" s="268">
        <v>788.47699999999998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AT289" s="248" t="s">
        <v>213</v>
      </c>
      <c r="AU289" s="248" t="s">
        <v>23</v>
      </c>
      <c r="AV289" s="12" t="s">
        <v>91</v>
      </c>
      <c r="AW289" s="12" t="s">
        <v>45</v>
      </c>
      <c r="AX289" s="12" t="s">
        <v>23</v>
      </c>
      <c r="AY289" s="248" t="s">
        <v>195</v>
      </c>
    </row>
    <row r="290" s="10" customFormat="1" ht="37.44" customHeight="1">
      <c r="B290" s="197"/>
      <c r="C290" s="198"/>
      <c r="D290" s="199" t="s">
        <v>81</v>
      </c>
      <c r="E290" s="200" t="s">
        <v>243</v>
      </c>
      <c r="F290" s="200" t="s">
        <v>752</v>
      </c>
      <c r="G290" s="198"/>
      <c r="H290" s="198"/>
      <c r="I290" s="201"/>
      <c r="J290" s="202">
        <f>BK290</f>
        <v>0</v>
      </c>
      <c r="K290" s="198"/>
      <c r="L290" s="203"/>
      <c r="M290" s="204"/>
      <c r="N290" s="205"/>
      <c r="O290" s="205"/>
      <c r="P290" s="206">
        <f>SUM(P291:P449)</f>
        <v>0</v>
      </c>
      <c r="Q290" s="205"/>
      <c r="R290" s="206">
        <f>SUM(R291:R449)</f>
        <v>0</v>
      </c>
      <c r="S290" s="205"/>
      <c r="T290" s="207">
        <f>SUM(T291:T449)</f>
        <v>0</v>
      </c>
      <c r="AR290" s="208" t="s">
        <v>194</v>
      </c>
      <c r="AT290" s="209" t="s">
        <v>81</v>
      </c>
      <c r="AU290" s="209" t="s">
        <v>82</v>
      </c>
      <c r="AY290" s="208" t="s">
        <v>195</v>
      </c>
      <c r="BK290" s="210">
        <f>SUM(BK291:BK449)</f>
        <v>0</v>
      </c>
    </row>
    <row r="291" s="1" customFormat="1" ht="22.5" customHeight="1">
      <c r="B291" s="40"/>
      <c r="C291" s="211" t="s">
        <v>410</v>
      </c>
      <c r="D291" s="211" t="s">
        <v>196</v>
      </c>
      <c r="E291" s="212" t="s">
        <v>753</v>
      </c>
      <c r="F291" s="213" t="s">
        <v>754</v>
      </c>
      <c r="G291" s="214" t="s">
        <v>479</v>
      </c>
      <c r="H291" s="215">
        <v>14</v>
      </c>
      <c r="I291" s="216"/>
      <c r="J291" s="217">
        <f>ROUND(I291*H291,2)</f>
        <v>0</v>
      </c>
      <c r="K291" s="213" t="s">
        <v>200</v>
      </c>
      <c r="L291" s="66"/>
      <c r="M291" s="218" t="s">
        <v>47</v>
      </c>
      <c r="N291" s="219" t="s">
        <v>53</v>
      </c>
      <c r="O291" s="41"/>
      <c r="P291" s="220">
        <f>O291*H291</f>
        <v>0</v>
      </c>
      <c r="Q291" s="220">
        <v>0</v>
      </c>
      <c r="R291" s="220">
        <f>Q291*H291</f>
        <v>0</v>
      </c>
      <c r="S291" s="220">
        <v>0.28999999999999998</v>
      </c>
      <c r="T291" s="221">
        <f>S291*H291</f>
        <v>0</v>
      </c>
      <c r="AR291" s="19" t="s">
        <v>194</v>
      </c>
      <c r="AT291" s="19" t="s">
        <v>196</v>
      </c>
      <c r="AU291" s="19" t="s">
        <v>23</v>
      </c>
      <c r="AY291" s="19" t="s">
        <v>195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9" t="s">
        <v>23</v>
      </c>
      <c r="BK291" s="222">
        <f>ROUND(I291*H291,2)</f>
        <v>0</v>
      </c>
      <c r="BL291" s="19" t="s">
        <v>194</v>
      </c>
      <c r="BM291" s="19" t="s">
        <v>755</v>
      </c>
    </row>
    <row r="292" s="1" customFormat="1">
      <c r="B292" s="40"/>
      <c r="C292" s="68"/>
      <c r="D292" s="225" t="s">
        <v>202</v>
      </c>
      <c r="E292" s="68"/>
      <c r="F292" s="226" t="s">
        <v>756</v>
      </c>
      <c r="G292" s="68"/>
      <c r="H292" s="68"/>
      <c r="I292" s="183"/>
      <c r="J292" s="68"/>
      <c r="K292" s="68"/>
      <c r="L292" s="66"/>
      <c r="M292" s="86"/>
      <c r="N292" s="41"/>
      <c r="O292" s="41"/>
      <c r="P292" s="41"/>
      <c r="Q292" s="41"/>
      <c r="R292" s="41"/>
      <c r="S292" s="41"/>
      <c r="T292" s="87"/>
      <c r="AT292" s="19" t="s">
        <v>202</v>
      </c>
      <c r="AU292" s="19" t="s">
        <v>23</v>
      </c>
    </row>
    <row r="293" s="11" customFormat="1">
      <c r="B293" s="227"/>
      <c r="C293" s="228"/>
      <c r="D293" s="225" t="s">
        <v>213</v>
      </c>
      <c r="E293" s="229" t="s">
        <v>47</v>
      </c>
      <c r="F293" s="230" t="s">
        <v>513</v>
      </c>
      <c r="G293" s="228"/>
      <c r="H293" s="231" t="s">
        <v>47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213</v>
      </c>
      <c r="AU293" s="237" t="s">
        <v>23</v>
      </c>
      <c r="AV293" s="11" t="s">
        <v>23</v>
      </c>
      <c r="AW293" s="11" t="s">
        <v>45</v>
      </c>
      <c r="AX293" s="11" t="s">
        <v>82</v>
      </c>
      <c r="AY293" s="237" t="s">
        <v>195</v>
      </c>
    </row>
    <row r="294" s="12" customFormat="1">
      <c r="B294" s="238"/>
      <c r="C294" s="239"/>
      <c r="D294" s="223" t="s">
        <v>213</v>
      </c>
      <c r="E294" s="240" t="s">
        <v>757</v>
      </c>
      <c r="F294" s="241" t="s">
        <v>758</v>
      </c>
      <c r="G294" s="239"/>
      <c r="H294" s="242">
        <v>14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AT294" s="248" t="s">
        <v>213</v>
      </c>
      <c r="AU294" s="248" t="s">
        <v>23</v>
      </c>
      <c r="AV294" s="12" t="s">
        <v>91</v>
      </c>
      <c r="AW294" s="12" t="s">
        <v>45</v>
      </c>
      <c r="AX294" s="12" t="s">
        <v>23</v>
      </c>
      <c r="AY294" s="248" t="s">
        <v>195</v>
      </c>
    </row>
    <row r="295" s="1" customFormat="1" ht="22.5" customHeight="1">
      <c r="B295" s="40"/>
      <c r="C295" s="211" t="s">
        <v>415</v>
      </c>
      <c r="D295" s="211" t="s">
        <v>196</v>
      </c>
      <c r="E295" s="212" t="s">
        <v>759</v>
      </c>
      <c r="F295" s="213" t="s">
        <v>760</v>
      </c>
      <c r="G295" s="214" t="s">
        <v>761</v>
      </c>
      <c r="H295" s="215">
        <v>9</v>
      </c>
      <c r="I295" s="216"/>
      <c r="J295" s="217">
        <f>ROUND(I295*H295,2)</f>
        <v>0</v>
      </c>
      <c r="K295" s="213" t="s">
        <v>200</v>
      </c>
      <c r="L295" s="66"/>
      <c r="M295" s="218" t="s">
        <v>47</v>
      </c>
      <c r="N295" s="219" t="s">
        <v>53</v>
      </c>
      <c r="O295" s="41"/>
      <c r="P295" s="220">
        <f>O295*H295</f>
        <v>0</v>
      </c>
      <c r="Q295" s="220">
        <v>0.34089999999999998</v>
      </c>
      <c r="R295" s="220">
        <f>Q295*H295</f>
        <v>0</v>
      </c>
      <c r="S295" s="220">
        <v>0</v>
      </c>
      <c r="T295" s="221">
        <f>S295*H295</f>
        <v>0</v>
      </c>
      <c r="AR295" s="19" t="s">
        <v>194</v>
      </c>
      <c r="AT295" s="19" t="s">
        <v>196</v>
      </c>
      <c r="AU295" s="19" t="s">
        <v>23</v>
      </c>
      <c r="AY295" s="19" t="s">
        <v>195</v>
      </c>
      <c r="BE295" s="222">
        <f>IF(N295="základní",J295,0)</f>
        <v>0</v>
      </c>
      <c r="BF295" s="222">
        <f>IF(N295="snížená",J295,0)</f>
        <v>0</v>
      </c>
      <c r="BG295" s="222">
        <f>IF(N295="zákl. přenesená",J295,0)</f>
        <v>0</v>
      </c>
      <c r="BH295" s="222">
        <f>IF(N295="sníž. přenesená",J295,0)</f>
        <v>0</v>
      </c>
      <c r="BI295" s="222">
        <f>IF(N295="nulová",J295,0)</f>
        <v>0</v>
      </c>
      <c r="BJ295" s="19" t="s">
        <v>23</v>
      </c>
      <c r="BK295" s="222">
        <f>ROUND(I295*H295,2)</f>
        <v>0</v>
      </c>
      <c r="BL295" s="19" t="s">
        <v>194</v>
      </c>
      <c r="BM295" s="19" t="s">
        <v>762</v>
      </c>
    </row>
    <row r="296" s="1" customFormat="1">
      <c r="B296" s="40"/>
      <c r="C296" s="68"/>
      <c r="D296" s="225" t="s">
        <v>202</v>
      </c>
      <c r="E296" s="68"/>
      <c r="F296" s="226" t="s">
        <v>760</v>
      </c>
      <c r="G296" s="68"/>
      <c r="H296" s="68"/>
      <c r="I296" s="183"/>
      <c r="J296" s="68"/>
      <c r="K296" s="68"/>
      <c r="L296" s="66"/>
      <c r="M296" s="86"/>
      <c r="N296" s="41"/>
      <c r="O296" s="41"/>
      <c r="P296" s="41"/>
      <c r="Q296" s="41"/>
      <c r="R296" s="41"/>
      <c r="S296" s="41"/>
      <c r="T296" s="87"/>
      <c r="AT296" s="19" t="s">
        <v>202</v>
      </c>
      <c r="AU296" s="19" t="s">
        <v>23</v>
      </c>
    </row>
    <row r="297" s="11" customFormat="1">
      <c r="B297" s="227"/>
      <c r="C297" s="228"/>
      <c r="D297" s="225" t="s">
        <v>213</v>
      </c>
      <c r="E297" s="229" t="s">
        <v>763</v>
      </c>
      <c r="F297" s="230" t="s">
        <v>513</v>
      </c>
      <c r="G297" s="228"/>
      <c r="H297" s="231" t="s">
        <v>47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213</v>
      </c>
      <c r="AU297" s="237" t="s">
        <v>23</v>
      </c>
      <c r="AV297" s="11" t="s">
        <v>23</v>
      </c>
      <c r="AW297" s="11" t="s">
        <v>45</v>
      </c>
      <c r="AX297" s="11" t="s">
        <v>82</v>
      </c>
      <c r="AY297" s="237" t="s">
        <v>195</v>
      </c>
    </row>
    <row r="298" s="12" customFormat="1">
      <c r="B298" s="238"/>
      <c r="C298" s="239"/>
      <c r="D298" s="223" t="s">
        <v>213</v>
      </c>
      <c r="E298" s="240" t="s">
        <v>764</v>
      </c>
      <c r="F298" s="241" t="s">
        <v>243</v>
      </c>
      <c r="G298" s="239"/>
      <c r="H298" s="242">
        <v>9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AT298" s="248" t="s">
        <v>213</v>
      </c>
      <c r="AU298" s="248" t="s">
        <v>23</v>
      </c>
      <c r="AV298" s="12" t="s">
        <v>91</v>
      </c>
      <c r="AW298" s="12" t="s">
        <v>45</v>
      </c>
      <c r="AX298" s="12" t="s">
        <v>23</v>
      </c>
      <c r="AY298" s="248" t="s">
        <v>195</v>
      </c>
    </row>
    <row r="299" s="1" customFormat="1" ht="22.5" customHeight="1">
      <c r="B299" s="40"/>
      <c r="C299" s="286" t="s">
        <v>420</v>
      </c>
      <c r="D299" s="286" t="s">
        <v>479</v>
      </c>
      <c r="E299" s="287" t="s">
        <v>765</v>
      </c>
      <c r="F299" s="288" t="s">
        <v>766</v>
      </c>
      <c r="G299" s="289" t="s">
        <v>301</v>
      </c>
      <c r="H299" s="290">
        <v>9</v>
      </c>
      <c r="I299" s="291"/>
      <c r="J299" s="292">
        <f>ROUND(I299*H299,2)</f>
        <v>0</v>
      </c>
      <c r="K299" s="288" t="s">
        <v>200</v>
      </c>
      <c r="L299" s="293"/>
      <c r="M299" s="294" t="s">
        <v>47</v>
      </c>
      <c r="N299" s="295" t="s">
        <v>53</v>
      </c>
      <c r="O299" s="41"/>
      <c r="P299" s="220">
        <f>O299*H299</f>
        <v>0</v>
      </c>
      <c r="Q299" s="220">
        <v>0.057000000000000002</v>
      </c>
      <c r="R299" s="220">
        <f>Q299*H299</f>
        <v>0</v>
      </c>
      <c r="S299" s="220">
        <v>0</v>
      </c>
      <c r="T299" s="221">
        <f>S299*H299</f>
        <v>0</v>
      </c>
      <c r="AR299" s="19" t="s">
        <v>238</v>
      </c>
      <c r="AT299" s="19" t="s">
        <v>479</v>
      </c>
      <c r="AU299" s="19" t="s">
        <v>23</v>
      </c>
      <c r="AY299" s="19" t="s">
        <v>195</v>
      </c>
      <c r="BE299" s="222">
        <f>IF(N299="základní",J299,0)</f>
        <v>0</v>
      </c>
      <c r="BF299" s="222">
        <f>IF(N299="snížená",J299,0)</f>
        <v>0</v>
      </c>
      <c r="BG299" s="222">
        <f>IF(N299="zákl. přenesená",J299,0)</f>
        <v>0</v>
      </c>
      <c r="BH299" s="222">
        <f>IF(N299="sníž. přenesená",J299,0)</f>
        <v>0</v>
      </c>
      <c r="BI299" s="222">
        <f>IF(N299="nulová",J299,0)</f>
        <v>0</v>
      </c>
      <c r="BJ299" s="19" t="s">
        <v>23</v>
      </c>
      <c r="BK299" s="222">
        <f>ROUND(I299*H299,2)</f>
        <v>0</v>
      </c>
      <c r="BL299" s="19" t="s">
        <v>194</v>
      </c>
      <c r="BM299" s="19" t="s">
        <v>767</v>
      </c>
    </row>
    <row r="300" s="1" customFormat="1">
      <c r="B300" s="40"/>
      <c r="C300" s="68"/>
      <c r="D300" s="225" t="s">
        <v>202</v>
      </c>
      <c r="E300" s="68"/>
      <c r="F300" s="226" t="s">
        <v>768</v>
      </c>
      <c r="G300" s="68"/>
      <c r="H300" s="68"/>
      <c r="I300" s="183"/>
      <c r="J300" s="68"/>
      <c r="K300" s="68"/>
      <c r="L300" s="66"/>
      <c r="M300" s="86"/>
      <c r="N300" s="41"/>
      <c r="O300" s="41"/>
      <c r="P300" s="41"/>
      <c r="Q300" s="41"/>
      <c r="R300" s="41"/>
      <c r="S300" s="41"/>
      <c r="T300" s="87"/>
      <c r="AT300" s="19" t="s">
        <v>202</v>
      </c>
      <c r="AU300" s="19" t="s">
        <v>23</v>
      </c>
    </row>
    <row r="301" s="11" customFormat="1">
      <c r="B301" s="227"/>
      <c r="C301" s="228"/>
      <c r="D301" s="225" t="s">
        <v>213</v>
      </c>
      <c r="E301" s="229" t="s">
        <v>47</v>
      </c>
      <c r="F301" s="230" t="s">
        <v>513</v>
      </c>
      <c r="G301" s="228"/>
      <c r="H301" s="231" t="s">
        <v>47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213</v>
      </c>
      <c r="AU301" s="237" t="s">
        <v>23</v>
      </c>
      <c r="AV301" s="11" t="s">
        <v>23</v>
      </c>
      <c r="AW301" s="11" t="s">
        <v>45</v>
      </c>
      <c r="AX301" s="11" t="s">
        <v>82</v>
      </c>
      <c r="AY301" s="237" t="s">
        <v>195</v>
      </c>
    </row>
    <row r="302" s="12" customFormat="1">
      <c r="B302" s="238"/>
      <c r="C302" s="239"/>
      <c r="D302" s="223" t="s">
        <v>213</v>
      </c>
      <c r="E302" s="240" t="s">
        <v>47</v>
      </c>
      <c r="F302" s="241" t="s">
        <v>243</v>
      </c>
      <c r="G302" s="239"/>
      <c r="H302" s="242">
        <v>9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AT302" s="248" t="s">
        <v>213</v>
      </c>
      <c r="AU302" s="248" t="s">
        <v>23</v>
      </c>
      <c r="AV302" s="12" t="s">
        <v>91</v>
      </c>
      <c r="AW302" s="12" t="s">
        <v>45</v>
      </c>
      <c r="AX302" s="12" t="s">
        <v>23</v>
      </c>
      <c r="AY302" s="248" t="s">
        <v>195</v>
      </c>
    </row>
    <row r="303" s="1" customFormat="1" ht="22.5" customHeight="1">
      <c r="B303" s="40"/>
      <c r="C303" s="286" t="s">
        <v>425</v>
      </c>
      <c r="D303" s="286" t="s">
        <v>479</v>
      </c>
      <c r="E303" s="287" t="s">
        <v>769</v>
      </c>
      <c r="F303" s="288" t="s">
        <v>770</v>
      </c>
      <c r="G303" s="289" t="s">
        <v>301</v>
      </c>
      <c r="H303" s="290">
        <v>9</v>
      </c>
      <c r="I303" s="291"/>
      <c r="J303" s="292">
        <f>ROUND(I303*H303,2)</f>
        <v>0</v>
      </c>
      <c r="K303" s="288" t="s">
        <v>200</v>
      </c>
      <c r="L303" s="293"/>
      <c r="M303" s="294" t="s">
        <v>47</v>
      </c>
      <c r="N303" s="295" t="s">
        <v>53</v>
      </c>
      <c r="O303" s="41"/>
      <c r="P303" s="220">
        <f>O303*H303</f>
        <v>0</v>
      </c>
      <c r="Q303" s="220">
        <v>0.111</v>
      </c>
      <c r="R303" s="220">
        <f>Q303*H303</f>
        <v>0</v>
      </c>
      <c r="S303" s="220">
        <v>0</v>
      </c>
      <c r="T303" s="221">
        <f>S303*H303</f>
        <v>0</v>
      </c>
      <c r="AR303" s="19" t="s">
        <v>238</v>
      </c>
      <c r="AT303" s="19" t="s">
        <v>479</v>
      </c>
      <c r="AU303" s="19" t="s">
        <v>23</v>
      </c>
      <c r="AY303" s="19" t="s">
        <v>195</v>
      </c>
      <c r="BE303" s="222">
        <f>IF(N303="základní",J303,0)</f>
        <v>0</v>
      </c>
      <c r="BF303" s="222">
        <f>IF(N303="snížená",J303,0)</f>
        <v>0</v>
      </c>
      <c r="BG303" s="222">
        <f>IF(N303="zákl. přenesená",J303,0)</f>
        <v>0</v>
      </c>
      <c r="BH303" s="222">
        <f>IF(N303="sníž. přenesená",J303,0)</f>
        <v>0</v>
      </c>
      <c r="BI303" s="222">
        <f>IF(N303="nulová",J303,0)</f>
        <v>0</v>
      </c>
      <c r="BJ303" s="19" t="s">
        <v>23</v>
      </c>
      <c r="BK303" s="222">
        <f>ROUND(I303*H303,2)</f>
        <v>0</v>
      </c>
      <c r="BL303" s="19" t="s">
        <v>194</v>
      </c>
      <c r="BM303" s="19" t="s">
        <v>771</v>
      </c>
    </row>
    <row r="304" s="1" customFormat="1">
      <c r="B304" s="40"/>
      <c r="C304" s="68"/>
      <c r="D304" s="225" t="s">
        <v>202</v>
      </c>
      <c r="E304" s="68"/>
      <c r="F304" s="226" t="s">
        <v>772</v>
      </c>
      <c r="G304" s="68"/>
      <c r="H304" s="68"/>
      <c r="I304" s="183"/>
      <c r="J304" s="68"/>
      <c r="K304" s="68"/>
      <c r="L304" s="66"/>
      <c r="M304" s="86"/>
      <c r="N304" s="41"/>
      <c r="O304" s="41"/>
      <c r="P304" s="41"/>
      <c r="Q304" s="41"/>
      <c r="R304" s="41"/>
      <c r="S304" s="41"/>
      <c r="T304" s="87"/>
      <c r="AT304" s="19" t="s">
        <v>202</v>
      </c>
      <c r="AU304" s="19" t="s">
        <v>23</v>
      </c>
    </row>
    <row r="305" s="11" customFormat="1">
      <c r="B305" s="227"/>
      <c r="C305" s="228"/>
      <c r="D305" s="225" t="s">
        <v>213</v>
      </c>
      <c r="E305" s="229" t="s">
        <v>47</v>
      </c>
      <c r="F305" s="230" t="s">
        <v>513</v>
      </c>
      <c r="G305" s="228"/>
      <c r="H305" s="231" t="s">
        <v>47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AT305" s="237" t="s">
        <v>213</v>
      </c>
      <c r="AU305" s="237" t="s">
        <v>23</v>
      </c>
      <c r="AV305" s="11" t="s">
        <v>23</v>
      </c>
      <c r="AW305" s="11" t="s">
        <v>45</v>
      </c>
      <c r="AX305" s="11" t="s">
        <v>82</v>
      </c>
      <c r="AY305" s="237" t="s">
        <v>195</v>
      </c>
    </row>
    <row r="306" s="12" customFormat="1">
      <c r="B306" s="238"/>
      <c r="C306" s="239"/>
      <c r="D306" s="223" t="s">
        <v>213</v>
      </c>
      <c r="E306" s="240" t="s">
        <v>47</v>
      </c>
      <c r="F306" s="241" t="s">
        <v>243</v>
      </c>
      <c r="G306" s="239"/>
      <c r="H306" s="242">
        <v>9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AT306" s="248" t="s">
        <v>213</v>
      </c>
      <c r="AU306" s="248" t="s">
        <v>23</v>
      </c>
      <c r="AV306" s="12" t="s">
        <v>91</v>
      </c>
      <c r="AW306" s="12" t="s">
        <v>45</v>
      </c>
      <c r="AX306" s="12" t="s">
        <v>23</v>
      </c>
      <c r="AY306" s="248" t="s">
        <v>195</v>
      </c>
    </row>
    <row r="307" s="1" customFormat="1" ht="22.5" customHeight="1">
      <c r="B307" s="40"/>
      <c r="C307" s="286" t="s">
        <v>430</v>
      </c>
      <c r="D307" s="286" t="s">
        <v>479</v>
      </c>
      <c r="E307" s="287" t="s">
        <v>773</v>
      </c>
      <c r="F307" s="288" t="s">
        <v>774</v>
      </c>
      <c r="G307" s="289" t="s">
        <v>301</v>
      </c>
      <c r="H307" s="290">
        <v>9</v>
      </c>
      <c r="I307" s="291"/>
      <c r="J307" s="292">
        <f>ROUND(I307*H307,2)</f>
        <v>0</v>
      </c>
      <c r="K307" s="288" t="s">
        <v>200</v>
      </c>
      <c r="L307" s="293"/>
      <c r="M307" s="294" t="s">
        <v>47</v>
      </c>
      <c r="N307" s="295" t="s">
        <v>53</v>
      </c>
      <c r="O307" s="41"/>
      <c r="P307" s="220">
        <f>O307*H307</f>
        <v>0</v>
      </c>
      <c r="Q307" s="220">
        <v>0.097000000000000003</v>
      </c>
      <c r="R307" s="220">
        <f>Q307*H307</f>
        <v>0</v>
      </c>
      <c r="S307" s="220">
        <v>0</v>
      </c>
      <c r="T307" s="221">
        <f>S307*H307</f>
        <v>0</v>
      </c>
      <c r="AR307" s="19" t="s">
        <v>238</v>
      </c>
      <c r="AT307" s="19" t="s">
        <v>479</v>
      </c>
      <c r="AU307" s="19" t="s">
        <v>23</v>
      </c>
      <c r="AY307" s="19" t="s">
        <v>195</v>
      </c>
      <c r="BE307" s="222">
        <f>IF(N307="základní",J307,0)</f>
        <v>0</v>
      </c>
      <c r="BF307" s="222">
        <f>IF(N307="snížená",J307,0)</f>
        <v>0</v>
      </c>
      <c r="BG307" s="222">
        <f>IF(N307="zákl. přenesená",J307,0)</f>
        <v>0</v>
      </c>
      <c r="BH307" s="222">
        <f>IF(N307="sníž. přenesená",J307,0)</f>
        <v>0</v>
      </c>
      <c r="BI307" s="222">
        <f>IF(N307="nulová",J307,0)</f>
        <v>0</v>
      </c>
      <c r="BJ307" s="19" t="s">
        <v>23</v>
      </c>
      <c r="BK307" s="222">
        <f>ROUND(I307*H307,2)</f>
        <v>0</v>
      </c>
      <c r="BL307" s="19" t="s">
        <v>194</v>
      </c>
      <c r="BM307" s="19" t="s">
        <v>775</v>
      </c>
    </row>
    <row r="308" s="1" customFormat="1">
      <c r="B308" s="40"/>
      <c r="C308" s="68"/>
      <c r="D308" s="225" t="s">
        <v>202</v>
      </c>
      <c r="E308" s="68"/>
      <c r="F308" s="226" t="s">
        <v>776</v>
      </c>
      <c r="G308" s="68"/>
      <c r="H308" s="68"/>
      <c r="I308" s="183"/>
      <c r="J308" s="68"/>
      <c r="K308" s="68"/>
      <c r="L308" s="66"/>
      <c r="M308" s="86"/>
      <c r="N308" s="41"/>
      <c r="O308" s="41"/>
      <c r="P308" s="41"/>
      <c r="Q308" s="41"/>
      <c r="R308" s="41"/>
      <c r="S308" s="41"/>
      <c r="T308" s="87"/>
      <c r="AT308" s="19" t="s">
        <v>202</v>
      </c>
      <c r="AU308" s="19" t="s">
        <v>23</v>
      </c>
    </row>
    <row r="309" s="11" customFormat="1">
      <c r="B309" s="227"/>
      <c r="C309" s="228"/>
      <c r="D309" s="225" t="s">
        <v>213</v>
      </c>
      <c r="E309" s="229" t="s">
        <v>47</v>
      </c>
      <c r="F309" s="230" t="s">
        <v>513</v>
      </c>
      <c r="G309" s="228"/>
      <c r="H309" s="231" t="s">
        <v>47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AT309" s="237" t="s">
        <v>213</v>
      </c>
      <c r="AU309" s="237" t="s">
        <v>23</v>
      </c>
      <c r="AV309" s="11" t="s">
        <v>23</v>
      </c>
      <c r="AW309" s="11" t="s">
        <v>45</v>
      </c>
      <c r="AX309" s="11" t="s">
        <v>82</v>
      </c>
      <c r="AY309" s="237" t="s">
        <v>195</v>
      </c>
    </row>
    <row r="310" s="12" customFormat="1">
      <c r="B310" s="238"/>
      <c r="C310" s="239"/>
      <c r="D310" s="223" t="s">
        <v>213</v>
      </c>
      <c r="E310" s="240" t="s">
        <v>47</v>
      </c>
      <c r="F310" s="241" t="s">
        <v>243</v>
      </c>
      <c r="G310" s="239"/>
      <c r="H310" s="242">
        <v>9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AT310" s="248" t="s">
        <v>213</v>
      </c>
      <c r="AU310" s="248" t="s">
        <v>23</v>
      </c>
      <c r="AV310" s="12" t="s">
        <v>91</v>
      </c>
      <c r="AW310" s="12" t="s">
        <v>45</v>
      </c>
      <c r="AX310" s="12" t="s">
        <v>23</v>
      </c>
      <c r="AY310" s="248" t="s">
        <v>195</v>
      </c>
    </row>
    <row r="311" s="1" customFormat="1" ht="22.5" customHeight="1">
      <c r="B311" s="40"/>
      <c r="C311" s="286" t="s">
        <v>435</v>
      </c>
      <c r="D311" s="286" t="s">
        <v>479</v>
      </c>
      <c r="E311" s="287" t="s">
        <v>777</v>
      </c>
      <c r="F311" s="288" t="s">
        <v>778</v>
      </c>
      <c r="G311" s="289" t="s">
        <v>301</v>
      </c>
      <c r="H311" s="290">
        <v>9</v>
      </c>
      <c r="I311" s="291"/>
      <c r="J311" s="292">
        <f>ROUND(I311*H311,2)</f>
        <v>0</v>
      </c>
      <c r="K311" s="288" t="s">
        <v>200</v>
      </c>
      <c r="L311" s="293"/>
      <c r="M311" s="294" t="s">
        <v>47</v>
      </c>
      <c r="N311" s="295" t="s">
        <v>53</v>
      </c>
      <c r="O311" s="41"/>
      <c r="P311" s="220">
        <f>O311*H311</f>
        <v>0</v>
      </c>
      <c r="Q311" s="220">
        <v>0.027</v>
      </c>
      <c r="R311" s="220">
        <f>Q311*H311</f>
        <v>0</v>
      </c>
      <c r="S311" s="220">
        <v>0</v>
      </c>
      <c r="T311" s="221">
        <f>S311*H311</f>
        <v>0</v>
      </c>
      <c r="AR311" s="19" t="s">
        <v>238</v>
      </c>
      <c r="AT311" s="19" t="s">
        <v>479</v>
      </c>
      <c r="AU311" s="19" t="s">
        <v>23</v>
      </c>
      <c r="AY311" s="19" t="s">
        <v>195</v>
      </c>
      <c r="BE311" s="222">
        <f>IF(N311="základní",J311,0)</f>
        <v>0</v>
      </c>
      <c r="BF311" s="222">
        <f>IF(N311="snížená",J311,0)</f>
        <v>0</v>
      </c>
      <c r="BG311" s="222">
        <f>IF(N311="zákl. přenesená",J311,0)</f>
        <v>0</v>
      </c>
      <c r="BH311" s="222">
        <f>IF(N311="sníž. přenesená",J311,0)</f>
        <v>0</v>
      </c>
      <c r="BI311" s="222">
        <f>IF(N311="nulová",J311,0)</f>
        <v>0</v>
      </c>
      <c r="BJ311" s="19" t="s">
        <v>23</v>
      </c>
      <c r="BK311" s="222">
        <f>ROUND(I311*H311,2)</f>
        <v>0</v>
      </c>
      <c r="BL311" s="19" t="s">
        <v>194</v>
      </c>
      <c r="BM311" s="19" t="s">
        <v>779</v>
      </c>
    </row>
    <row r="312" s="1" customFormat="1">
      <c r="B312" s="40"/>
      <c r="C312" s="68"/>
      <c r="D312" s="225" t="s">
        <v>202</v>
      </c>
      <c r="E312" s="68"/>
      <c r="F312" s="226" t="s">
        <v>780</v>
      </c>
      <c r="G312" s="68"/>
      <c r="H312" s="68"/>
      <c r="I312" s="183"/>
      <c r="J312" s="68"/>
      <c r="K312" s="68"/>
      <c r="L312" s="66"/>
      <c r="M312" s="86"/>
      <c r="N312" s="41"/>
      <c r="O312" s="41"/>
      <c r="P312" s="41"/>
      <c r="Q312" s="41"/>
      <c r="R312" s="41"/>
      <c r="S312" s="41"/>
      <c r="T312" s="87"/>
      <c r="AT312" s="19" t="s">
        <v>202</v>
      </c>
      <c r="AU312" s="19" t="s">
        <v>23</v>
      </c>
    </row>
    <row r="313" s="11" customFormat="1">
      <c r="B313" s="227"/>
      <c r="C313" s="228"/>
      <c r="D313" s="225" t="s">
        <v>213</v>
      </c>
      <c r="E313" s="229" t="s">
        <v>47</v>
      </c>
      <c r="F313" s="230" t="s">
        <v>513</v>
      </c>
      <c r="G313" s="228"/>
      <c r="H313" s="231" t="s">
        <v>47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213</v>
      </c>
      <c r="AU313" s="237" t="s">
        <v>23</v>
      </c>
      <c r="AV313" s="11" t="s">
        <v>23</v>
      </c>
      <c r="AW313" s="11" t="s">
        <v>45</v>
      </c>
      <c r="AX313" s="11" t="s">
        <v>82</v>
      </c>
      <c r="AY313" s="237" t="s">
        <v>195</v>
      </c>
    </row>
    <row r="314" s="12" customFormat="1">
      <c r="B314" s="238"/>
      <c r="C314" s="239"/>
      <c r="D314" s="223" t="s">
        <v>213</v>
      </c>
      <c r="E314" s="240" t="s">
        <v>47</v>
      </c>
      <c r="F314" s="241" t="s">
        <v>243</v>
      </c>
      <c r="G314" s="239"/>
      <c r="H314" s="242">
        <v>9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AT314" s="248" t="s">
        <v>213</v>
      </c>
      <c r="AU314" s="248" t="s">
        <v>23</v>
      </c>
      <c r="AV314" s="12" t="s">
        <v>91</v>
      </c>
      <c r="AW314" s="12" t="s">
        <v>45</v>
      </c>
      <c r="AX314" s="12" t="s">
        <v>23</v>
      </c>
      <c r="AY314" s="248" t="s">
        <v>195</v>
      </c>
    </row>
    <row r="315" s="1" customFormat="1" ht="22.5" customHeight="1">
      <c r="B315" s="40"/>
      <c r="C315" s="286" t="s">
        <v>440</v>
      </c>
      <c r="D315" s="286" t="s">
        <v>479</v>
      </c>
      <c r="E315" s="287" t="s">
        <v>781</v>
      </c>
      <c r="F315" s="288" t="s">
        <v>782</v>
      </c>
      <c r="G315" s="289" t="s">
        <v>301</v>
      </c>
      <c r="H315" s="290">
        <v>9</v>
      </c>
      <c r="I315" s="291"/>
      <c r="J315" s="292">
        <f>ROUND(I315*H315,2)</f>
        <v>0</v>
      </c>
      <c r="K315" s="288" t="s">
        <v>200</v>
      </c>
      <c r="L315" s="293"/>
      <c r="M315" s="294" t="s">
        <v>47</v>
      </c>
      <c r="N315" s="295" t="s">
        <v>53</v>
      </c>
      <c r="O315" s="41"/>
      <c r="P315" s="220">
        <f>O315*H315</f>
        <v>0</v>
      </c>
      <c r="Q315" s="220">
        <v>0.0060000000000000001</v>
      </c>
      <c r="R315" s="220">
        <f>Q315*H315</f>
        <v>0</v>
      </c>
      <c r="S315" s="220">
        <v>0</v>
      </c>
      <c r="T315" s="221">
        <f>S315*H315</f>
        <v>0</v>
      </c>
      <c r="AR315" s="19" t="s">
        <v>238</v>
      </c>
      <c r="AT315" s="19" t="s">
        <v>479</v>
      </c>
      <c r="AU315" s="19" t="s">
        <v>23</v>
      </c>
      <c r="AY315" s="19" t="s">
        <v>195</v>
      </c>
      <c r="BE315" s="222">
        <f>IF(N315="základní",J315,0)</f>
        <v>0</v>
      </c>
      <c r="BF315" s="222">
        <f>IF(N315="snížená",J315,0)</f>
        <v>0</v>
      </c>
      <c r="BG315" s="222">
        <f>IF(N315="zákl. přenesená",J315,0)</f>
        <v>0</v>
      </c>
      <c r="BH315" s="222">
        <f>IF(N315="sníž. přenesená",J315,0)</f>
        <v>0</v>
      </c>
      <c r="BI315" s="222">
        <f>IF(N315="nulová",J315,0)</f>
        <v>0</v>
      </c>
      <c r="BJ315" s="19" t="s">
        <v>23</v>
      </c>
      <c r="BK315" s="222">
        <f>ROUND(I315*H315,2)</f>
        <v>0</v>
      </c>
      <c r="BL315" s="19" t="s">
        <v>194</v>
      </c>
      <c r="BM315" s="19" t="s">
        <v>783</v>
      </c>
    </row>
    <row r="316" s="1" customFormat="1">
      <c r="B316" s="40"/>
      <c r="C316" s="68"/>
      <c r="D316" s="225" t="s">
        <v>202</v>
      </c>
      <c r="E316" s="68"/>
      <c r="F316" s="226" t="s">
        <v>784</v>
      </c>
      <c r="G316" s="68"/>
      <c r="H316" s="68"/>
      <c r="I316" s="183"/>
      <c r="J316" s="68"/>
      <c r="K316" s="68"/>
      <c r="L316" s="66"/>
      <c r="M316" s="86"/>
      <c r="N316" s="41"/>
      <c r="O316" s="41"/>
      <c r="P316" s="41"/>
      <c r="Q316" s="41"/>
      <c r="R316" s="41"/>
      <c r="S316" s="41"/>
      <c r="T316" s="87"/>
      <c r="AT316" s="19" t="s">
        <v>202</v>
      </c>
      <c r="AU316" s="19" t="s">
        <v>23</v>
      </c>
    </row>
    <row r="317" s="11" customFormat="1">
      <c r="B317" s="227"/>
      <c r="C317" s="228"/>
      <c r="D317" s="225" t="s">
        <v>213</v>
      </c>
      <c r="E317" s="229" t="s">
        <v>47</v>
      </c>
      <c r="F317" s="230" t="s">
        <v>513</v>
      </c>
      <c r="G317" s="228"/>
      <c r="H317" s="231" t="s">
        <v>47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213</v>
      </c>
      <c r="AU317" s="237" t="s">
        <v>23</v>
      </c>
      <c r="AV317" s="11" t="s">
        <v>23</v>
      </c>
      <c r="AW317" s="11" t="s">
        <v>45</v>
      </c>
      <c r="AX317" s="11" t="s">
        <v>82</v>
      </c>
      <c r="AY317" s="237" t="s">
        <v>195</v>
      </c>
    </row>
    <row r="318" s="12" customFormat="1">
      <c r="B318" s="238"/>
      <c r="C318" s="239"/>
      <c r="D318" s="223" t="s">
        <v>213</v>
      </c>
      <c r="E318" s="240" t="s">
        <v>47</v>
      </c>
      <c r="F318" s="241" t="s">
        <v>243</v>
      </c>
      <c r="G318" s="239"/>
      <c r="H318" s="242">
        <v>9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AT318" s="248" t="s">
        <v>213</v>
      </c>
      <c r="AU318" s="248" t="s">
        <v>23</v>
      </c>
      <c r="AV318" s="12" t="s">
        <v>91</v>
      </c>
      <c r="AW318" s="12" t="s">
        <v>45</v>
      </c>
      <c r="AX318" s="12" t="s">
        <v>23</v>
      </c>
      <c r="AY318" s="248" t="s">
        <v>195</v>
      </c>
    </row>
    <row r="319" s="1" customFormat="1" ht="22.5" customHeight="1">
      <c r="B319" s="40"/>
      <c r="C319" s="286" t="s">
        <v>445</v>
      </c>
      <c r="D319" s="286" t="s">
        <v>479</v>
      </c>
      <c r="E319" s="287" t="s">
        <v>785</v>
      </c>
      <c r="F319" s="288" t="s">
        <v>786</v>
      </c>
      <c r="G319" s="289" t="s">
        <v>301</v>
      </c>
      <c r="H319" s="290">
        <v>9</v>
      </c>
      <c r="I319" s="291"/>
      <c r="J319" s="292">
        <f>ROUND(I319*H319,2)</f>
        <v>0</v>
      </c>
      <c r="K319" s="288" t="s">
        <v>200</v>
      </c>
      <c r="L319" s="293"/>
      <c r="M319" s="294" t="s">
        <v>47</v>
      </c>
      <c r="N319" s="295" t="s">
        <v>53</v>
      </c>
      <c r="O319" s="41"/>
      <c r="P319" s="220">
        <f>O319*H319</f>
        <v>0</v>
      </c>
      <c r="Q319" s="220">
        <v>0.058000000000000003</v>
      </c>
      <c r="R319" s="220">
        <f>Q319*H319</f>
        <v>0</v>
      </c>
      <c r="S319" s="220">
        <v>0</v>
      </c>
      <c r="T319" s="221">
        <f>S319*H319</f>
        <v>0</v>
      </c>
      <c r="AR319" s="19" t="s">
        <v>238</v>
      </c>
      <c r="AT319" s="19" t="s">
        <v>479</v>
      </c>
      <c r="AU319" s="19" t="s">
        <v>23</v>
      </c>
      <c r="AY319" s="19" t="s">
        <v>195</v>
      </c>
      <c r="BE319" s="222">
        <f>IF(N319="základní",J319,0)</f>
        <v>0</v>
      </c>
      <c r="BF319" s="222">
        <f>IF(N319="snížená",J319,0)</f>
        <v>0</v>
      </c>
      <c r="BG319" s="222">
        <f>IF(N319="zákl. přenesená",J319,0)</f>
        <v>0</v>
      </c>
      <c r="BH319" s="222">
        <f>IF(N319="sníž. přenesená",J319,0)</f>
        <v>0</v>
      </c>
      <c r="BI319" s="222">
        <f>IF(N319="nulová",J319,0)</f>
        <v>0</v>
      </c>
      <c r="BJ319" s="19" t="s">
        <v>23</v>
      </c>
      <c r="BK319" s="222">
        <f>ROUND(I319*H319,2)</f>
        <v>0</v>
      </c>
      <c r="BL319" s="19" t="s">
        <v>194</v>
      </c>
      <c r="BM319" s="19" t="s">
        <v>787</v>
      </c>
    </row>
    <row r="320" s="1" customFormat="1">
      <c r="B320" s="40"/>
      <c r="C320" s="68"/>
      <c r="D320" s="225" t="s">
        <v>202</v>
      </c>
      <c r="E320" s="68"/>
      <c r="F320" s="226" t="s">
        <v>788</v>
      </c>
      <c r="G320" s="68"/>
      <c r="H320" s="68"/>
      <c r="I320" s="183"/>
      <c r="J320" s="68"/>
      <c r="K320" s="68"/>
      <c r="L320" s="66"/>
      <c r="M320" s="86"/>
      <c r="N320" s="41"/>
      <c r="O320" s="41"/>
      <c r="P320" s="41"/>
      <c r="Q320" s="41"/>
      <c r="R320" s="41"/>
      <c r="S320" s="41"/>
      <c r="T320" s="87"/>
      <c r="AT320" s="19" t="s">
        <v>202</v>
      </c>
      <c r="AU320" s="19" t="s">
        <v>23</v>
      </c>
    </row>
    <row r="321" s="11" customFormat="1">
      <c r="B321" s="227"/>
      <c r="C321" s="228"/>
      <c r="D321" s="225" t="s">
        <v>213</v>
      </c>
      <c r="E321" s="229" t="s">
        <v>47</v>
      </c>
      <c r="F321" s="230" t="s">
        <v>513</v>
      </c>
      <c r="G321" s="228"/>
      <c r="H321" s="231" t="s">
        <v>47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AT321" s="237" t="s">
        <v>213</v>
      </c>
      <c r="AU321" s="237" t="s">
        <v>23</v>
      </c>
      <c r="AV321" s="11" t="s">
        <v>23</v>
      </c>
      <c r="AW321" s="11" t="s">
        <v>45</v>
      </c>
      <c r="AX321" s="11" t="s">
        <v>82</v>
      </c>
      <c r="AY321" s="237" t="s">
        <v>195</v>
      </c>
    </row>
    <row r="322" s="12" customFormat="1">
      <c r="B322" s="238"/>
      <c r="C322" s="239"/>
      <c r="D322" s="223" t="s">
        <v>213</v>
      </c>
      <c r="E322" s="240" t="s">
        <v>47</v>
      </c>
      <c r="F322" s="241" t="s">
        <v>243</v>
      </c>
      <c r="G322" s="239"/>
      <c r="H322" s="242">
        <v>9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AT322" s="248" t="s">
        <v>213</v>
      </c>
      <c r="AU322" s="248" t="s">
        <v>23</v>
      </c>
      <c r="AV322" s="12" t="s">
        <v>91</v>
      </c>
      <c r="AW322" s="12" t="s">
        <v>45</v>
      </c>
      <c r="AX322" s="12" t="s">
        <v>23</v>
      </c>
      <c r="AY322" s="248" t="s">
        <v>195</v>
      </c>
    </row>
    <row r="323" s="1" customFormat="1" ht="22.5" customHeight="1">
      <c r="B323" s="40"/>
      <c r="C323" s="211" t="s">
        <v>450</v>
      </c>
      <c r="D323" s="211" t="s">
        <v>196</v>
      </c>
      <c r="E323" s="212" t="s">
        <v>789</v>
      </c>
      <c r="F323" s="213" t="s">
        <v>790</v>
      </c>
      <c r="G323" s="214" t="s">
        <v>761</v>
      </c>
      <c r="H323" s="215">
        <v>1</v>
      </c>
      <c r="I323" s="216"/>
      <c r="J323" s="217">
        <f>ROUND(I323*H323,2)</f>
        <v>0</v>
      </c>
      <c r="K323" s="213" t="s">
        <v>200</v>
      </c>
      <c r="L323" s="66"/>
      <c r="M323" s="218" t="s">
        <v>47</v>
      </c>
      <c r="N323" s="219" t="s">
        <v>53</v>
      </c>
      <c r="O323" s="41"/>
      <c r="P323" s="220">
        <f>O323*H323</f>
        <v>0</v>
      </c>
      <c r="Q323" s="220">
        <v>0.42368</v>
      </c>
      <c r="R323" s="220">
        <f>Q323*H323</f>
        <v>0</v>
      </c>
      <c r="S323" s="220">
        <v>0</v>
      </c>
      <c r="T323" s="221">
        <f>S323*H323</f>
        <v>0</v>
      </c>
      <c r="AR323" s="19" t="s">
        <v>194</v>
      </c>
      <c r="AT323" s="19" t="s">
        <v>196</v>
      </c>
      <c r="AU323" s="19" t="s">
        <v>23</v>
      </c>
      <c r="AY323" s="19" t="s">
        <v>195</v>
      </c>
      <c r="BE323" s="222">
        <f>IF(N323="základní",J323,0)</f>
        <v>0</v>
      </c>
      <c r="BF323" s="222">
        <f>IF(N323="snížená",J323,0)</f>
        <v>0</v>
      </c>
      <c r="BG323" s="222">
        <f>IF(N323="zákl. přenesená",J323,0)</f>
        <v>0</v>
      </c>
      <c r="BH323" s="222">
        <f>IF(N323="sníž. přenesená",J323,0)</f>
        <v>0</v>
      </c>
      <c r="BI323" s="222">
        <f>IF(N323="nulová",J323,0)</f>
        <v>0</v>
      </c>
      <c r="BJ323" s="19" t="s">
        <v>23</v>
      </c>
      <c r="BK323" s="222">
        <f>ROUND(I323*H323,2)</f>
        <v>0</v>
      </c>
      <c r="BL323" s="19" t="s">
        <v>194</v>
      </c>
      <c r="BM323" s="19" t="s">
        <v>791</v>
      </c>
    </row>
    <row r="324" s="1" customFormat="1">
      <c r="B324" s="40"/>
      <c r="C324" s="68"/>
      <c r="D324" s="225" t="s">
        <v>202</v>
      </c>
      <c r="E324" s="68"/>
      <c r="F324" s="226" t="s">
        <v>790</v>
      </c>
      <c r="G324" s="68"/>
      <c r="H324" s="68"/>
      <c r="I324" s="183"/>
      <c r="J324" s="68"/>
      <c r="K324" s="68"/>
      <c r="L324" s="66"/>
      <c r="M324" s="86"/>
      <c r="N324" s="41"/>
      <c r="O324" s="41"/>
      <c r="P324" s="41"/>
      <c r="Q324" s="41"/>
      <c r="R324" s="41"/>
      <c r="S324" s="41"/>
      <c r="T324" s="87"/>
      <c r="AT324" s="19" t="s">
        <v>202</v>
      </c>
      <c r="AU324" s="19" t="s">
        <v>23</v>
      </c>
    </row>
    <row r="325" s="11" customFormat="1">
      <c r="B325" s="227"/>
      <c r="C325" s="228"/>
      <c r="D325" s="225" t="s">
        <v>213</v>
      </c>
      <c r="E325" s="229" t="s">
        <v>47</v>
      </c>
      <c r="F325" s="230" t="s">
        <v>513</v>
      </c>
      <c r="G325" s="228"/>
      <c r="H325" s="231" t="s">
        <v>47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AT325" s="237" t="s">
        <v>213</v>
      </c>
      <c r="AU325" s="237" t="s">
        <v>23</v>
      </c>
      <c r="AV325" s="11" t="s">
        <v>23</v>
      </c>
      <c r="AW325" s="11" t="s">
        <v>45</v>
      </c>
      <c r="AX325" s="11" t="s">
        <v>82</v>
      </c>
      <c r="AY325" s="237" t="s">
        <v>195</v>
      </c>
    </row>
    <row r="326" s="12" customFormat="1">
      <c r="B326" s="238"/>
      <c r="C326" s="239"/>
      <c r="D326" s="223" t="s">
        <v>213</v>
      </c>
      <c r="E326" s="240" t="s">
        <v>792</v>
      </c>
      <c r="F326" s="241" t="s">
        <v>23</v>
      </c>
      <c r="G326" s="239"/>
      <c r="H326" s="242">
        <v>1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AT326" s="248" t="s">
        <v>213</v>
      </c>
      <c r="AU326" s="248" t="s">
        <v>23</v>
      </c>
      <c r="AV326" s="12" t="s">
        <v>91</v>
      </c>
      <c r="AW326" s="12" t="s">
        <v>45</v>
      </c>
      <c r="AX326" s="12" t="s">
        <v>23</v>
      </c>
      <c r="AY326" s="248" t="s">
        <v>195</v>
      </c>
    </row>
    <row r="327" s="1" customFormat="1" ht="22.5" customHeight="1">
      <c r="B327" s="40"/>
      <c r="C327" s="211" t="s">
        <v>455</v>
      </c>
      <c r="D327" s="211" t="s">
        <v>196</v>
      </c>
      <c r="E327" s="212" t="s">
        <v>793</v>
      </c>
      <c r="F327" s="213" t="s">
        <v>794</v>
      </c>
      <c r="G327" s="214" t="s">
        <v>761</v>
      </c>
      <c r="H327" s="215">
        <v>8</v>
      </c>
      <c r="I327" s="216"/>
      <c r="J327" s="217">
        <f>ROUND(I327*H327,2)</f>
        <v>0</v>
      </c>
      <c r="K327" s="213" t="s">
        <v>200</v>
      </c>
      <c r="L327" s="66"/>
      <c r="M327" s="218" t="s">
        <v>47</v>
      </c>
      <c r="N327" s="219" t="s">
        <v>53</v>
      </c>
      <c r="O327" s="41"/>
      <c r="P327" s="220">
        <f>O327*H327</f>
        <v>0</v>
      </c>
      <c r="Q327" s="220">
        <v>0.42080000000000001</v>
      </c>
      <c r="R327" s="220">
        <f>Q327*H327</f>
        <v>0</v>
      </c>
      <c r="S327" s="220">
        <v>0</v>
      </c>
      <c r="T327" s="221">
        <f>S327*H327</f>
        <v>0</v>
      </c>
      <c r="AR327" s="19" t="s">
        <v>194</v>
      </c>
      <c r="AT327" s="19" t="s">
        <v>196</v>
      </c>
      <c r="AU327" s="19" t="s">
        <v>23</v>
      </c>
      <c r="AY327" s="19" t="s">
        <v>195</v>
      </c>
      <c r="BE327" s="222">
        <f>IF(N327="základní",J327,0)</f>
        <v>0</v>
      </c>
      <c r="BF327" s="222">
        <f>IF(N327="snížená",J327,0)</f>
        <v>0</v>
      </c>
      <c r="BG327" s="222">
        <f>IF(N327="zákl. přenesená",J327,0)</f>
        <v>0</v>
      </c>
      <c r="BH327" s="222">
        <f>IF(N327="sníž. přenesená",J327,0)</f>
        <v>0</v>
      </c>
      <c r="BI327" s="222">
        <f>IF(N327="nulová",J327,0)</f>
        <v>0</v>
      </c>
      <c r="BJ327" s="19" t="s">
        <v>23</v>
      </c>
      <c r="BK327" s="222">
        <f>ROUND(I327*H327,2)</f>
        <v>0</v>
      </c>
      <c r="BL327" s="19" t="s">
        <v>194</v>
      </c>
      <c r="BM327" s="19" t="s">
        <v>795</v>
      </c>
    </row>
    <row r="328" s="1" customFormat="1">
      <c r="B328" s="40"/>
      <c r="C328" s="68"/>
      <c r="D328" s="225" t="s">
        <v>202</v>
      </c>
      <c r="E328" s="68"/>
      <c r="F328" s="226" t="s">
        <v>794</v>
      </c>
      <c r="G328" s="68"/>
      <c r="H328" s="68"/>
      <c r="I328" s="183"/>
      <c r="J328" s="68"/>
      <c r="K328" s="68"/>
      <c r="L328" s="66"/>
      <c r="M328" s="86"/>
      <c r="N328" s="41"/>
      <c r="O328" s="41"/>
      <c r="P328" s="41"/>
      <c r="Q328" s="41"/>
      <c r="R328" s="41"/>
      <c r="S328" s="41"/>
      <c r="T328" s="87"/>
      <c r="AT328" s="19" t="s">
        <v>202</v>
      </c>
      <c r="AU328" s="19" t="s">
        <v>23</v>
      </c>
    </row>
    <row r="329" s="11" customFormat="1">
      <c r="B329" s="227"/>
      <c r="C329" s="228"/>
      <c r="D329" s="225" t="s">
        <v>213</v>
      </c>
      <c r="E329" s="229" t="s">
        <v>47</v>
      </c>
      <c r="F329" s="230" t="s">
        <v>513</v>
      </c>
      <c r="G329" s="228"/>
      <c r="H329" s="231" t="s">
        <v>47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AT329" s="237" t="s">
        <v>213</v>
      </c>
      <c r="AU329" s="237" t="s">
        <v>23</v>
      </c>
      <c r="AV329" s="11" t="s">
        <v>23</v>
      </c>
      <c r="AW329" s="11" t="s">
        <v>45</v>
      </c>
      <c r="AX329" s="11" t="s">
        <v>82</v>
      </c>
      <c r="AY329" s="237" t="s">
        <v>195</v>
      </c>
    </row>
    <row r="330" s="12" customFormat="1">
      <c r="B330" s="238"/>
      <c r="C330" s="239"/>
      <c r="D330" s="223" t="s">
        <v>213</v>
      </c>
      <c r="E330" s="240" t="s">
        <v>796</v>
      </c>
      <c r="F330" s="241" t="s">
        <v>238</v>
      </c>
      <c r="G330" s="239"/>
      <c r="H330" s="242">
        <v>8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AT330" s="248" t="s">
        <v>213</v>
      </c>
      <c r="AU330" s="248" t="s">
        <v>23</v>
      </c>
      <c r="AV330" s="12" t="s">
        <v>91</v>
      </c>
      <c r="AW330" s="12" t="s">
        <v>45</v>
      </c>
      <c r="AX330" s="12" t="s">
        <v>23</v>
      </c>
      <c r="AY330" s="248" t="s">
        <v>195</v>
      </c>
    </row>
    <row r="331" s="1" customFormat="1" ht="22.5" customHeight="1">
      <c r="B331" s="40"/>
      <c r="C331" s="211" t="s">
        <v>460</v>
      </c>
      <c r="D331" s="211" t="s">
        <v>196</v>
      </c>
      <c r="E331" s="212" t="s">
        <v>797</v>
      </c>
      <c r="F331" s="213" t="s">
        <v>798</v>
      </c>
      <c r="G331" s="214" t="s">
        <v>301</v>
      </c>
      <c r="H331" s="215">
        <v>41</v>
      </c>
      <c r="I331" s="216"/>
      <c r="J331" s="217">
        <f>ROUND(I331*H331,2)</f>
        <v>0</v>
      </c>
      <c r="K331" s="213" t="s">
        <v>200</v>
      </c>
      <c r="L331" s="66"/>
      <c r="M331" s="218" t="s">
        <v>47</v>
      </c>
      <c r="N331" s="219" t="s">
        <v>53</v>
      </c>
      <c r="O331" s="41"/>
      <c r="P331" s="220">
        <f>O331*H331</f>
        <v>0</v>
      </c>
      <c r="Q331" s="220">
        <v>0.00069999999999999999</v>
      </c>
      <c r="R331" s="220">
        <f>Q331*H331</f>
        <v>0</v>
      </c>
      <c r="S331" s="220">
        <v>0</v>
      </c>
      <c r="T331" s="221">
        <f>S331*H331</f>
        <v>0</v>
      </c>
      <c r="AR331" s="19" t="s">
        <v>799</v>
      </c>
      <c r="AT331" s="19" t="s">
        <v>196</v>
      </c>
      <c r="AU331" s="19" t="s">
        <v>23</v>
      </c>
      <c r="AY331" s="19" t="s">
        <v>195</v>
      </c>
      <c r="BE331" s="222">
        <f>IF(N331="základní",J331,0)</f>
        <v>0</v>
      </c>
      <c r="BF331" s="222">
        <f>IF(N331="snížená",J331,0)</f>
        <v>0</v>
      </c>
      <c r="BG331" s="222">
        <f>IF(N331="zákl. přenesená",J331,0)</f>
        <v>0</v>
      </c>
      <c r="BH331" s="222">
        <f>IF(N331="sníž. přenesená",J331,0)</f>
        <v>0</v>
      </c>
      <c r="BI331" s="222">
        <f>IF(N331="nulová",J331,0)</f>
        <v>0</v>
      </c>
      <c r="BJ331" s="19" t="s">
        <v>23</v>
      </c>
      <c r="BK331" s="222">
        <f>ROUND(I331*H331,2)</f>
        <v>0</v>
      </c>
      <c r="BL331" s="19" t="s">
        <v>799</v>
      </c>
      <c r="BM331" s="19" t="s">
        <v>800</v>
      </c>
    </row>
    <row r="332" s="1" customFormat="1">
      <c r="B332" s="40"/>
      <c r="C332" s="68"/>
      <c r="D332" s="225" t="s">
        <v>202</v>
      </c>
      <c r="E332" s="68"/>
      <c r="F332" s="226" t="s">
        <v>801</v>
      </c>
      <c r="G332" s="68"/>
      <c r="H332" s="68"/>
      <c r="I332" s="183"/>
      <c r="J332" s="68"/>
      <c r="K332" s="68"/>
      <c r="L332" s="66"/>
      <c r="M332" s="86"/>
      <c r="N332" s="41"/>
      <c r="O332" s="41"/>
      <c r="P332" s="41"/>
      <c r="Q332" s="41"/>
      <c r="R332" s="41"/>
      <c r="S332" s="41"/>
      <c r="T332" s="87"/>
      <c r="AT332" s="19" t="s">
        <v>202</v>
      </c>
      <c r="AU332" s="19" t="s">
        <v>23</v>
      </c>
    </row>
    <row r="333" s="11" customFormat="1">
      <c r="B333" s="227"/>
      <c r="C333" s="228"/>
      <c r="D333" s="225" t="s">
        <v>213</v>
      </c>
      <c r="E333" s="229" t="s">
        <v>47</v>
      </c>
      <c r="F333" s="230" t="s">
        <v>513</v>
      </c>
      <c r="G333" s="228"/>
      <c r="H333" s="231" t="s">
        <v>47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AT333" s="237" t="s">
        <v>213</v>
      </c>
      <c r="AU333" s="237" t="s">
        <v>23</v>
      </c>
      <c r="AV333" s="11" t="s">
        <v>23</v>
      </c>
      <c r="AW333" s="11" t="s">
        <v>45</v>
      </c>
      <c r="AX333" s="11" t="s">
        <v>82</v>
      </c>
      <c r="AY333" s="237" t="s">
        <v>195</v>
      </c>
    </row>
    <row r="334" s="12" customFormat="1">
      <c r="B334" s="238"/>
      <c r="C334" s="239"/>
      <c r="D334" s="223" t="s">
        <v>213</v>
      </c>
      <c r="E334" s="240" t="s">
        <v>47</v>
      </c>
      <c r="F334" s="241" t="s">
        <v>802</v>
      </c>
      <c r="G334" s="239"/>
      <c r="H334" s="242">
        <v>41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AT334" s="248" t="s">
        <v>213</v>
      </c>
      <c r="AU334" s="248" t="s">
        <v>23</v>
      </c>
      <c r="AV334" s="12" t="s">
        <v>91</v>
      </c>
      <c r="AW334" s="12" t="s">
        <v>45</v>
      </c>
      <c r="AX334" s="12" t="s">
        <v>23</v>
      </c>
      <c r="AY334" s="248" t="s">
        <v>195</v>
      </c>
    </row>
    <row r="335" s="1" customFormat="1" ht="22.5" customHeight="1">
      <c r="B335" s="40"/>
      <c r="C335" s="286" t="s">
        <v>465</v>
      </c>
      <c r="D335" s="286" t="s">
        <v>479</v>
      </c>
      <c r="E335" s="287" t="s">
        <v>803</v>
      </c>
      <c r="F335" s="288" t="s">
        <v>804</v>
      </c>
      <c r="G335" s="289" t="s">
        <v>301</v>
      </c>
      <c r="H335" s="290">
        <v>41</v>
      </c>
      <c r="I335" s="291"/>
      <c r="J335" s="292">
        <f>ROUND(I335*H335,2)</f>
        <v>0</v>
      </c>
      <c r="K335" s="288" t="s">
        <v>200</v>
      </c>
      <c r="L335" s="293"/>
      <c r="M335" s="294" t="s">
        <v>47</v>
      </c>
      <c r="N335" s="295" t="s">
        <v>53</v>
      </c>
      <c r="O335" s="41"/>
      <c r="P335" s="220">
        <f>O335*H335</f>
        <v>0</v>
      </c>
      <c r="Q335" s="220">
        <v>0.0040000000000000001</v>
      </c>
      <c r="R335" s="220">
        <f>Q335*H335</f>
        <v>0</v>
      </c>
      <c r="S335" s="220">
        <v>0</v>
      </c>
      <c r="T335" s="221">
        <f>S335*H335</f>
        <v>0</v>
      </c>
      <c r="AR335" s="19" t="s">
        <v>799</v>
      </c>
      <c r="AT335" s="19" t="s">
        <v>479</v>
      </c>
      <c r="AU335" s="19" t="s">
        <v>23</v>
      </c>
      <c r="AY335" s="19" t="s">
        <v>195</v>
      </c>
      <c r="BE335" s="222">
        <f>IF(N335="základní",J335,0)</f>
        <v>0</v>
      </c>
      <c r="BF335" s="222">
        <f>IF(N335="snížená",J335,0)</f>
        <v>0</v>
      </c>
      <c r="BG335" s="222">
        <f>IF(N335="zákl. přenesená",J335,0)</f>
        <v>0</v>
      </c>
      <c r="BH335" s="222">
        <f>IF(N335="sníž. přenesená",J335,0)</f>
        <v>0</v>
      </c>
      <c r="BI335" s="222">
        <f>IF(N335="nulová",J335,0)</f>
        <v>0</v>
      </c>
      <c r="BJ335" s="19" t="s">
        <v>23</v>
      </c>
      <c r="BK335" s="222">
        <f>ROUND(I335*H335,2)</f>
        <v>0</v>
      </c>
      <c r="BL335" s="19" t="s">
        <v>799</v>
      </c>
      <c r="BM335" s="19" t="s">
        <v>805</v>
      </c>
    </row>
    <row r="336" s="1" customFormat="1">
      <c r="B336" s="40"/>
      <c r="C336" s="68"/>
      <c r="D336" s="225" t="s">
        <v>202</v>
      </c>
      <c r="E336" s="68"/>
      <c r="F336" s="226" t="s">
        <v>804</v>
      </c>
      <c r="G336" s="68"/>
      <c r="H336" s="68"/>
      <c r="I336" s="183"/>
      <c r="J336" s="68"/>
      <c r="K336" s="68"/>
      <c r="L336" s="66"/>
      <c r="M336" s="86"/>
      <c r="N336" s="41"/>
      <c r="O336" s="41"/>
      <c r="P336" s="41"/>
      <c r="Q336" s="41"/>
      <c r="R336" s="41"/>
      <c r="S336" s="41"/>
      <c r="T336" s="87"/>
      <c r="AT336" s="19" t="s">
        <v>202</v>
      </c>
      <c r="AU336" s="19" t="s">
        <v>23</v>
      </c>
    </row>
    <row r="337" s="11" customFormat="1">
      <c r="B337" s="227"/>
      <c r="C337" s="228"/>
      <c r="D337" s="225" t="s">
        <v>213</v>
      </c>
      <c r="E337" s="229" t="s">
        <v>47</v>
      </c>
      <c r="F337" s="230" t="s">
        <v>513</v>
      </c>
      <c r="G337" s="228"/>
      <c r="H337" s="231" t="s">
        <v>47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213</v>
      </c>
      <c r="AU337" s="237" t="s">
        <v>23</v>
      </c>
      <c r="AV337" s="11" t="s">
        <v>23</v>
      </c>
      <c r="AW337" s="11" t="s">
        <v>45</v>
      </c>
      <c r="AX337" s="11" t="s">
        <v>82</v>
      </c>
      <c r="AY337" s="237" t="s">
        <v>195</v>
      </c>
    </row>
    <row r="338" s="12" customFormat="1">
      <c r="B338" s="238"/>
      <c r="C338" s="239"/>
      <c r="D338" s="223" t="s">
        <v>213</v>
      </c>
      <c r="E338" s="240" t="s">
        <v>47</v>
      </c>
      <c r="F338" s="241" t="s">
        <v>802</v>
      </c>
      <c r="G338" s="239"/>
      <c r="H338" s="242">
        <v>41</v>
      </c>
      <c r="I338" s="243"/>
      <c r="J338" s="239"/>
      <c r="K338" s="239"/>
      <c r="L338" s="244"/>
      <c r="M338" s="245"/>
      <c r="N338" s="246"/>
      <c r="O338" s="246"/>
      <c r="P338" s="246"/>
      <c r="Q338" s="246"/>
      <c r="R338" s="246"/>
      <c r="S338" s="246"/>
      <c r="T338" s="247"/>
      <c r="AT338" s="248" t="s">
        <v>213</v>
      </c>
      <c r="AU338" s="248" t="s">
        <v>23</v>
      </c>
      <c r="AV338" s="12" t="s">
        <v>91</v>
      </c>
      <c r="AW338" s="12" t="s">
        <v>45</v>
      </c>
      <c r="AX338" s="12" t="s">
        <v>23</v>
      </c>
      <c r="AY338" s="248" t="s">
        <v>195</v>
      </c>
    </row>
    <row r="339" s="1" customFormat="1" ht="22.5" customHeight="1">
      <c r="B339" s="40"/>
      <c r="C339" s="211" t="s">
        <v>471</v>
      </c>
      <c r="D339" s="211" t="s">
        <v>196</v>
      </c>
      <c r="E339" s="212" t="s">
        <v>806</v>
      </c>
      <c r="F339" s="213" t="s">
        <v>807</v>
      </c>
      <c r="G339" s="214" t="s">
        <v>301</v>
      </c>
      <c r="H339" s="215">
        <v>41</v>
      </c>
      <c r="I339" s="216"/>
      <c r="J339" s="217">
        <f>ROUND(I339*H339,2)</f>
        <v>0</v>
      </c>
      <c r="K339" s="213" t="s">
        <v>200</v>
      </c>
      <c r="L339" s="66"/>
      <c r="M339" s="218" t="s">
        <v>47</v>
      </c>
      <c r="N339" s="219" t="s">
        <v>53</v>
      </c>
      <c r="O339" s="41"/>
      <c r="P339" s="220">
        <f>O339*H339</f>
        <v>0</v>
      </c>
      <c r="Q339" s="220">
        <v>0.10940999999999999</v>
      </c>
      <c r="R339" s="220">
        <f>Q339*H339</f>
        <v>0</v>
      </c>
      <c r="S339" s="220">
        <v>0</v>
      </c>
      <c r="T339" s="221">
        <f>S339*H339</f>
        <v>0</v>
      </c>
      <c r="AR339" s="19" t="s">
        <v>799</v>
      </c>
      <c r="AT339" s="19" t="s">
        <v>196</v>
      </c>
      <c r="AU339" s="19" t="s">
        <v>23</v>
      </c>
      <c r="AY339" s="19" t="s">
        <v>195</v>
      </c>
      <c r="BE339" s="222">
        <f>IF(N339="základní",J339,0)</f>
        <v>0</v>
      </c>
      <c r="BF339" s="222">
        <f>IF(N339="snížená",J339,0)</f>
        <v>0</v>
      </c>
      <c r="BG339" s="222">
        <f>IF(N339="zákl. přenesená",J339,0)</f>
        <v>0</v>
      </c>
      <c r="BH339" s="222">
        <f>IF(N339="sníž. přenesená",J339,0)</f>
        <v>0</v>
      </c>
      <c r="BI339" s="222">
        <f>IF(N339="nulová",J339,0)</f>
        <v>0</v>
      </c>
      <c r="BJ339" s="19" t="s">
        <v>23</v>
      </c>
      <c r="BK339" s="222">
        <f>ROUND(I339*H339,2)</f>
        <v>0</v>
      </c>
      <c r="BL339" s="19" t="s">
        <v>799</v>
      </c>
      <c r="BM339" s="19" t="s">
        <v>808</v>
      </c>
    </row>
    <row r="340" s="1" customFormat="1">
      <c r="B340" s="40"/>
      <c r="C340" s="68"/>
      <c r="D340" s="225" t="s">
        <v>202</v>
      </c>
      <c r="E340" s="68"/>
      <c r="F340" s="226" t="s">
        <v>809</v>
      </c>
      <c r="G340" s="68"/>
      <c r="H340" s="68"/>
      <c r="I340" s="183"/>
      <c r="J340" s="68"/>
      <c r="K340" s="68"/>
      <c r="L340" s="66"/>
      <c r="M340" s="86"/>
      <c r="N340" s="41"/>
      <c r="O340" s="41"/>
      <c r="P340" s="41"/>
      <c r="Q340" s="41"/>
      <c r="R340" s="41"/>
      <c r="S340" s="41"/>
      <c r="T340" s="87"/>
      <c r="AT340" s="19" t="s">
        <v>202</v>
      </c>
      <c r="AU340" s="19" t="s">
        <v>23</v>
      </c>
    </row>
    <row r="341" s="11" customFormat="1">
      <c r="B341" s="227"/>
      <c r="C341" s="228"/>
      <c r="D341" s="225" t="s">
        <v>213</v>
      </c>
      <c r="E341" s="229" t="s">
        <v>47</v>
      </c>
      <c r="F341" s="230" t="s">
        <v>513</v>
      </c>
      <c r="G341" s="228"/>
      <c r="H341" s="231" t="s">
        <v>47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AT341" s="237" t="s">
        <v>213</v>
      </c>
      <c r="AU341" s="237" t="s">
        <v>23</v>
      </c>
      <c r="AV341" s="11" t="s">
        <v>23</v>
      </c>
      <c r="AW341" s="11" t="s">
        <v>45</v>
      </c>
      <c r="AX341" s="11" t="s">
        <v>82</v>
      </c>
      <c r="AY341" s="237" t="s">
        <v>195</v>
      </c>
    </row>
    <row r="342" s="12" customFormat="1">
      <c r="B342" s="238"/>
      <c r="C342" s="239"/>
      <c r="D342" s="223" t="s">
        <v>213</v>
      </c>
      <c r="E342" s="240" t="s">
        <v>47</v>
      </c>
      <c r="F342" s="241" t="s">
        <v>802</v>
      </c>
      <c r="G342" s="239"/>
      <c r="H342" s="242">
        <v>41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AT342" s="248" t="s">
        <v>213</v>
      </c>
      <c r="AU342" s="248" t="s">
        <v>23</v>
      </c>
      <c r="AV342" s="12" t="s">
        <v>91</v>
      </c>
      <c r="AW342" s="12" t="s">
        <v>45</v>
      </c>
      <c r="AX342" s="12" t="s">
        <v>23</v>
      </c>
      <c r="AY342" s="248" t="s">
        <v>195</v>
      </c>
    </row>
    <row r="343" s="1" customFormat="1" ht="22.5" customHeight="1">
      <c r="B343" s="40"/>
      <c r="C343" s="286" t="s">
        <v>478</v>
      </c>
      <c r="D343" s="286" t="s">
        <v>479</v>
      </c>
      <c r="E343" s="287" t="s">
        <v>810</v>
      </c>
      <c r="F343" s="288" t="s">
        <v>811</v>
      </c>
      <c r="G343" s="289" t="s">
        <v>301</v>
      </c>
      <c r="H343" s="290">
        <v>41</v>
      </c>
      <c r="I343" s="291"/>
      <c r="J343" s="292">
        <f>ROUND(I343*H343,2)</f>
        <v>0</v>
      </c>
      <c r="K343" s="288" t="s">
        <v>200</v>
      </c>
      <c r="L343" s="293"/>
      <c r="M343" s="294" t="s">
        <v>47</v>
      </c>
      <c r="N343" s="295" t="s">
        <v>53</v>
      </c>
      <c r="O343" s="41"/>
      <c r="P343" s="220">
        <f>O343*H343</f>
        <v>0</v>
      </c>
      <c r="Q343" s="220">
        <v>0.00035</v>
      </c>
      <c r="R343" s="220">
        <f>Q343*H343</f>
        <v>0</v>
      </c>
      <c r="S343" s="220">
        <v>0</v>
      </c>
      <c r="T343" s="221">
        <f>S343*H343</f>
        <v>0</v>
      </c>
      <c r="AR343" s="19" t="s">
        <v>799</v>
      </c>
      <c r="AT343" s="19" t="s">
        <v>479</v>
      </c>
      <c r="AU343" s="19" t="s">
        <v>23</v>
      </c>
      <c r="AY343" s="19" t="s">
        <v>195</v>
      </c>
      <c r="BE343" s="222">
        <f>IF(N343="základní",J343,0)</f>
        <v>0</v>
      </c>
      <c r="BF343" s="222">
        <f>IF(N343="snížená",J343,0)</f>
        <v>0</v>
      </c>
      <c r="BG343" s="222">
        <f>IF(N343="zákl. přenesená",J343,0)</f>
        <v>0</v>
      </c>
      <c r="BH343" s="222">
        <f>IF(N343="sníž. přenesená",J343,0)</f>
        <v>0</v>
      </c>
      <c r="BI343" s="222">
        <f>IF(N343="nulová",J343,0)</f>
        <v>0</v>
      </c>
      <c r="BJ343" s="19" t="s">
        <v>23</v>
      </c>
      <c r="BK343" s="222">
        <f>ROUND(I343*H343,2)</f>
        <v>0</v>
      </c>
      <c r="BL343" s="19" t="s">
        <v>799</v>
      </c>
      <c r="BM343" s="19" t="s">
        <v>812</v>
      </c>
    </row>
    <row r="344" s="1" customFormat="1">
      <c r="B344" s="40"/>
      <c r="C344" s="68"/>
      <c r="D344" s="225" t="s">
        <v>202</v>
      </c>
      <c r="E344" s="68"/>
      <c r="F344" s="226" t="s">
        <v>813</v>
      </c>
      <c r="G344" s="68"/>
      <c r="H344" s="68"/>
      <c r="I344" s="183"/>
      <c r="J344" s="68"/>
      <c r="K344" s="68"/>
      <c r="L344" s="66"/>
      <c r="M344" s="86"/>
      <c r="N344" s="41"/>
      <c r="O344" s="41"/>
      <c r="P344" s="41"/>
      <c r="Q344" s="41"/>
      <c r="R344" s="41"/>
      <c r="S344" s="41"/>
      <c r="T344" s="87"/>
      <c r="AT344" s="19" t="s">
        <v>202</v>
      </c>
      <c r="AU344" s="19" t="s">
        <v>23</v>
      </c>
    </row>
    <row r="345" s="11" customFormat="1">
      <c r="B345" s="227"/>
      <c r="C345" s="228"/>
      <c r="D345" s="225" t="s">
        <v>213</v>
      </c>
      <c r="E345" s="229" t="s">
        <v>47</v>
      </c>
      <c r="F345" s="230" t="s">
        <v>513</v>
      </c>
      <c r="G345" s="228"/>
      <c r="H345" s="231" t="s">
        <v>47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213</v>
      </c>
      <c r="AU345" s="237" t="s">
        <v>23</v>
      </c>
      <c r="AV345" s="11" t="s">
        <v>23</v>
      </c>
      <c r="AW345" s="11" t="s">
        <v>45</v>
      </c>
      <c r="AX345" s="11" t="s">
        <v>82</v>
      </c>
      <c r="AY345" s="237" t="s">
        <v>195</v>
      </c>
    </row>
    <row r="346" s="12" customFormat="1">
      <c r="B346" s="238"/>
      <c r="C346" s="239"/>
      <c r="D346" s="223" t="s">
        <v>213</v>
      </c>
      <c r="E346" s="240" t="s">
        <v>47</v>
      </c>
      <c r="F346" s="241" t="s">
        <v>802</v>
      </c>
      <c r="G346" s="239"/>
      <c r="H346" s="242">
        <v>41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AT346" s="248" t="s">
        <v>213</v>
      </c>
      <c r="AU346" s="248" t="s">
        <v>23</v>
      </c>
      <c r="AV346" s="12" t="s">
        <v>91</v>
      </c>
      <c r="AW346" s="12" t="s">
        <v>45</v>
      </c>
      <c r="AX346" s="12" t="s">
        <v>23</v>
      </c>
      <c r="AY346" s="248" t="s">
        <v>195</v>
      </c>
    </row>
    <row r="347" s="1" customFormat="1" ht="22.5" customHeight="1">
      <c r="B347" s="40"/>
      <c r="C347" s="286" t="s">
        <v>483</v>
      </c>
      <c r="D347" s="286" t="s">
        <v>479</v>
      </c>
      <c r="E347" s="287" t="s">
        <v>814</v>
      </c>
      <c r="F347" s="288" t="s">
        <v>815</v>
      </c>
      <c r="G347" s="289" t="s">
        <v>301</v>
      </c>
      <c r="H347" s="290">
        <v>41</v>
      </c>
      <c r="I347" s="291"/>
      <c r="J347" s="292">
        <f>ROUND(I347*H347,2)</f>
        <v>0</v>
      </c>
      <c r="K347" s="288" t="s">
        <v>200</v>
      </c>
      <c r="L347" s="293"/>
      <c r="M347" s="294" t="s">
        <v>47</v>
      </c>
      <c r="N347" s="295" t="s">
        <v>53</v>
      </c>
      <c r="O347" s="41"/>
      <c r="P347" s="220">
        <f>O347*H347</f>
        <v>0</v>
      </c>
      <c r="Q347" s="220">
        <v>0.0061000000000000004</v>
      </c>
      <c r="R347" s="220">
        <f>Q347*H347</f>
        <v>0</v>
      </c>
      <c r="S347" s="220">
        <v>0</v>
      </c>
      <c r="T347" s="221">
        <f>S347*H347</f>
        <v>0</v>
      </c>
      <c r="AR347" s="19" t="s">
        <v>799</v>
      </c>
      <c r="AT347" s="19" t="s">
        <v>479</v>
      </c>
      <c r="AU347" s="19" t="s">
        <v>23</v>
      </c>
      <c r="AY347" s="19" t="s">
        <v>195</v>
      </c>
      <c r="BE347" s="222">
        <f>IF(N347="základní",J347,0)</f>
        <v>0</v>
      </c>
      <c r="BF347" s="222">
        <f>IF(N347="snížená",J347,0)</f>
        <v>0</v>
      </c>
      <c r="BG347" s="222">
        <f>IF(N347="zákl. přenesená",J347,0)</f>
        <v>0</v>
      </c>
      <c r="BH347" s="222">
        <f>IF(N347="sníž. přenesená",J347,0)</f>
        <v>0</v>
      </c>
      <c r="BI347" s="222">
        <f>IF(N347="nulová",J347,0)</f>
        <v>0</v>
      </c>
      <c r="BJ347" s="19" t="s">
        <v>23</v>
      </c>
      <c r="BK347" s="222">
        <f>ROUND(I347*H347,2)</f>
        <v>0</v>
      </c>
      <c r="BL347" s="19" t="s">
        <v>799</v>
      </c>
      <c r="BM347" s="19" t="s">
        <v>816</v>
      </c>
    </row>
    <row r="348" s="1" customFormat="1">
      <c r="B348" s="40"/>
      <c r="C348" s="68"/>
      <c r="D348" s="225" t="s">
        <v>202</v>
      </c>
      <c r="E348" s="68"/>
      <c r="F348" s="226" t="s">
        <v>815</v>
      </c>
      <c r="G348" s="68"/>
      <c r="H348" s="68"/>
      <c r="I348" s="183"/>
      <c r="J348" s="68"/>
      <c r="K348" s="68"/>
      <c r="L348" s="66"/>
      <c r="M348" s="86"/>
      <c r="N348" s="41"/>
      <c r="O348" s="41"/>
      <c r="P348" s="41"/>
      <c r="Q348" s="41"/>
      <c r="R348" s="41"/>
      <c r="S348" s="41"/>
      <c r="T348" s="87"/>
      <c r="AT348" s="19" t="s">
        <v>202</v>
      </c>
      <c r="AU348" s="19" t="s">
        <v>23</v>
      </c>
    </row>
    <row r="349" s="11" customFormat="1">
      <c r="B349" s="227"/>
      <c r="C349" s="228"/>
      <c r="D349" s="225" t="s">
        <v>213</v>
      </c>
      <c r="E349" s="229" t="s">
        <v>47</v>
      </c>
      <c r="F349" s="230" t="s">
        <v>513</v>
      </c>
      <c r="G349" s="228"/>
      <c r="H349" s="231" t="s">
        <v>47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AT349" s="237" t="s">
        <v>213</v>
      </c>
      <c r="AU349" s="237" t="s">
        <v>23</v>
      </c>
      <c r="AV349" s="11" t="s">
        <v>23</v>
      </c>
      <c r="AW349" s="11" t="s">
        <v>45</v>
      </c>
      <c r="AX349" s="11" t="s">
        <v>82</v>
      </c>
      <c r="AY349" s="237" t="s">
        <v>195</v>
      </c>
    </row>
    <row r="350" s="12" customFormat="1">
      <c r="B350" s="238"/>
      <c r="C350" s="239"/>
      <c r="D350" s="223" t="s">
        <v>213</v>
      </c>
      <c r="E350" s="240" t="s">
        <v>47</v>
      </c>
      <c r="F350" s="241" t="s">
        <v>802</v>
      </c>
      <c r="G350" s="239"/>
      <c r="H350" s="242">
        <v>41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AT350" s="248" t="s">
        <v>213</v>
      </c>
      <c r="AU350" s="248" t="s">
        <v>23</v>
      </c>
      <c r="AV350" s="12" t="s">
        <v>91</v>
      </c>
      <c r="AW350" s="12" t="s">
        <v>45</v>
      </c>
      <c r="AX350" s="12" t="s">
        <v>23</v>
      </c>
      <c r="AY350" s="248" t="s">
        <v>195</v>
      </c>
    </row>
    <row r="351" s="1" customFormat="1" ht="22.5" customHeight="1">
      <c r="B351" s="40"/>
      <c r="C351" s="211" t="s">
        <v>489</v>
      </c>
      <c r="D351" s="211" t="s">
        <v>196</v>
      </c>
      <c r="E351" s="212" t="s">
        <v>817</v>
      </c>
      <c r="F351" s="213" t="s">
        <v>818</v>
      </c>
      <c r="G351" s="214" t="s">
        <v>510</v>
      </c>
      <c r="H351" s="215">
        <v>2360</v>
      </c>
      <c r="I351" s="216"/>
      <c r="J351" s="217">
        <f>ROUND(I351*H351,2)</f>
        <v>0</v>
      </c>
      <c r="K351" s="213" t="s">
        <v>200</v>
      </c>
      <c r="L351" s="66"/>
      <c r="M351" s="218" t="s">
        <v>47</v>
      </c>
      <c r="N351" s="219" t="s">
        <v>53</v>
      </c>
      <c r="O351" s="41"/>
      <c r="P351" s="220">
        <f>O351*H351</f>
        <v>0</v>
      </c>
      <c r="Q351" s="220">
        <v>0.00033</v>
      </c>
      <c r="R351" s="220">
        <f>Q351*H351</f>
        <v>0</v>
      </c>
      <c r="S351" s="220">
        <v>0</v>
      </c>
      <c r="T351" s="221">
        <f>S351*H351</f>
        <v>0</v>
      </c>
      <c r="AR351" s="19" t="s">
        <v>194</v>
      </c>
      <c r="AT351" s="19" t="s">
        <v>196</v>
      </c>
      <c r="AU351" s="19" t="s">
        <v>23</v>
      </c>
      <c r="AY351" s="19" t="s">
        <v>195</v>
      </c>
      <c r="BE351" s="222">
        <f>IF(N351="základní",J351,0)</f>
        <v>0</v>
      </c>
      <c r="BF351" s="222">
        <f>IF(N351="snížená",J351,0)</f>
        <v>0</v>
      </c>
      <c r="BG351" s="222">
        <f>IF(N351="zákl. přenesená",J351,0)</f>
        <v>0</v>
      </c>
      <c r="BH351" s="222">
        <f>IF(N351="sníž. přenesená",J351,0)</f>
        <v>0</v>
      </c>
      <c r="BI351" s="222">
        <f>IF(N351="nulová",J351,0)</f>
        <v>0</v>
      </c>
      <c r="BJ351" s="19" t="s">
        <v>23</v>
      </c>
      <c r="BK351" s="222">
        <f>ROUND(I351*H351,2)</f>
        <v>0</v>
      </c>
      <c r="BL351" s="19" t="s">
        <v>194</v>
      </c>
      <c r="BM351" s="19" t="s">
        <v>819</v>
      </c>
    </row>
    <row r="352" s="1" customFormat="1">
      <c r="B352" s="40"/>
      <c r="C352" s="68"/>
      <c r="D352" s="225" t="s">
        <v>202</v>
      </c>
      <c r="E352" s="68"/>
      <c r="F352" s="226" t="s">
        <v>818</v>
      </c>
      <c r="G352" s="68"/>
      <c r="H352" s="68"/>
      <c r="I352" s="183"/>
      <c r="J352" s="68"/>
      <c r="K352" s="68"/>
      <c r="L352" s="66"/>
      <c r="M352" s="86"/>
      <c r="N352" s="41"/>
      <c r="O352" s="41"/>
      <c r="P352" s="41"/>
      <c r="Q352" s="41"/>
      <c r="R352" s="41"/>
      <c r="S352" s="41"/>
      <c r="T352" s="87"/>
      <c r="AT352" s="19" t="s">
        <v>202</v>
      </c>
      <c r="AU352" s="19" t="s">
        <v>23</v>
      </c>
    </row>
    <row r="353" s="11" customFormat="1">
      <c r="B353" s="227"/>
      <c r="C353" s="228"/>
      <c r="D353" s="225" t="s">
        <v>213</v>
      </c>
      <c r="E353" s="229" t="s">
        <v>47</v>
      </c>
      <c r="F353" s="230" t="s">
        <v>513</v>
      </c>
      <c r="G353" s="228"/>
      <c r="H353" s="231" t="s">
        <v>47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AT353" s="237" t="s">
        <v>213</v>
      </c>
      <c r="AU353" s="237" t="s">
        <v>23</v>
      </c>
      <c r="AV353" s="11" t="s">
        <v>23</v>
      </c>
      <c r="AW353" s="11" t="s">
        <v>45</v>
      </c>
      <c r="AX353" s="11" t="s">
        <v>82</v>
      </c>
      <c r="AY353" s="237" t="s">
        <v>195</v>
      </c>
    </row>
    <row r="354" s="12" customFormat="1">
      <c r="B354" s="238"/>
      <c r="C354" s="239"/>
      <c r="D354" s="223" t="s">
        <v>213</v>
      </c>
      <c r="E354" s="240" t="s">
        <v>47</v>
      </c>
      <c r="F354" s="241" t="s">
        <v>820</v>
      </c>
      <c r="G354" s="239"/>
      <c r="H354" s="242">
        <v>2360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AT354" s="248" t="s">
        <v>213</v>
      </c>
      <c r="AU354" s="248" t="s">
        <v>23</v>
      </c>
      <c r="AV354" s="12" t="s">
        <v>91</v>
      </c>
      <c r="AW354" s="12" t="s">
        <v>45</v>
      </c>
      <c r="AX354" s="12" t="s">
        <v>23</v>
      </c>
      <c r="AY354" s="248" t="s">
        <v>195</v>
      </c>
    </row>
    <row r="355" s="1" customFormat="1" ht="31.5" customHeight="1">
      <c r="B355" s="40"/>
      <c r="C355" s="211" t="s">
        <v>495</v>
      </c>
      <c r="D355" s="211" t="s">
        <v>196</v>
      </c>
      <c r="E355" s="212" t="s">
        <v>821</v>
      </c>
      <c r="F355" s="213" t="s">
        <v>822</v>
      </c>
      <c r="G355" s="214" t="s">
        <v>284</v>
      </c>
      <c r="H355" s="215">
        <v>20</v>
      </c>
      <c r="I355" s="216"/>
      <c r="J355" s="217">
        <f>ROUND(I355*H355,2)</f>
        <v>0</v>
      </c>
      <c r="K355" s="213" t="s">
        <v>200</v>
      </c>
      <c r="L355" s="66"/>
      <c r="M355" s="218" t="s">
        <v>47</v>
      </c>
      <c r="N355" s="219" t="s">
        <v>53</v>
      </c>
      <c r="O355" s="41"/>
      <c r="P355" s="220">
        <f>O355*H355</f>
        <v>0</v>
      </c>
      <c r="Q355" s="220">
        <v>0.0025999999999999999</v>
      </c>
      <c r="R355" s="220">
        <f>Q355*H355</f>
        <v>0</v>
      </c>
      <c r="S355" s="220">
        <v>0</v>
      </c>
      <c r="T355" s="221">
        <f>S355*H355</f>
        <v>0</v>
      </c>
      <c r="AR355" s="19" t="s">
        <v>194</v>
      </c>
      <c r="AT355" s="19" t="s">
        <v>196</v>
      </c>
      <c r="AU355" s="19" t="s">
        <v>23</v>
      </c>
      <c r="AY355" s="19" t="s">
        <v>195</v>
      </c>
      <c r="BE355" s="222">
        <f>IF(N355="základní",J355,0)</f>
        <v>0</v>
      </c>
      <c r="BF355" s="222">
        <f>IF(N355="snížená",J355,0)</f>
        <v>0</v>
      </c>
      <c r="BG355" s="222">
        <f>IF(N355="zákl. přenesená",J355,0)</f>
        <v>0</v>
      </c>
      <c r="BH355" s="222">
        <f>IF(N355="sníž. přenesená",J355,0)</f>
        <v>0</v>
      </c>
      <c r="BI355" s="222">
        <f>IF(N355="nulová",J355,0)</f>
        <v>0</v>
      </c>
      <c r="BJ355" s="19" t="s">
        <v>23</v>
      </c>
      <c r="BK355" s="222">
        <f>ROUND(I355*H355,2)</f>
        <v>0</v>
      </c>
      <c r="BL355" s="19" t="s">
        <v>194</v>
      </c>
      <c r="BM355" s="19" t="s">
        <v>823</v>
      </c>
    </row>
    <row r="356" s="1" customFormat="1">
      <c r="B356" s="40"/>
      <c r="C356" s="68"/>
      <c r="D356" s="225" t="s">
        <v>202</v>
      </c>
      <c r="E356" s="68"/>
      <c r="F356" s="226" t="s">
        <v>824</v>
      </c>
      <c r="G356" s="68"/>
      <c r="H356" s="68"/>
      <c r="I356" s="183"/>
      <c r="J356" s="68"/>
      <c r="K356" s="68"/>
      <c r="L356" s="66"/>
      <c r="M356" s="86"/>
      <c r="N356" s="41"/>
      <c r="O356" s="41"/>
      <c r="P356" s="41"/>
      <c r="Q356" s="41"/>
      <c r="R356" s="41"/>
      <c r="S356" s="41"/>
      <c r="T356" s="87"/>
      <c r="AT356" s="19" t="s">
        <v>202</v>
      </c>
      <c r="AU356" s="19" t="s">
        <v>23</v>
      </c>
    </row>
    <row r="357" s="11" customFormat="1">
      <c r="B357" s="227"/>
      <c r="C357" s="228"/>
      <c r="D357" s="225" t="s">
        <v>213</v>
      </c>
      <c r="E357" s="229" t="s">
        <v>47</v>
      </c>
      <c r="F357" s="230" t="s">
        <v>513</v>
      </c>
      <c r="G357" s="228"/>
      <c r="H357" s="231" t="s">
        <v>47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AT357" s="237" t="s">
        <v>213</v>
      </c>
      <c r="AU357" s="237" t="s">
        <v>23</v>
      </c>
      <c r="AV357" s="11" t="s">
        <v>23</v>
      </c>
      <c r="AW357" s="11" t="s">
        <v>45</v>
      </c>
      <c r="AX357" s="11" t="s">
        <v>82</v>
      </c>
      <c r="AY357" s="237" t="s">
        <v>195</v>
      </c>
    </row>
    <row r="358" s="12" customFormat="1">
      <c r="B358" s="238"/>
      <c r="C358" s="239"/>
      <c r="D358" s="225" t="s">
        <v>213</v>
      </c>
      <c r="E358" s="266" t="s">
        <v>47</v>
      </c>
      <c r="F358" s="267" t="s">
        <v>825</v>
      </c>
      <c r="G358" s="239"/>
      <c r="H358" s="268">
        <v>12.5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AT358" s="248" t="s">
        <v>213</v>
      </c>
      <c r="AU358" s="248" t="s">
        <v>23</v>
      </c>
      <c r="AV358" s="12" t="s">
        <v>91</v>
      </c>
      <c r="AW358" s="12" t="s">
        <v>45</v>
      </c>
      <c r="AX358" s="12" t="s">
        <v>82</v>
      </c>
      <c r="AY358" s="248" t="s">
        <v>195</v>
      </c>
    </row>
    <row r="359" s="12" customFormat="1">
      <c r="B359" s="238"/>
      <c r="C359" s="239"/>
      <c r="D359" s="225" t="s">
        <v>213</v>
      </c>
      <c r="E359" s="266" t="s">
        <v>47</v>
      </c>
      <c r="F359" s="267" t="s">
        <v>826</v>
      </c>
      <c r="G359" s="239"/>
      <c r="H359" s="268">
        <v>7.5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AT359" s="248" t="s">
        <v>213</v>
      </c>
      <c r="AU359" s="248" t="s">
        <v>23</v>
      </c>
      <c r="AV359" s="12" t="s">
        <v>91</v>
      </c>
      <c r="AW359" s="12" t="s">
        <v>45</v>
      </c>
      <c r="AX359" s="12" t="s">
        <v>82</v>
      </c>
      <c r="AY359" s="248" t="s">
        <v>195</v>
      </c>
    </row>
    <row r="360" s="14" customFormat="1">
      <c r="B360" s="272"/>
      <c r="C360" s="273"/>
      <c r="D360" s="223" t="s">
        <v>213</v>
      </c>
      <c r="E360" s="283" t="s">
        <v>47</v>
      </c>
      <c r="F360" s="284" t="s">
        <v>297</v>
      </c>
      <c r="G360" s="273"/>
      <c r="H360" s="285">
        <v>20</v>
      </c>
      <c r="I360" s="277"/>
      <c r="J360" s="273"/>
      <c r="K360" s="273"/>
      <c r="L360" s="278"/>
      <c r="M360" s="279"/>
      <c r="N360" s="280"/>
      <c r="O360" s="280"/>
      <c r="P360" s="280"/>
      <c r="Q360" s="280"/>
      <c r="R360" s="280"/>
      <c r="S360" s="280"/>
      <c r="T360" s="281"/>
      <c r="AT360" s="282" t="s">
        <v>213</v>
      </c>
      <c r="AU360" s="282" t="s">
        <v>23</v>
      </c>
      <c r="AV360" s="14" t="s">
        <v>194</v>
      </c>
      <c r="AW360" s="14" t="s">
        <v>45</v>
      </c>
      <c r="AX360" s="14" t="s">
        <v>23</v>
      </c>
      <c r="AY360" s="282" t="s">
        <v>195</v>
      </c>
    </row>
    <row r="361" s="1" customFormat="1" ht="22.5" customHeight="1">
      <c r="B361" s="40"/>
      <c r="C361" s="211" t="s">
        <v>827</v>
      </c>
      <c r="D361" s="211" t="s">
        <v>196</v>
      </c>
      <c r="E361" s="212" t="s">
        <v>828</v>
      </c>
      <c r="F361" s="213" t="s">
        <v>829</v>
      </c>
      <c r="G361" s="214" t="s">
        <v>510</v>
      </c>
      <c r="H361" s="215">
        <v>2360</v>
      </c>
      <c r="I361" s="216"/>
      <c r="J361" s="217">
        <f>ROUND(I361*H361,2)</f>
        <v>0</v>
      </c>
      <c r="K361" s="213" t="s">
        <v>200</v>
      </c>
      <c r="L361" s="66"/>
      <c r="M361" s="218" t="s">
        <v>47</v>
      </c>
      <c r="N361" s="219" t="s">
        <v>53</v>
      </c>
      <c r="O361" s="41"/>
      <c r="P361" s="220">
        <f>O361*H361</f>
        <v>0</v>
      </c>
      <c r="Q361" s="220">
        <v>0</v>
      </c>
      <c r="R361" s="220">
        <f>Q361*H361</f>
        <v>0</v>
      </c>
      <c r="S361" s="220">
        <v>0</v>
      </c>
      <c r="T361" s="221">
        <f>S361*H361</f>
        <v>0</v>
      </c>
      <c r="AR361" s="19" t="s">
        <v>194</v>
      </c>
      <c r="AT361" s="19" t="s">
        <v>196</v>
      </c>
      <c r="AU361" s="19" t="s">
        <v>23</v>
      </c>
      <c r="AY361" s="19" t="s">
        <v>195</v>
      </c>
      <c r="BE361" s="222">
        <f>IF(N361="základní",J361,0)</f>
        <v>0</v>
      </c>
      <c r="BF361" s="222">
        <f>IF(N361="snížená",J361,0)</f>
        <v>0</v>
      </c>
      <c r="BG361" s="222">
        <f>IF(N361="zákl. přenesená",J361,0)</f>
        <v>0</v>
      </c>
      <c r="BH361" s="222">
        <f>IF(N361="sníž. přenesená",J361,0)</f>
        <v>0</v>
      </c>
      <c r="BI361" s="222">
        <f>IF(N361="nulová",J361,0)</f>
        <v>0</v>
      </c>
      <c r="BJ361" s="19" t="s">
        <v>23</v>
      </c>
      <c r="BK361" s="222">
        <f>ROUND(I361*H361,2)</f>
        <v>0</v>
      </c>
      <c r="BL361" s="19" t="s">
        <v>194</v>
      </c>
      <c r="BM361" s="19" t="s">
        <v>830</v>
      </c>
    </row>
    <row r="362" s="1" customFormat="1">
      <c r="B362" s="40"/>
      <c r="C362" s="68"/>
      <c r="D362" s="225" t="s">
        <v>202</v>
      </c>
      <c r="E362" s="68"/>
      <c r="F362" s="226" t="s">
        <v>831</v>
      </c>
      <c r="G362" s="68"/>
      <c r="H362" s="68"/>
      <c r="I362" s="183"/>
      <c r="J362" s="68"/>
      <c r="K362" s="68"/>
      <c r="L362" s="66"/>
      <c r="M362" s="86"/>
      <c r="N362" s="41"/>
      <c r="O362" s="41"/>
      <c r="P362" s="41"/>
      <c r="Q362" s="41"/>
      <c r="R362" s="41"/>
      <c r="S362" s="41"/>
      <c r="T362" s="87"/>
      <c r="AT362" s="19" t="s">
        <v>202</v>
      </c>
      <c r="AU362" s="19" t="s">
        <v>23</v>
      </c>
    </row>
    <row r="363" s="11" customFormat="1">
      <c r="B363" s="227"/>
      <c r="C363" s="228"/>
      <c r="D363" s="225" t="s">
        <v>213</v>
      </c>
      <c r="E363" s="229" t="s">
        <v>47</v>
      </c>
      <c r="F363" s="230" t="s">
        <v>513</v>
      </c>
      <c r="G363" s="228"/>
      <c r="H363" s="231" t="s">
        <v>47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AT363" s="237" t="s">
        <v>213</v>
      </c>
      <c r="AU363" s="237" t="s">
        <v>23</v>
      </c>
      <c r="AV363" s="11" t="s">
        <v>23</v>
      </c>
      <c r="AW363" s="11" t="s">
        <v>45</v>
      </c>
      <c r="AX363" s="11" t="s">
        <v>82</v>
      </c>
      <c r="AY363" s="237" t="s">
        <v>195</v>
      </c>
    </row>
    <row r="364" s="12" customFormat="1">
      <c r="B364" s="238"/>
      <c r="C364" s="239"/>
      <c r="D364" s="223" t="s">
        <v>213</v>
      </c>
      <c r="E364" s="240" t="s">
        <v>47</v>
      </c>
      <c r="F364" s="241" t="s">
        <v>820</v>
      </c>
      <c r="G364" s="239"/>
      <c r="H364" s="242">
        <v>2360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AT364" s="248" t="s">
        <v>213</v>
      </c>
      <c r="AU364" s="248" t="s">
        <v>23</v>
      </c>
      <c r="AV364" s="12" t="s">
        <v>91</v>
      </c>
      <c r="AW364" s="12" t="s">
        <v>45</v>
      </c>
      <c r="AX364" s="12" t="s">
        <v>23</v>
      </c>
      <c r="AY364" s="248" t="s">
        <v>195</v>
      </c>
    </row>
    <row r="365" s="1" customFormat="1" ht="31.5" customHeight="1">
      <c r="B365" s="40"/>
      <c r="C365" s="211" t="s">
        <v>802</v>
      </c>
      <c r="D365" s="211" t="s">
        <v>196</v>
      </c>
      <c r="E365" s="212" t="s">
        <v>832</v>
      </c>
      <c r="F365" s="213" t="s">
        <v>833</v>
      </c>
      <c r="G365" s="214" t="s">
        <v>479</v>
      </c>
      <c r="H365" s="215">
        <v>1217.1900000000001</v>
      </c>
      <c r="I365" s="216"/>
      <c r="J365" s="217">
        <f>ROUND(I365*H365,2)</f>
        <v>0</v>
      </c>
      <c r="K365" s="213" t="s">
        <v>200</v>
      </c>
      <c r="L365" s="66"/>
      <c r="M365" s="218" t="s">
        <v>47</v>
      </c>
      <c r="N365" s="219" t="s">
        <v>53</v>
      </c>
      <c r="O365" s="41"/>
      <c r="P365" s="220">
        <f>O365*H365</f>
        <v>0</v>
      </c>
      <c r="Q365" s="220">
        <v>0.20219000000000001</v>
      </c>
      <c r="R365" s="220">
        <f>Q365*H365</f>
        <v>0</v>
      </c>
      <c r="S365" s="220">
        <v>0</v>
      </c>
      <c r="T365" s="221">
        <f>S365*H365</f>
        <v>0</v>
      </c>
      <c r="AR365" s="19" t="s">
        <v>194</v>
      </c>
      <c r="AT365" s="19" t="s">
        <v>196</v>
      </c>
      <c r="AU365" s="19" t="s">
        <v>23</v>
      </c>
      <c r="AY365" s="19" t="s">
        <v>195</v>
      </c>
      <c r="BE365" s="222">
        <f>IF(N365="základní",J365,0)</f>
        <v>0</v>
      </c>
      <c r="BF365" s="222">
        <f>IF(N365="snížená",J365,0)</f>
        <v>0</v>
      </c>
      <c r="BG365" s="222">
        <f>IF(N365="zákl. přenesená",J365,0)</f>
        <v>0</v>
      </c>
      <c r="BH365" s="222">
        <f>IF(N365="sníž. přenesená",J365,0)</f>
        <v>0</v>
      </c>
      <c r="BI365" s="222">
        <f>IF(N365="nulová",J365,0)</f>
        <v>0</v>
      </c>
      <c r="BJ365" s="19" t="s">
        <v>23</v>
      </c>
      <c r="BK365" s="222">
        <f>ROUND(I365*H365,2)</f>
        <v>0</v>
      </c>
      <c r="BL365" s="19" t="s">
        <v>194</v>
      </c>
      <c r="BM365" s="19" t="s">
        <v>834</v>
      </c>
    </row>
    <row r="366" s="1" customFormat="1">
      <c r="B366" s="40"/>
      <c r="C366" s="68"/>
      <c r="D366" s="225" t="s">
        <v>202</v>
      </c>
      <c r="E366" s="68"/>
      <c r="F366" s="226" t="s">
        <v>835</v>
      </c>
      <c r="G366" s="68"/>
      <c r="H366" s="68"/>
      <c r="I366" s="183"/>
      <c r="J366" s="68"/>
      <c r="K366" s="68"/>
      <c r="L366" s="66"/>
      <c r="M366" s="86"/>
      <c r="N366" s="41"/>
      <c r="O366" s="41"/>
      <c r="P366" s="41"/>
      <c r="Q366" s="41"/>
      <c r="R366" s="41"/>
      <c r="S366" s="41"/>
      <c r="T366" s="87"/>
      <c r="AT366" s="19" t="s">
        <v>202</v>
      </c>
      <c r="AU366" s="19" t="s">
        <v>23</v>
      </c>
    </row>
    <row r="367" s="11" customFormat="1">
      <c r="B367" s="227"/>
      <c r="C367" s="228"/>
      <c r="D367" s="225" t="s">
        <v>213</v>
      </c>
      <c r="E367" s="229" t="s">
        <v>47</v>
      </c>
      <c r="F367" s="230" t="s">
        <v>513</v>
      </c>
      <c r="G367" s="228"/>
      <c r="H367" s="231" t="s">
        <v>47</v>
      </c>
      <c r="I367" s="232"/>
      <c r="J367" s="228"/>
      <c r="K367" s="228"/>
      <c r="L367" s="233"/>
      <c r="M367" s="234"/>
      <c r="N367" s="235"/>
      <c r="O367" s="235"/>
      <c r="P367" s="235"/>
      <c r="Q367" s="235"/>
      <c r="R367" s="235"/>
      <c r="S367" s="235"/>
      <c r="T367" s="236"/>
      <c r="AT367" s="237" t="s">
        <v>213</v>
      </c>
      <c r="AU367" s="237" t="s">
        <v>23</v>
      </c>
      <c r="AV367" s="11" t="s">
        <v>23</v>
      </c>
      <c r="AW367" s="11" t="s">
        <v>45</v>
      </c>
      <c r="AX367" s="11" t="s">
        <v>82</v>
      </c>
      <c r="AY367" s="237" t="s">
        <v>195</v>
      </c>
    </row>
    <row r="368" s="12" customFormat="1">
      <c r="B368" s="238"/>
      <c r="C368" s="239"/>
      <c r="D368" s="223" t="s">
        <v>213</v>
      </c>
      <c r="E368" s="240" t="s">
        <v>47</v>
      </c>
      <c r="F368" s="241" t="s">
        <v>836</v>
      </c>
      <c r="G368" s="239"/>
      <c r="H368" s="242">
        <v>1217.1900000000001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AT368" s="248" t="s">
        <v>213</v>
      </c>
      <c r="AU368" s="248" t="s">
        <v>23</v>
      </c>
      <c r="AV368" s="12" t="s">
        <v>91</v>
      </c>
      <c r="AW368" s="12" t="s">
        <v>45</v>
      </c>
      <c r="AX368" s="12" t="s">
        <v>23</v>
      </c>
      <c r="AY368" s="248" t="s">
        <v>195</v>
      </c>
    </row>
    <row r="369" s="1" customFormat="1" ht="22.5" customHeight="1">
      <c r="B369" s="40"/>
      <c r="C369" s="211" t="s">
        <v>837</v>
      </c>
      <c r="D369" s="211" t="s">
        <v>196</v>
      </c>
      <c r="E369" s="212" t="s">
        <v>838</v>
      </c>
      <c r="F369" s="213" t="s">
        <v>839</v>
      </c>
      <c r="G369" s="214" t="s">
        <v>761</v>
      </c>
      <c r="H369" s="215">
        <v>1217.1900000000001</v>
      </c>
      <c r="I369" s="216"/>
      <c r="J369" s="217">
        <f>ROUND(I369*H369,2)</f>
        <v>0</v>
      </c>
      <c r="K369" s="213" t="s">
        <v>200</v>
      </c>
      <c r="L369" s="66"/>
      <c r="M369" s="218" t="s">
        <v>47</v>
      </c>
      <c r="N369" s="219" t="s">
        <v>53</v>
      </c>
      <c r="O369" s="41"/>
      <c r="P369" s="220">
        <f>O369*H369</f>
        <v>0</v>
      </c>
      <c r="Q369" s="220">
        <v>0.081000000000000003</v>
      </c>
      <c r="R369" s="220">
        <f>Q369*H369</f>
        <v>0</v>
      </c>
      <c r="S369" s="220">
        <v>0</v>
      </c>
      <c r="T369" s="221">
        <f>S369*H369</f>
        <v>0</v>
      </c>
      <c r="AR369" s="19" t="s">
        <v>194</v>
      </c>
      <c r="AT369" s="19" t="s">
        <v>196</v>
      </c>
      <c r="AU369" s="19" t="s">
        <v>23</v>
      </c>
      <c r="AY369" s="19" t="s">
        <v>195</v>
      </c>
      <c r="BE369" s="222">
        <f>IF(N369="základní",J369,0)</f>
        <v>0</v>
      </c>
      <c r="BF369" s="222">
        <f>IF(N369="snížená",J369,0)</f>
        <v>0</v>
      </c>
      <c r="BG369" s="222">
        <f>IF(N369="zákl. přenesená",J369,0)</f>
        <v>0</v>
      </c>
      <c r="BH369" s="222">
        <f>IF(N369="sníž. přenesená",J369,0)</f>
        <v>0</v>
      </c>
      <c r="BI369" s="222">
        <f>IF(N369="nulová",J369,0)</f>
        <v>0</v>
      </c>
      <c r="BJ369" s="19" t="s">
        <v>23</v>
      </c>
      <c r="BK369" s="222">
        <f>ROUND(I369*H369,2)</f>
        <v>0</v>
      </c>
      <c r="BL369" s="19" t="s">
        <v>194</v>
      </c>
      <c r="BM369" s="19" t="s">
        <v>840</v>
      </c>
    </row>
    <row r="370" s="1" customFormat="1">
      <c r="B370" s="40"/>
      <c r="C370" s="68"/>
      <c r="D370" s="225" t="s">
        <v>202</v>
      </c>
      <c r="E370" s="68"/>
      <c r="F370" s="226" t="s">
        <v>839</v>
      </c>
      <c r="G370" s="68"/>
      <c r="H370" s="68"/>
      <c r="I370" s="183"/>
      <c r="J370" s="68"/>
      <c r="K370" s="68"/>
      <c r="L370" s="66"/>
      <c r="M370" s="86"/>
      <c r="N370" s="41"/>
      <c r="O370" s="41"/>
      <c r="P370" s="41"/>
      <c r="Q370" s="41"/>
      <c r="R370" s="41"/>
      <c r="S370" s="41"/>
      <c r="T370" s="87"/>
      <c r="AT370" s="19" t="s">
        <v>202</v>
      </c>
      <c r="AU370" s="19" t="s">
        <v>23</v>
      </c>
    </row>
    <row r="371" s="11" customFormat="1">
      <c r="B371" s="227"/>
      <c r="C371" s="228"/>
      <c r="D371" s="225" t="s">
        <v>213</v>
      </c>
      <c r="E371" s="229" t="s">
        <v>47</v>
      </c>
      <c r="F371" s="230" t="s">
        <v>513</v>
      </c>
      <c r="G371" s="228"/>
      <c r="H371" s="231" t="s">
        <v>47</v>
      </c>
      <c r="I371" s="232"/>
      <c r="J371" s="228"/>
      <c r="K371" s="228"/>
      <c r="L371" s="233"/>
      <c r="M371" s="234"/>
      <c r="N371" s="235"/>
      <c r="O371" s="235"/>
      <c r="P371" s="235"/>
      <c r="Q371" s="235"/>
      <c r="R371" s="235"/>
      <c r="S371" s="235"/>
      <c r="T371" s="236"/>
      <c r="AT371" s="237" t="s">
        <v>213</v>
      </c>
      <c r="AU371" s="237" t="s">
        <v>23</v>
      </c>
      <c r="AV371" s="11" t="s">
        <v>23</v>
      </c>
      <c r="AW371" s="11" t="s">
        <v>45</v>
      </c>
      <c r="AX371" s="11" t="s">
        <v>82</v>
      </c>
      <c r="AY371" s="237" t="s">
        <v>195</v>
      </c>
    </row>
    <row r="372" s="12" customFormat="1">
      <c r="B372" s="238"/>
      <c r="C372" s="239"/>
      <c r="D372" s="223" t="s">
        <v>213</v>
      </c>
      <c r="E372" s="240" t="s">
        <v>47</v>
      </c>
      <c r="F372" s="241" t="s">
        <v>836</v>
      </c>
      <c r="G372" s="239"/>
      <c r="H372" s="242">
        <v>1217.1900000000001</v>
      </c>
      <c r="I372" s="243"/>
      <c r="J372" s="239"/>
      <c r="K372" s="239"/>
      <c r="L372" s="244"/>
      <c r="M372" s="245"/>
      <c r="N372" s="246"/>
      <c r="O372" s="246"/>
      <c r="P372" s="246"/>
      <c r="Q372" s="246"/>
      <c r="R372" s="246"/>
      <c r="S372" s="246"/>
      <c r="T372" s="247"/>
      <c r="AT372" s="248" t="s">
        <v>213</v>
      </c>
      <c r="AU372" s="248" t="s">
        <v>23</v>
      </c>
      <c r="AV372" s="12" t="s">
        <v>91</v>
      </c>
      <c r="AW372" s="12" t="s">
        <v>45</v>
      </c>
      <c r="AX372" s="12" t="s">
        <v>23</v>
      </c>
      <c r="AY372" s="248" t="s">
        <v>195</v>
      </c>
    </row>
    <row r="373" s="1" customFormat="1" ht="22.5" customHeight="1">
      <c r="B373" s="40"/>
      <c r="C373" s="211" t="s">
        <v>841</v>
      </c>
      <c r="D373" s="211" t="s">
        <v>196</v>
      </c>
      <c r="E373" s="212" t="s">
        <v>842</v>
      </c>
      <c r="F373" s="213" t="s">
        <v>843</v>
      </c>
      <c r="G373" s="214" t="s">
        <v>479</v>
      </c>
      <c r="H373" s="215">
        <v>67.780000000000001</v>
      </c>
      <c r="I373" s="216"/>
      <c r="J373" s="217">
        <f>ROUND(I373*H373,2)</f>
        <v>0</v>
      </c>
      <c r="K373" s="213" t="s">
        <v>200</v>
      </c>
      <c r="L373" s="66"/>
      <c r="M373" s="218" t="s">
        <v>47</v>
      </c>
      <c r="N373" s="219" t="s">
        <v>53</v>
      </c>
      <c r="O373" s="41"/>
      <c r="P373" s="220">
        <f>O373*H373</f>
        <v>0</v>
      </c>
      <c r="Q373" s="220">
        <v>0.17488999999999999</v>
      </c>
      <c r="R373" s="220">
        <f>Q373*H373</f>
        <v>0</v>
      </c>
      <c r="S373" s="220">
        <v>0</v>
      </c>
      <c r="T373" s="221">
        <f>S373*H373</f>
        <v>0</v>
      </c>
      <c r="AR373" s="19" t="s">
        <v>194</v>
      </c>
      <c r="AT373" s="19" t="s">
        <v>196</v>
      </c>
      <c r="AU373" s="19" t="s">
        <v>23</v>
      </c>
      <c r="AY373" s="19" t="s">
        <v>195</v>
      </c>
      <c r="BE373" s="222">
        <f>IF(N373="základní",J373,0)</f>
        <v>0</v>
      </c>
      <c r="BF373" s="222">
        <f>IF(N373="snížená",J373,0)</f>
        <v>0</v>
      </c>
      <c r="BG373" s="222">
        <f>IF(N373="zákl. přenesená",J373,0)</f>
        <v>0</v>
      </c>
      <c r="BH373" s="222">
        <f>IF(N373="sníž. přenesená",J373,0)</f>
        <v>0</v>
      </c>
      <c r="BI373" s="222">
        <f>IF(N373="nulová",J373,0)</f>
        <v>0</v>
      </c>
      <c r="BJ373" s="19" t="s">
        <v>23</v>
      </c>
      <c r="BK373" s="222">
        <f>ROUND(I373*H373,2)</f>
        <v>0</v>
      </c>
      <c r="BL373" s="19" t="s">
        <v>194</v>
      </c>
      <c r="BM373" s="19" t="s">
        <v>844</v>
      </c>
    </row>
    <row r="374" s="1" customFormat="1">
      <c r="B374" s="40"/>
      <c r="C374" s="68"/>
      <c r="D374" s="225" t="s">
        <v>202</v>
      </c>
      <c r="E374" s="68"/>
      <c r="F374" s="226" t="s">
        <v>845</v>
      </c>
      <c r="G374" s="68"/>
      <c r="H374" s="68"/>
      <c r="I374" s="183"/>
      <c r="J374" s="68"/>
      <c r="K374" s="68"/>
      <c r="L374" s="66"/>
      <c r="M374" s="86"/>
      <c r="N374" s="41"/>
      <c r="O374" s="41"/>
      <c r="P374" s="41"/>
      <c r="Q374" s="41"/>
      <c r="R374" s="41"/>
      <c r="S374" s="41"/>
      <c r="T374" s="87"/>
      <c r="AT374" s="19" t="s">
        <v>202</v>
      </c>
      <c r="AU374" s="19" t="s">
        <v>23</v>
      </c>
    </row>
    <row r="375" s="11" customFormat="1">
      <c r="B375" s="227"/>
      <c r="C375" s="228"/>
      <c r="D375" s="225" t="s">
        <v>213</v>
      </c>
      <c r="E375" s="229" t="s">
        <v>47</v>
      </c>
      <c r="F375" s="230" t="s">
        <v>513</v>
      </c>
      <c r="G375" s="228"/>
      <c r="H375" s="231" t="s">
        <v>47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213</v>
      </c>
      <c r="AU375" s="237" t="s">
        <v>23</v>
      </c>
      <c r="AV375" s="11" t="s">
        <v>23</v>
      </c>
      <c r="AW375" s="11" t="s">
        <v>45</v>
      </c>
      <c r="AX375" s="11" t="s">
        <v>82</v>
      </c>
      <c r="AY375" s="237" t="s">
        <v>195</v>
      </c>
    </row>
    <row r="376" s="12" customFormat="1">
      <c r="B376" s="238"/>
      <c r="C376" s="239"/>
      <c r="D376" s="225" t="s">
        <v>213</v>
      </c>
      <c r="E376" s="266" t="s">
        <v>47</v>
      </c>
      <c r="F376" s="267" t="s">
        <v>846</v>
      </c>
      <c r="G376" s="239"/>
      <c r="H376" s="268">
        <v>36.5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AT376" s="248" t="s">
        <v>213</v>
      </c>
      <c r="AU376" s="248" t="s">
        <v>23</v>
      </c>
      <c r="AV376" s="12" t="s">
        <v>91</v>
      </c>
      <c r="AW376" s="12" t="s">
        <v>45</v>
      </c>
      <c r="AX376" s="12" t="s">
        <v>82</v>
      </c>
      <c r="AY376" s="248" t="s">
        <v>195</v>
      </c>
    </row>
    <row r="377" s="12" customFormat="1">
      <c r="B377" s="238"/>
      <c r="C377" s="239"/>
      <c r="D377" s="225" t="s">
        <v>213</v>
      </c>
      <c r="E377" s="266" t="s">
        <v>47</v>
      </c>
      <c r="F377" s="267" t="s">
        <v>847</v>
      </c>
      <c r="G377" s="239"/>
      <c r="H377" s="268">
        <v>31.280000000000001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AT377" s="248" t="s">
        <v>213</v>
      </c>
      <c r="AU377" s="248" t="s">
        <v>23</v>
      </c>
      <c r="AV377" s="12" t="s">
        <v>91</v>
      </c>
      <c r="AW377" s="12" t="s">
        <v>45</v>
      </c>
      <c r="AX377" s="12" t="s">
        <v>82</v>
      </c>
      <c r="AY377" s="248" t="s">
        <v>195</v>
      </c>
    </row>
    <row r="378" s="14" customFormat="1">
      <c r="B378" s="272"/>
      <c r="C378" s="273"/>
      <c r="D378" s="223" t="s">
        <v>213</v>
      </c>
      <c r="E378" s="283" t="s">
        <v>47</v>
      </c>
      <c r="F378" s="284" t="s">
        <v>297</v>
      </c>
      <c r="G378" s="273"/>
      <c r="H378" s="285">
        <v>67.780000000000001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AT378" s="282" t="s">
        <v>213</v>
      </c>
      <c r="AU378" s="282" t="s">
        <v>23</v>
      </c>
      <c r="AV378" s="14" t="s">
        <v>194</v>
      </c>
      <c r="AW378" s="14" t="s">
        <v>45</v>
      </c>
      <c r="AX378" s="14" t="s">
        <v>23</v>
      </c>
      <c r="AY378" s="282" t="s">
        <v>195</v>
      </c>
    </row>
    <row r="379" s="1" customFormat="1" ht="22.5" customHeight="1">
      <c r="B379" s="40"/>
      <c r="C379" s="286" t="s">
        <v>683</v>
      </c>
      <c r="D379" s="286" t="s">
        <v>479</v>
      </c>
      <c r="E379" s="287" t="s">
        <v>848</v>
      </c>
      <c r="F379" s="288" t="s">
        <v>849</v>
      </c>
      <c r="G379" s="289" t="s">
        <v>301</v>
      </c>
      <c r="H379" s="290">
        <v>44</v>
      </c>
      <c r="I379" s="291"/>
      <c r="J379" s="292">
        <f>ROUND(I379*H379,2)</f>
        <v>0</v>
      </c>
      <c r="K379" s="288" t="s">
        <v>200</v>
      </c>
      <c r="L379" s="293"/>
      <c r="M379" s="294" t="s">
        <v>47</v>
      </c>
      <c r="N379" s="295" t="s">
        <v>53</v>
      </c>
      <c r="O379" s="41"/>
      <c r="P379" s="220">
        <f>O379*H379</f>
        <v>0</v>
      </c>
      <c r="Q379" s="220">
        <v>0.248</v>
      </c>
      <c r="R379" s="220">
        <f>Q379*H379</f>
        <v>0</v>
      </c>
      <c r="S379" s="220">
        <v>0</v>
      </c>
      <c r="T379" s="221">
        <f>S379*H379</f>
        <v>0</v>
      </c>
      <c r="AR379" s="19" t="s">
        <v>238</v>
      </c>
      <c r="AT379" s="19" t="s">
        <v>479</v>
      </c>
      <c r="AU379" s="19" t="s">
        <v>23</v>
      </c>
      <c r="AY379" s="19" t="s">
        <v>195</v>
      </c>
      <c r="BE379" s="222">
        <f>IF(N379="základní",J379,0)</f>
        <v>0</v>
      </c>
      <c r="BF379" s="222">
        <f>IF(N379="snížená",J379,0)</f>
        <v>0</v>
      </c>
      <c r="BG379" s="222">
        <f>IF(N379="zákl. přenesená",J379,0)</f>
        <v>0</v>
      </c>
      <c r="BH379" s="222">
        <f>IF(N379="sníž. přenesená",J379,0)</f>
        <v>0</v>
      </c>
      <c r="BI379" s="222">
        <f>IF(N379="nulová",J379,0)</f>
        <v>0</v>
      </c>
      <c r="BJ379" s="19" t="s">
        <v>23</v>
      </c>
      <c r="BK379" s="222">
        <f>ROUND(I379*H379,2)</f>
        <v>0</v>
      </c>
      <c r="BL379" s="19" t="s">
        <v>194</v>
      </c>
      <c r="BM379" s="19" t="s">
        <v>850</v>
      </c>
    </row>
    <row r="380" s="1" customFormat="1">
      <c r="B380" s="40"/>
      <c r="C380" s="68"/>
      <c r="D380" s="225" t="s">
        <v>202</v>
      </c>
      <c r="E380" s="68"/>
      <c r="F380" s="226" t="s">
        <v>851</v>
      </c>
      <c r="G380" s="68"/>
      <c r="H380" s="68"/>
      <c r="I380" s="183"/>
      <c r="J380" s="68"/>
      <c r="K380" s="68"/>
      <c r="L380" s="66"/>
      <c r="M380" s="86"/>
      <c r="N380" s="41"/>
      <c r="O380" s="41"/>
      <c r="P380" s="41"/>
      <c r="Q380" s="41"/>
      <c r="R380" s="41"/>
      <c r="S380" s="41"/>
      <c r="T380" s="87"/>
      <c r="AT380" s="19" t="s">
        <v>202</v>
      </c>
      <c r="AU380" s="19" t="s">
        <v>23</v>
      </c>
    </row>
    <row r="381" s="11" customFormat="1">
      <c r="B381" s="227"/>
      <c r="C381" s="228"/>
      <c r="D381" s="225" t="s">
        <v>213</v>
      </c>
      <c r="E381" s="229" t="s">
        <v>47</v>
      </c>
      <c r="F381" s="230" t="s">
        <v>513</v>
      </c>
      <c r="G381" s="228"/>
      <c r="H381" s="231" t="s">
        <v>47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AT381" s="237" t="s">
        <v>213</v>
      </c>
      <c r="AU381" s="237" t="s">
        <v>23</v>
      </c>
      <c r="AV381" s="11" t="s">
        <v>23</v>
      </c>
      <c r="AW381" s="11" t="s">
        <v>45</v>
      </c>
      <c r="AX381" s="11" t="s">
        <v>82</v>
      </c>
      <c r="AY381" s="237" t="s">
        <v>195</v>
      </c>
    </row>
    <row r="382" s="12" customFormat="1">
      <c r="B382" s="238"/>
      <c r="C382" s="239"/>
      <c r="D382" s="223" t="s">
        <v>213</v>
      </c>
      <c r="E382" s="240" t="s">
        <v>47</v>
      </c>
      <c r="F382" s="241" t="s">
        <v>852</v>
      </c>
      <c r="G382" s="239"/>
      <c r="H382" s="242">
        <v>44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AT382" s="248" t="s">
        <v>213</v>
      </c>
      <c r="AU382" s="248" t="s">
        <v>23</v>
      </c>
      <c r="AV382" s="12" t="s">
        <v>91</v>
      </c>
      <c r="AW382" s="12" t="s">
        <v>45</v>
      </c>
      <c r="AX382" s="12" t="s">
        <v>23</v>
      </c>
      <c r="AY382" s="248" t="s">
        <v>195</v>
      </c>
    </row>
    <row r="383" s="1" customFormat="1" ht="22.5" customHeight="1">
      <c r="B383" s="40"/>
      <c r="C383" s="286" t="s">
        <v>853</v>
      </c>
      <c r="D383" s="286" t="s">
        <v>479</v>
      </c>
      <c r="E383" s="287" t="s">
        <v>854</v>
      </c>
      <c r="F383" s="288" t="s">
        <v>855</v>
      </c>
      <c r="G383" s="289" t="s">
        <v>301</v>
      </c>
      <c r="H383" s="290">
        <v>6</v>
      </c>
      <c r="I383" s="291"/>
      <c r="J383" s="292">
        <f>ROUND(I383*H383,2)</f>
        <v>0</v>
      </c>
      <c r="K383" s="288" t="s">
        <v>200</v>
      </c>
      <c r="L383" s="293"/>
      <c r="M383" s="294" t="s">
        <v>47</v>
      </c>
      <c r="N383" s="295" t="s">
        <v>53</v>
      </c>
      <c r="O383" s="41"/>
      <c r="P383" s="220">
        <f>O383*H383</f>
        <v>0</v>
      </c>
      <c r="Q383" s="220">
        <v>0.244</v>
      </c>
      <c r="R383" s="220">
        <f>Q383*H383</f>
        <v>0</v>
      </c>
      <c r="S383" s="220">
        <v>0</v>
      </c>
      <c r="T383" s="221">
        <f>S383*H383</f>
        <v>0</v>
      </c>
      <c r="AR383" s="19" t="s">
        <v>238</v>
      </c>
      <c r="AT383" s="19" t="s">
        <v>479</v>
      </c>
      <c r="AU383" s="19" t="s">
        <v>23</v>
      </c>
      <c r="AY383" s="19" t="s">
        <v>195</v>
      </c>
      <c r="BE383" s="222">
        <f>IF(N383="základní",J383,0)</f>
        <v>0</v>
      </c>
      <c r="BF383" s="222">
        <f>IF(N383="snížená",J383,0)</f>
        <v>0</v>
      </c>
      <c r="BG383" s="222">
        <f>IF(N383="zákl. přenesená",J383,0)</f>
        <v>0</v>
      </c>
      <c r="BH383" s="222">
        <f>IF(N383="sníž. přenesená",J383,0)</f>
        <v>0</v>
      </c>
      <c r="BI383" s="222">
        <f>IF(N383="nulová",J383,0)</f>
        <v>0</v>
      </c>
      <c r="BJ383" s="19" t="s">
        <v>23</v>
      </c>
      <c r="BK383" s="222">
        <f>ROUND(I383*H383,2)</f>
        <v>0</v>
      </c>
      <c r="BL383" s="19" t="s">
        <v>194</v>
      </c>
      <c r="BM383" s="19" t="s">
        <v>856</v>
      </c>
    </row>
    <row r="384" s="1" customFormat="1">
      <c r="B384" s="40"/>
      <c r="C384" s="68"/>
      <c r="D384" s="225" t="s">
        <v>202</v>
      </c>
      <c r="E384" s="68"/>
      <c r="F384" s="226" t="s">
        <v>857</v>
      </c>
      <c r="G384" s="68"/>
      <c r="H384" s="68"/>
      <c r="I384" s="183"/>
      <c r="J384" s="68"/>
      <c r="K384" s="68"/>
      <c r="L384" s="66"/>
      <c r="M384" s="86"/>
      <c r="N384" s="41"/>
      <c r="O384" s="41"/>
      <c r="P384" s="41"/>
      <c r="Q384" s="41"/>
      <c r="R384" s="41"/>
      <c r="S384" s="41"/>
      <c r="T384" s="87"/>
      <c r="AT384" s="19" t="s">
        <v>202</v>
      </c>
      <c r="AU384" s="19" t="s">
        <v>23</v>
      </c>
    </row>
    <row r="385" s="11" customFormat="1">
      <c r="B385" s="227"/>
      <c r="C385" s="228"/>
      <c r="D385" s="225" t="s">
        <v>213</v>
      </c>
      <c r="E385" s="229" t="s">
        <v>47</v>
      </c>
      <c r="F385" s="230" t="s">
        <v>513</v>
      </c>
      <c r="G385" s="228"/>
      <c r="H385" s="231" t="s">
        <v>47</v>
      </c>
      <c r="I385" s="232"/>
      <c r="J385" s="228"/>
      <c r="K385" s="228"/>
      <c r="L385" s="233"/>
      <c r="M385" s="234"/>
      <c r="N385" s="235"/>
      <c r="O385" s="235"/>
      <c r="P385" s="235"/>
      <c r="Q385" s="235"/>
      <c r="R385" s="235"/>
      <c r="S385" s="235"/>
      <c r="T385" s="236"/>
      <c r="AT385" s="237" t="s">
        <v>213</v>
      </c>
      <c r="AU385" s="237" t="s">
        <v>23</v>
      </c>
      <c r="AV385" s="11" t="s">
        <v>23</v>
      </c>
      <c r="AW385" s="11" t="s">
        <v>45</v>
      </c>
      <c r="AX385" s="11" t="s">
        <v>82</v>
      </c>
      <c r="AY385" s="237" t="s">
        <v>195</v>
      </c>
    </row>
    <row r="386" s="12" customFormat="1">
      <c r="B386" s="238"/>
      <c r="C386" s="239"/>
      <c r="D386" s="223" t="s">
        <v>213</v>
      </c>
      <c r="E386" s="240" t="s">
        <v>47</v>
      </c>
      <c r="F386" s="241" t="s">
        <v>226</v>
      </c>
      <c r="G386" s="239"/>
      <c r="H386" s="242">
        <v>6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AT386" s="248" t="s">
        <v>213</v>
      </c>
      <c r="AU386" s="248" t="s">
        <v>23</v>
      </c>
      <c r="AV386" s="12" t="s">
        <v>91</v>
      </c>
      <c r="AW386" s="12" t="s">
        <v>45</v>
      </c>
      <c r="AX386" s="12" t="s">
        <v>23</v>
      </c>
      <c r="AY386" s="248" t="s">
        <v>195</v>
      </c>
    </row>
    <row r="387" s="1" customFormat="1" ht="22.5" customHeight="1">
      <c r="B387" s="40"/>
      <c r="C387" s="286" t="s">
        <v>858</v>
      </c>
      <c r="D387" s="286" t="s">
        <v>479</v>
      </c>
      <c r="E387" s="287" t="s">
        <v>859</v>
      </c>
      <c r="F387" s="288" t="s">
        <v>860</v>
      </c>
      <c r="G387" s="289" t="s">
        <v>301</v>
      </c>
      <c r="H387" s="290">
        <v>6</v>
      </c>
      <c r="I387" s="291"/>
      <c r="J387" s="292">
        <f>ROUND(I387*H387,2)</f>
        <v>0</v>
      </c>
      <c r="K387" s="288" t="s">
        <v>200</v>
      </c>
      <c r="L387" s="293"/>
      <c r="M387" s="294" t="s">
        <v>47</v>
      </c>
      <c r="N387" s="295" t="s">
        <v>53</v>
      </c>
      <c r="O387" s="41"/>
      <c r="P387" s="220">
        <f>O387*H387</f>
        <v>0</v>
      </c>
      <c r="Q387" s="220">
        <v>0.244</v>
      </c>
      <c r="R387" s="220">
        <f>Q387*H387</f>
        <v>0</v>
      </c>
      <c r="S387" s="220">
        <v>0</v>
      </c>
      <c r="T387" s="221">
        <f>S387*H387</f>
        <v>0</v>
      </c>
      <c r="AR387" s="19" t="s">
        <v>238</v>
      </c>
      <c r="AT387" s="19" t="s">
        <v>479</v>
      </c>
      <c r="AU387" s="19" t="s">
        <v>23</v>
      </c>
      <c r="AY387" s="19" t="s">
        <v>195</v>
      </c>
      <c r="BE387" s="222">
        <f>IF(N387="základní",J387,0)</f>
        <v>0</v>
      </c>
      <c r="BF387" s="222">
        <f>IF(N387="snížená",J387,0)</f>
        <v>0</v>
      </c>
      <c r="BG387" s="222">
        <f>IF(N387="zákl. přenesená",J387,0)</f>
        <v>0</v>
      </c>
      <c r="BH387" s="222">
        <f>IF(N387="sníž. přenesená",J387,0)</f>
        <v>0</v>
      </c>
      <c r="BI387" s="222">
        <f>IF(N387="nulová",J387,0)</f>
        <v>0</v>
      </c>
      <c r="BJ387" s="19" t="s">
        <v>23</v>
      </c>
      <c r="BK387" s="222">
        <f>ROUND(I387*H387,2)</f>
        <v>0</v>
      </c>
      <c r="BL387" s="19" t="s">
        <v>194</v>
      </c>
      <c r="BM387" s="19" t="s">
        <v>861</v>
      </c>
    </row>
    <row r="388" s="1" customFormat="1">
      <c r="B388" s="40"/>
      <c r="C388" s="68"/>
      <c r="D388" s="225" t="s">
        <v>202</v>
      </c>
      <c r="E388" s="68"/>
      <c r="F388" s="226" t="s">
        <v>862</v>
      </c>
      <c r="G388" s="68"/>
      <c r="H388" s="68"/>
      <c r="I388" s="183"/>
      <c r="J388" s="68"/>
      <c r="K388" s="68"/>
      <c r="L388" s="66"/>
      <c r="M388" s="86"/>
      <c r="N388" s="41"/>
      <c r="O388" s="41"/>
      <c r="P388" s="41"/>
      <c r="Q388" s="41"/>
      <c r="R388" s="41"/>
      <c r="S388" s="41"/>
      <c r="T388" s="87"/>
      <c r="AT388" s="19" t="s">
        <v>202</v>
      </c>
      <c r="AU388" s="19" t="s">
        <v>23</v>
      </c>
    </row>
    <row r="389" s="11" customFormat="1">
      <c r="B389" s="227"/>
      <c r="C389" s="228"/>
      <c r="D389" s="225" t="s">
        <v>213</v>
      </c>
      <c r="E389" s="229" t="s">
        <v>47</v>
      </c>
      <c r="F389" s="230" t="s">
        <v>513</v>
      </c>
      <c r="G389" s="228"/>
      <c r="H389" s="231" t="s">
        <v>47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AT389" s="237" t="s">
        <v>213</v>
      </c>
      <c r="AU389" s="237" t="s">
        <v>23</v>
      </c>
      <c r="AV389" s="11" t="s">
        <v>23</v>
      </c>
      <c r="AW389" s="11" t="s">
        <v>45</v>
      </c>
      <c r="AX389" s="11" t="s">
        <v>82</v>
      </c>
      <c r="AY389" s="237" t="s">
        <v>195</v>
      </c>
    </row>
    <row r="390" s="12" customFormat="1">
      <c r="B390" s="238"/>
      <c r="C390" s="239"/>
      <c r="D390" s="223" t="s">
        <v>213</v>
      </c>
      <c r="E390" s="240" t="s">
        <v>47</v>
      </c>
      <c r="F390" s="241" t="s">
        <v>226</v>
      </c>
      <c r="G390" s="239"/>
      <c r="H390" s="242">
        <v>6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AT390" s="248" t="s">
        <v>213</v>
      </c>
      <c r="AU390" s="248" t="s">
        <v>23</v>
      </c>
      <c r="AV390" s="12" t="s">
        <v>91</v>
      </c>
      <c r="AW390" s="12" t="s">
        <v>45</v>
      </c>
      <c r="AX390" s="12" t="s">
        <v>23</v>
      </c>
      <c r="AY390" s="248" t="s">
        <v>195</v>
      </c>
    </row>
    <row r="391" s="1" customFormat="1" ht="22.5" customHeight="1">
      <c r="B391" s="40"/>
      <c r="C391" s="286" t="s">
        <v>863</v>
      </c>
      <c r="D391" s="286" t="s">
        <v>479</v>
      </c>
      <c r="E391" s="287" t="s">
        <v>864</v>
      </c>
      <c r="F391" s="288" t="s">
        <v>865</v>
      </c>
      <c r="G391" s="289" t="s">
        <v>301</v>
      </c>
      <c r="H391" s="290">
        <v>6</v>
      </c>
      <c r="I391" s="291"/>
      <c r="J391" s="292">
        <f>ROUND(I391*H391,2)</f>
        <v>0</v>
      </c>
      <c r="K391" s="288" t="s">
        <v>200</v>
      </c>
      <c r="L391" s="293"/>
      <c r="M391" s="294" t="s">
        <v>47</v>
      </c>
      <c r="N391" s="295" t="s">
        <v>53</v>
      </c>
      <c r="O391" s="41"/>
      <c r="P391" s="220">
        <f>O391*H391</f>
        <v>0</v>
      </c>
      <c r="Q391" s="220">
        <v>0.16400000000000001</v>
      </c>
      <c r="R391" s="220">
        <f>Q391*H391</f>
        <v>0</v>
      </c>
      <c r="S391" s="220">
        <v>0</v>
      </c>
      <c r="T391" s="221">
        <f>S391*H391</f>
        <v>0</v>
      </c>
      <c r="AR391" s="19" t="s">
        <v>238</v>
      </c>
      <c r="AT391" s="19" t="s">
        <v>479</v>
      </c>
      <c r="AU391" s="19" t="s">
        <v>23</v>
      </c>
      <c r="AY391" s="19" t="s">
        <v>195</v>
      </c>
      <c r="BE391" s="222">
        <f>IF(N391="základní",J391,0)</f>
        <v>0</v>
      </c>
      <c r="BF391" s="222">
        <f>IF(N391="snížená",J391,0)</f>
        <v>0</v>
      </c>
      <c r="BG391" s="222">
        <f>IF(N391="zákl. přenesená",J391,0)</f>
        <v>0</v>
      </c>
      <c r="BH391" s="222">
        <f>IF(N391="sníž. přenesená",J391,0)</f>
        <v>0</v>
      </c>
      <c r="BI391" s="222">
        <f>IF(N391="nulová",J391,0)</f>
        <v>0</v>
      </c>
      <c r="BJ391" s="19" t="s">
        <v>23</v>
      </c>
      <c r="BK391" s="222">
        <f>ROUND(I391*H391,2)</f>
        <v>0</v>
      </c>
      <c r="BL391" s="19" t="s">
        <v>194</v>
      </c>
      <c r="BM391" s="19" t="s">
        <v>866</v>
      </c>
    </row>
    <row r="392" s="1" customFormat="1">
      <c r="B392" s="40"/>
      <c r="C392" s="68"/>
      <c r="D392" s="225" t="s">
        <v>202</v>
      </c>
      <c r="E392" s="68"/>
      <c r="F392" s="226" t="s">
        <v>867</v>
      </c>
      <c r="G392" s="68"/>
      <c r="H392" s="68"/>
      <c r="I392" s="183"/>
      <c r="J392" s="68"/>
      <c r="K392" s="68"/>
      <c r="L392" s="66"/>
      <c r="M392" s="86"/>
      <c r="N392" s="41"/>
      <c r="O392" s="41"/>
      <c r="P392" s="41"/>
      <c r="Q392" s="41"/>
      <c r="R392" s="41"/>
      <c r="S392" s="41"/>
      <c r="T392" s="87"/>
      <c r="AT392" s="19" t="s">
        <v>202</v>
      </c>
      <c r="AU392" s="19" t="s">
        <v>23</v>
      </c>
    </row>
    <row r="393" s="11" customFormat="1">
      <c r="B393" s="227"/>
      <c r="C393" s="228"/>
      <c r="D393" s="225" t="s">
        <v>213</v>
      </c>
      <c r="E393" s="229" t="s">
        <v>47</v>
      </c>
      <c r="F393" s="230" t="s">
        <v>513</v>
      </c>
      <c r="G393" s="228"/>
      <c r="H393" s="231" t="s">
        <v>47</v>
      </c>
      <c r="I393" s="232"/>
      <c r="J393" s="228"/>
      <c r="K393" s="228"/>
      <c r="L393" s="233"/>
      <c r="M393" s="234"/>
      <c r="N393" s="235"/>
      <c r="O393" s="235"/>
      <c r="P393" s="235"/>
      <c r="Q393" s="235"/>
      <c r="R393" s="235"/>
      <c r="S393" s="235"/>
      <c r="T393" s="236"/>
      <c r="AT393" s="237" t="s">
        <v>213</v>
      </c>
      <c r="AU393" s="237" t="s">
        <v>23</v>
      </c>
      <c r="AV393" s="11" t="s">
        <v>23</v>
      </c>
      <c r="AW393" s="11" t="s">
        <v>45</v>
      </c>
      <c r="AX393" s="11" t="s">
        <v>82</v>
      </c>
      <c r="AY393" s="237" t="s">
        <v>195</v>
      </c>
    </row>
    <row r="394" s="12" customFormat="1">
      <c r="B394" s="238"/>
      <c r="C394" s="239"/>
      <c r="D394" s="223" t="s">
        <v>213</v>
      </c>
      <c r="E394" s="240" t="s">
        <v>47</v>
      </c>
      <c r="F394" s="241" t="s">
        <v>226</v>
      </c>
      <c r="G394" s="239"/>
      <c r="H394" s="242">
        <v>6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AT394" s="248" t="s">
        <v>213</v>
      </c>
      <c r="AU394" s="248" t="s">
        <v>23</v>
      </c>
      <c r="AV394" s="12" t="s">
        <v>91</v>
      </c>
      <c r="AW394" s="12" t="s">
        <v>45</v>
      </c>
      <c r="AX394" s="12" t="s">
        <v>23</v>
      </c>
      <c r="AY394" s="248" t="s">
        <v>195</v>
      </c>
    </row>
    <row r="395" s="1" customFormat="1" ht="22.5" customHeight="1">
      <c r="B395" s="40"/>
      <c r="C395" s="286" t="s">
        <v>868</v>
      </c>
      <c r="D395" s="286" t="s">
        <v>479</v>
      </c>
      <c r="E395" s="287" t="s">
        <v>869</v>
      </c>
      <c r="F395" s="288" t="s">
        <v>870</v>
      </c>
      <c r="G395" s="289" t="s">
        <v>301</v>
      </c>
      <c r="H395" s="290">
        <v>6</v>
      </c>
      <c r="I395" s="291"/>
      <c r="J395" s="292">
        <f>ROUND(I395*H395,2)</f>
        <v>0</v>
      </c>
      <c r="K395" s="288" t="s">
        <v>200</v>
      </c>
      <c r="L395" s="293"/>
      <c r="M395" s="294" t="s">
        <v>47</v>
      </c>
      <c r="N395" s="295" t="s">
        <v>53</v>
      </c>
      <c r="O395" s="41"/>
      <c r="P395" s="220">
        <f>O395*H395</f>
        <v>0</v>
      </c>
      <c r="Q395" s="220">
        <v>0.16400000000000001</v>
      </c>
      <c r="R395" s="220">
        <f>Q395*H395</f>
        <v>0</v>
      </c>
      <c r="S395" s="220">
        <v>0</v>
      </c>
      <c r="T395" s="221">
        <f>S395*H395</f>
        <v>0</v>
      </c>
      <c r="AR395" s="19" t="s">
        <v>238</v>
      </c>
      <c r="AT395" s="19" t="s">
        <v>479</v>
      </c>
      <c r="AU395" s="19" t="s">
        <v>23</v>
      </c>
      <c r="AY395" s="19" t="s">
        <v>195</v>
      </c>
      <c r="BE395" s="222">
        <f>IF(N395="základní",J395,0)</f>
        <v>0</v>
      </c>
      <c r="BF395" s="222">
        <f>IF(N395="snížená",J395,0)</f>
        <v>0</v>
      </c>
      <c r="BG395" s="222">
        <f>IF(N395="zákl. přenesená",J395,0)</f>
        <v>0</v>
      </c>
      <c r="BH395" s="222">
        <f>IF(N395="sníž. přenesená",J395,0)</f>
        <v>0</v>
      </c>
      <c r="BI395" s="222">
        <f>IF(N395="nulová",J395,0)</f>
        <v>0</v>
      </c>
      <c r="BJ395" s="19" t="s">
        <v>23</v>
      </c>
      <c r="BK395" s="222">
        <f>ROUND(I395*H395,2)</f>
        <v>0</v>
      </c>
      <c r="BL395" s="19" t="s">
        <v>194</v>
      </c>
      <c r="BM395" s="19" t="s">
        <v>871</v>
      </c>
    </row>
    <row r="396" s="1" customFormat="1">
      <c r="B396" s="40"/>
      <c r="C396" s="68"/>
      <c r="D396" s="225" t="s">
        <v>202</v>
      </c>
      <c r="E396" s="68"/>
      <c r="F396" s="226" t="s">
        <v>872</v>
      </c>
      <c r="G396" s="68"/>
      <c r="H396" s="68"/>
      <c r="I396" s="183"/>
      <c r="J396" s="68"/>
      <c r="K396" s="68"/>
      <c r="L396" s="66"/>
      <c r="M396" s="86"/>
      <c r="N396" s="41"/>
      <c r="O396" s="41"/>
      <c r="P396" s="41"/>
      <c r="Q396" s="41"/>
      <c r="R396" s="41"/>
      <c r="S396" s="41"/>
      <c r="T396" s="87"/>
      <c r="AT396" s="19" t="s">
        <v>202</v>
      </c>
      <c r="AU396" s="19" t="s">
        <v>23</v>
      </c>
    </row>
    <row r="397" s="11" customFormat="1">
      <c r="B397" s="227"/>
      <c r="C397" s="228"/>
      <c r="D397" s="225" t="s">
        <v>213</v>
      </c>
      <c r="E397" s="229" t="s">
        <v>47</v>
      </c>
      <c r="F397" s="230" t="s">
        <v>513</v>
      </c>
      <c r="G397" s="228"/>
      <c r="H397" s="231" t="s">
        <v>47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AT397" s="237" t="s">
        <v>213</v>
      </c>
      <c r="AU397" s="237" t="s">
        <v>23</v>
      </c>
      <c r="AV397" s="11" t="s">
        <v>23</v>
      </c>
      <c r="AW397" s="11" t="s">
        <v>45</v>
      </c>
      <c r="AX397" s="11" t="s">
        <v>82</v>
      </c>
      <c r="AY397" s="237" t="s">
        <v>195</v>
      </c>
    </row>
    <row r="398" s="12" customFormat="1">
      <c r="B398" s="238"/>
      <c r="C398" s="239"/>
      <c r="D398" s="223" t="s">
        <v>213</v>
      </c>
      <c r="E398" s="240" t="s">
        <v>47</v>
      </c>
      <c r="F398" s="241" t="s">
        <v>226</v>
      </c>
      <c r="G398" s="239"/>
      <c r="H398" s="242">
        <v>6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AT398" s="248" t="s">
        <v>213</v>
      </c>
      <c r="AU398" s="248" t="s">
        <v>23</v>
      </c>
      <c r="AV398" s="12" t="s">
        <v>91</v>
      </c>
      <c r="AW398" s="12" t="s">
        <v>45</v>
      </c>
      <c r="AX398" s="12" t="s">
        <v>23</v>
      </c>
      <c r="AY398" s="248" t="s">
        <v>195</v>
      </c>
    </row>
    <row r="399" s="1" customFormat="1" ht="22.5" customHeight="1">
      <c r="B399" s="40"/>
      <c r="C399" s="211" t="s">
        <v>873</v>
      </c>
      <c r="D399" s="211" t="s">
        <v>196</v>
      </c>
      <c r="E399" s="212" t="s">
        <v>874</v>
      </c>
      <c r="F399" s="213" t="s">
        <v>875</v>
      </c>
      <c r="G399" s="214" t="s">
        <v>510</v>
      </c>
      <c r="H399" s="215">
        <v>262.82600000000002</v>
      </c>
      <c r="I399" s="216"/>
      <c r="J399" s="217">
        <f>ROUND(I399*H399,2)</f>
        <v>0</v>
      </c>
      <c r="K399" s="213" t="s">
        <v>200</v>
      </c>
      <c r="L399" s="66"/>
      <c r="M399" s="218" t="s">
        <v>47</v>
      </c>
      <c r="N399" s="219" t="s">
        <v>53</v>
      </c>
      <c r="O399" s="41"/>
      <c r="P399" s="220">
        <f>O399*H399</f>
        <v>0</v>
      </c>
      <c r="Q399" s="220">
        <v>0.00034000000000000002</v>
      </c>
      <c r="R399" s="220">
        <f>Q399*H399</f>
        <v>0</v>
      </c>
      <c r="S399" s="220">
        <v>0</v>
      </c>
      <c r="T399" s="221">
        <f>S399*H399</f>
        <v>0</v>
      </c>
      <c r="AR399" s="19" t="s">
        <v>799</v>
      </c>
      <c r="AT399" s="19" t="s">
        <v>196</v>
      </c>
      <c r="AU399" s="19" t="s">
        <v>23</v>
      </c>
      <c r="AY399" s="19" t="s">
        <v>195</v>
      </c>
      <c r="BE399" s="222">
        <f>IF(N399="základní",J399,0)</f>
        <v>0</v>
      </c>
      <c r="BF399" s="222">
        <f>IF(N399="snížená",J399,0)</f>
        <v>0</v>
      </c>
      <c r="BG399" s="222">
        <f>IF(N399="zákl. přenesená",J399,0)</f>
        <v>0</v>
      </c>
      <c r="BH399" s="222">
        <f>IF(N399="sníž. přenesená",J399,0)</f>
        <v>0</v>
      </c>
      <c r="BI399" s="222">
        <f>IF(N399="nulová",J399,0)</f>
        <v>0</v>
      </c>
      <c r="BJ399" s="19" t="s">
        <v>23</v>
      </c>
      <c r="BK399" s="222">
        <f>ROUND(I399*H399,2)</f>
        <v>0</v>
      </c>
      <c r="BL399" s="19" t="s">
        <v>799</v>
      </c>
      <c r="BM399" s="19" t="s">
        <v>876</v>
      </c>
    </row>
    <row r="400" s="1" customFormat="1">
      <c r="B400" s="40"/>
      <c r="C400" s="68"/>
      <c r="D400" s="225" t="s">
        <v>202</v>
      </c>
      <c r="E400" s="68"/>
      <c r="F400" s="226" t="s">
        <v>877</v>
      </c>
      <c r="G400" s="68"/>
      <c r="H400" s="68"/>
      <c r="I400" s="183"/>
      <c r="J400" s="68"/>
      <c r="K400" s="68"/>
      <c r="L400" s="66"/>
      <c r="M400" s="86"/>
      <c r="N400" s="41"/>
      <c r="O400" s="41"/>
      <c r="P400" s="41"/>
      <c r="Q400" s="41"/>
      <c r="R400" s="41"/>
      <c r="S400" s="41"/>
      <c r="T400" s="87"/>
      <c r="AT400" s="19" t="s">
        <v>202</v>
      </c>
      <c r="AU400" s="19" t="s">
        <v>23</v>
      </c>
    </row>
    <row r="401" s="11" customFormat="1">
      <c r="B401" s="227"/>
      <c r="C401" s="228"/>
      <c r="D401" s="225" t="s">
        <v>213</v>
      </c>
      <c r="E401" s="229" t="s">
        <v>47</v>
      </c>
      <c r="F401" s="230" t="s">
        <v>513</v>
      </c>
      <c r="G401" s="228"/>
      <c r="H401" s="231" t="s">
        <v>47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AT401" s="237" t="s">
        <v>213</v>
      </c>
      <c r="AU401" s="237" t="s">
        <v>23</v>
      </c>
      <c r="AV401" s="11" t="s">
        <v>23</v>
      </c>
      <c r="AW401" s="11" t="s">
        <v>45</v>
      </c>
      <c r="AX401" s="11" t="s">
        <v>82</v>
      </c>
      <c r="AY401" s="237" t="s">
        <v>195</v>
      </c>
    </row>
    <row r="402" s="12" customFormat="1">
      <c r="B402" s="238"/>
      <c r="C402" s="239"/>
      <c r="D402" s="223" t="s">
        <v>213</v>
      </c>
      <c r="E402" s="240" t="s">
        <v>47</v>
      </c>
      <c r="F402" s="241" t="s">
        <v>878</v>
      </c>
      <c r="G402" s="239"/>
      <c r="H402" s="242">
        <v>262.82600000000002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AT402" s="248" t="s">
        <v>213</v>
      </c>
      <c r="AU402" s="248" t="s">
        <v>23</v>
      </c>
      <c r="AV402" s="12" t="s">
        <v>91</v>
      </c>
      <c r="AW402" s="12" t="s">
        <v>45</v>
      </c>
      <c r="AX402" s="12" t="s">
        <v>23</v>
      </c>
      <c r="AY402" s="248" t="s">
        <v>195</v>
      </c>
    </row>
    <row r="403" s="1" customFormat="1" ht="22.5" customHeight="1">
      <c r="B403" s="40"/>
      <c r="C403" s="211" t="s">
        <v>642</v>
      </c>
      <c r="D403" s="211" t="s">
        <v>196</v>
      </c>
      <c r="E403" s="212" t="s">
        <v>879</v>
      </c>
      <c r="F403" s="213" t="s">
        <v>880</v>
      </c>
      <c r="G403" s="214" t="s">
        <v>526</v>
      </c>
      <c r="H403" s="215">
        <v>15557.901</v>
      </c>
      <c r="I403" s="216"/>
      <c r="J403" s="217">
        <f>ROUND(I403*H403,2)</f>
        <v>0</v>
      </c>
      <c r="K403" s="213" t="s">
        <v>200</v>
      </c>
      <c r="L403" s="66"/>
      <c r="M403" s="218" t="s">
        <v>47</v>
      </c>
      <c r="N403" s="219" t="s">
        <v>53</v>
      </c>
      <c r="O403" s="41"/>
      <c r="P403" s="220">
        <f>O403*H403</f>
        <v>0</v>
      </c>
      <c r="Q403" s="220">
        <v>0</v>
      </c>
      <c r="R403" s="220">
        <f>Q403*H403</f>
        <v>0</v>
      </c>
      <c r="S403" s="220">
        <v>0.02</v>
      </c>
      <c r="T403" s="221">
        <f>S403*H403</f>
        <v>0</v>
      </c>
      <c r="AR403" s="19" t="s">
        <v>194</v>
      </c>
      <c r="AT403" s="19" t="s">
        <v>196</v>
      </c>
      <c r="AU403" s="19" t="s">
        <v>23</v>
      </c>
      <c r="AY403" s="19" t="s">
        <v>195</v>
      </c>
      <c r="BE403" s="222">
        <f>IF(N403="základní",J403,0)</f>
        <v>0</v>
      </c>
      <c r="BF403" s="222">
        <f>IF(N403="snížená",J403,0)</f>
        <v>0</v>
      </c>
      <c r="BG403" s="222">
        <f>IF(N403="zákl. přenesená",J403,0)</f>
        <v>0</v>
      </c>
      <c r="BH403" s="222">
        <f>IF(N403="sníž. přenesená",J403,0)</f>
        <v>0</v>
      </c>
      <c r="BI403" s="222">
        <f>IF(N403="nulová",J403,0)</f>
        <v>0</v>
      </c>
      <c r="BJ403" s="19" t="s">
        <v>23</v>
      </c>
      <c r="BK403" s="222">
        <f>ROUND(I403*H403,2)</f>
        <v>0</v>
      </c>
      <c r="BL403" s="19" t="s">
        <v>194</v>
      </c>
      <c r="BM403" s="19" t="s">
        <v>881</v>
      </c>
    </row>
    <row r="404" s="1" customFormat="1">
      <c r="B404" s="40"/>
      <c r="C404" s="68"/>
      <c r="D404" s="225" t="s">
        <v>202</v>
      </c>
      <c r="E404" s="68"/>
      <c r="F404" s="226" t="s">
        <v>882</v>
      </c>
      <c r="G404" s="68"/>
      <c r="H404" s="68"/>
      <c r="I404" s="183"/>
      <c r="J404" s="68"/>
      <c r="K404" s="68"/>
      <c r="L404" s="66"/>
      <c r="M404" s="86"/>
      <c r="N404" s="41"/>
      <c r="O404" s="41"/>
      <c r="P404" s="41"/>
      <c r="Q404" s="41"/>
      <c r="R404" s="41"/>
      <c r="S404" s="41"/>
      <c r="T404" s="87"/>
      <c r="AT404" s="19" t="s">
        <v>202</v>
      </c>
      <c r="AU404" s="19" t="s">
        <v>23</v>
      </c>
    </row>
    <row r="405" s="11" customFormat="1">
      <c r="B405" s="227"/>
      <c r="C405" s="228"/>
      <c r="D405" s="225" t="s">
        <v>213</v>
      </c>
      <c r="E405" s="229" t="s">
        <v>47</v>
      </c>
      <c r="F405" s="230" t="s">
        <v>513</v>
      </c>
      <c r="G405" s="228"/>
      <c r="H405" s="231" t="s">
        <v>47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AT405" s="237" t="s">
        <v>213</v>
      </c>
      <c r="AU405" s="237" t="s">
        <v>23</v>
      </c>
      <c r="AV405" s="11" t="s">
        <v>23</v>
      </c>
      <c r="AW405" s="11" t="s">
        <v>45</v>
      </c>
      <c r="AX405" s="11" t="s">
        <v>82</v>
      </c>
      <c r="AY405" s="237" t="s">
        <v>195</v>
      </c>
    </row>
    <row r="406" s="12" customFormat="1">
      <c r="B406" s="238"/>
      <c r="C406" s="239"/>
      <c r="D406" s="225" t="s">
        <v>213</v>
      </c>
      <c r="E406" s="266" t="s">
        <v>883</v>
      </c>
      <c r="F406" s="267" t="s">
        <v>702</v>
      </c>
      <c r="G406" s="239"/>
      <c r="H406" s="268">
        <v>1584.9000000000001</v>
      </c>
      <c r="I406" s="243"/>
      <c r="J406" s="239"/>
      <c r="K406" s="239"/>
      <c r="L406" s="244"/>
      <c r="M406" s="245"/>
      <c r="N406" s="246"/>
      <c r="O406" s="246"/>
      <c r="P406" s="246"/>
      <c r="Q406" s="246"/>
      <c r="R406" s="246"/>
      <c r="S406" s="246"/>
      <c r="T406" s="247"/>
      <c r="AT406" s="248" t="s">
        <v>213</v>
      </c>
      <c r="AU406" s="248" t="s">
        <v>23</v>
      </c>
      <c r="AV406" s="12" t="s">
        <v>91</v>
      </c>
      <c r="AW406" s="12" t="s">
        <v>45</v>
      </c>
      <c r="AX406" s="12" t="s">
        <v>82</v>
      </c>
      <c r="AY406" s="248" t="s">
        <v>195</v>
      </c>
    </row>
    <row r="407" s="12" customFormat="1">
      <c r="B407" s="238"/>
      <c r="C407" s="239"/>
      <c r="D407" s="225" t="s">
        <v>213</v>
      </c>
      <c r="E407" s="266" t="s">
        <v>884</v>
      </c>
      <c r="F407" s="267" t="s">
        <v>704</v>
      </c>
      <c r="G407" s="239"/>
      <c r="H407" s="268">
        <v>13524.001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AT407" s="248" t="s">
        <v>213</v>
      </c>
      <c r="AU407" s="248" t="s">
        <v>23</v>
      </c>
      <c r="AV407" s="12" t="s">
        <v>91</v>
      </c>
      <c r="AW407" s="12" t="s">
        <v>45</v>
      </c>
      <c r="AX407" s="12" t="s">
        <v>82</v>
      </c>
      <c r="AY407" s="248" t="s">
        <v>195</v>
      </c>
    </row>
    <row r="408" s="12" customFormat="1">
      <c r="B408" s="238"/>
      <c r="C408" s="239"/>
      <c r="D408" s="225" t="s">
        <v>213</v>
      </c>
      <c r="E408" s="266" t="s">
        <v>885</v>
      </c>
      <c r="F408" s="267" t="s">
        <v>706</v>
      </c>
      <c r="G408" s="239"/>
      <c r="H408" s="268">
        <v>449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AT408" s="248" t="s">
        <v>213</v>
      </c>
      <c r="AU408" s="248" t="s">
        <v>23</v>
      </c>
      <c r="AV408" s="12" t="s">
        <v>91</v>
      </c>
      <c r="AW408" s="12" t="s">
        <v>45</v>
      </c>
      <c r="AX408" s="12" t="s">
        <v>82</v>
      </c>
      <c r="AY408" s="248" t="s">
        <v>195</v>
      </c>
    </row>
    <row r="409" s="12" customFormat="1">
      <c r="B409" s="238"/>
      <c r="C409" s="239"/>
      <c r="D409" s="223" t="s">
        <v>213</v>
      </c>
      <c r="E409" s="240" t="s">
        <v>886</v>
      </c>
      <c r="F409" s="241" t="s">
        <v>708</v>
      </c>
      <c r="G409" s="239"/>
      <c r="H409" s="242">
        <v>15557.901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AT409" s="248" t="s">
        <v>213</v>
      </c>
      <c r="AU409" s="248" t="s">
        <v>23</v>
      </c>
      <c r="AV409" s="12" t="s">
        <v>91</v>
      </c>
      <c r="AW409" s="12" t="s">
        <v>45</v>
      </c>
      <c r="AX409" s="12" t="s">
        <v>23</v>
      </c>
      <c r="AY409" s="248" t="s">
        <v>195</v>
      </c>
    </row>
    <row r="410" s="1" customFormat="1" ht="22.5" customHeight="1">
      <c r="B410" s="40"/>
      <c r="C410" s="211" t="s">
        <v>887</v>
      </c>
      <c r="D410" s="211" t="s">
        <v>196</v>
      </c>
      <c r="E410" s="212" t="s">
        <v>888</v>
      </c>
      <c r="F410" s="213" t="s">
        <v>889</v>
      </c>
      <c r="G410" s="214" t="s">
        <v>479</v>
      </c>
      <c r="H410" s="215">
        <v>262.82600000000002</v>
      </c>
      <c r="I410" s="216"/>
      <c r="J410" s="217">
        <f>ROUND(I410*H410,2)</f>
        <v>0</v>
      </c>
      <c r="K410" s="213" t="s">
        <v>200</v>
      </c>
      <c r="L410" s="66"/>
      <c r="M410" s="218" t="s">
        <v>47</v>
      </c>
      <c r="N410" s="219" t="s">
        <v>53</v>
      </c>
      <c r="O410" s="41"/>
      <c r="P410" s="220">
        <f>O410*H410</f>
        <v>0</v>
      </c>
      <c r="Q410" s="220">
        <v>0</v>
      </c>
      <c r="R410" s="220">
        <f>Q410*H410</f>
        <v>0</v>
      </c>
      <c r="S410" s="220">
        <v>0</v>
      </c>
      <c r="T410" s="221">
        <f>S410*H410</f>
        <v>0</v>
      </c>
      <c r="AR410" s="19" t="s">
        <v>194</v>
      </c>
      <c r="AT410" s="19" t="s">
        <v>196</v>
      </c>
      <c r="AU410" s="19" t="s">
        <v>23</v>
      </c>
      <c r="AY410" s="19" t="s">
        <v>195</v>
      </c>
      <c r="BE410" s="222">
        <f>IF(N410="základní",J410,0)</f>
        <v>0</v>
      </c>
      <c r="BF410" s="222">
        <f>IF(N410="snížená",J410,0)</f>
        <v>0</v>
      </c>
      <c r="BG410" s="222">
        <f>IF(N410="zákl. přenesená",J410,0)</f>
        <v>0</v>
      </c>
      <c r="BH410" s="222">
        <f>IF(N410="sníž. přenesená",J410,0)</f>
        <v>0</v>
      </c>
      <c r="BI410" s="222">
        <f>IF(N410="nulová",J410,0)</f>
        <v>0</v>
      </c>
      <c r="BJ410" s="19" t="s">
        <v>23</v>
      </c>
      <c r="BK410" s="222">
        <f>ROUND(I410*H410,2)</f>
        <v>0</v>
      </c>
      <c r="BL410" s="19" t="s">
        <v>194</v>
      </c>
      <c r="BM410" s="19" t="s">
        <v>890</v>
      </c>
    </row>
    <row r="411" s="1" customFormat="1">
      <c r="B411" s="40"/>
      <c r="C411" s="68"/>
      <c r="D411" s="225" t="s">
        <v>202</v>
      </c>
      <c r="E411" s="68"/>
      <c r="F411" s="226" t="s">
        <v>891</v>
      </c>
      <c r="G411" s="68"/>
      <c r="H411" s="68"/>
      <c r="I411" s="183"/>
      <c r="J411" s="68"/>
      <c r="K411" s="68"/>
      <c r="L411" s="66"/>
      <c r="M411" s="86"/>
      <c r="N411" s="41"/>
      <c r="O411" s="41"/>
      <c r="P411" s="41"/>
      <c r="Q411" s="41"/>
      <c r="R411" s="41"/>
      <c r="S411" s="41"/>
      <c r="T411" s="87"/>
      <c r="AT411" s="19" t="s">
        <v>202</v>
      </c>
      <c r="AU411" s="19" t="s">
        <v>23</v>
      </c>
    </row>
    <row r="412" s="11" customFormat="1">
      <c r="B412" s="227"/>
      <c r="C412" s="228"/>
      <c r="D412" s="225" t="s">
        <v>213</v>
      </c>
      <c r="E412" s="229" t="s">
        <v>47</v>
      </c>
      <c r="F412" s="230" t="s">
        <v>513</v>
      </c>
      <c r="G412" s="228"/>
      <c r="H412" s="231" t="s">
        <v>47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AT412" s="237" t="s">
        <v>213</v>
      </c>
      <c r="AU412" s="237" t="s">
        <v>23</v>
      </c>
      <c r="AV412" s="11" t="s">
        <v>23</v>
      </c>
      <c r="AW412" s="11" t="s">
        <v>45</v>
      </c>
      <c r="AX412" s="11" t="s">
        <v>82</v>
      </c>
      <c r="AY412" s="237" t="s">
        <v>195</v>
      </c>
    </row>
    <row r="413" s="12" customFormat="1">
      <c r="B413" s="238"/>
      <c r="C413" s="239"/>
      <c r="D413" s="223" t="s">
        <v>213</v>
      </c>
      <c r="E413" s="240" t="s">
        <v>47</v>
      </c>
      <c r="F413" s="241" t="s">
        <v>878</v>
      </c>
      <c r="G413" s="239"/>
      <c r="H413" s="242">
        <v>262.82600000000002</v>
      </c>
      <c r="I413" s="243"/>
      <c r="J413" s="239"/>
      <c r="K413" s="239"/>
      <c r="L413" s="244"/>
      <c r="M413" s="245"/>
      <c r="N413" s="246"/>
      <c r="O413" s="246"/>
      <c r="P413" s="246"/>
      <c r="Q413" s="246"/>
      <c r="R413" s="246"/>
      <c r="S413" s="246"/>
      <c r="T413" s="247"/>
      <c r="AT413" s="248" t="s">
        <v>213</v>
      </c>
      <c r="AU413" s="248" t="s">
        <v>23</v>
      </c>
      <c r="AV413" s="12" t="s">
        <v>91</v>
      </c>
      <c r="AW413" s="12" t="s">
        <v>45</v>
      </c>
      <c r="AX413" s="12" t="s">
        <v>23</v>
      </c>
      <c r="AY413" s="248" t="s">
        <v>195</v>
      </c>
    </row>
    <row r="414" s="1" customFormat="1" ht="22.5" customHeight="1">
      <c r="B414" s="40"/>
      <c r="C414" s="211" t="s">
        <v>892</v>
      </c>
      <c r="D414" s="211" t="s">
        <v>196</v>
      </c>
      <c r="E414" s="212" t="s">
        <v>893</v>
      </c>
      <c r="F414" s="213" t="s">
        <v>894</v>
      </c>
      <c r="G414" s="214" t="s">
        <v>479</v>
      </c>
      <c r="H414" s="215">
        <v>262.82600000000002</v>
      </c>
      <c r="I414" s="216"/>
      <c r="J414" s="217">
        <f>ROUND(I414*H414,2)</f>
        <v>0</v>
      </c>
      <c r="K414" s="213" t="s">
        <v>200</v>
      </c>
      <c r="L414" s="66"/>
      <c r="M414" s="218" t="s">
        <v>47</v>
      </c>
      <c r="N414" s="219" t="s">
        <v>53</v>
      </c>
      <c r="O414" s="41"/>
      <c r="P414" s="220">
        <f>O414*H414</f>
        <v>0</v>
      </c>
      <c r="Q414" s="220">
        <v>0</v>
      </c>
      <c r="R414" s="220">
        <f>Q414*H414</f>
        <v>0</v>
      </c>
      <c r="S414" s="220">
        <v>0</v>
      </c>
      <c r="T414" s="221">
        <f>S414*H414</f>
        <v>0</v>
      </c>
      <c r="AR414" s="19" t="s">
        <v>194</v>
      </c>
      <c r="AT414" s="19" t="s">
        <v>196</v>
      </c>
      <c r="AU414" s="19" t="s">
        <v>23</v>
      </c>
      <c r="AY414" s="19" t="s">
        <v>195</v>
      </c>
      <c r="BE414" s="222">
        <f>IF(N414="základní",J414,0)</f>
        <v>0</v>
      </c>
      <c r="BF414" s="222">
        <f>IF(N414="snížená",J414,0)</f>
        <v>0</v>
      </c>
      <c r="BG414" s="222">
        <f>IF(N414="zákl. přenesená",J414,0)</f>
        <v>0</v>
      </c>
      <c r="BH414" s="222">
        <f>IF(N414="sníž. přenesená",J414,0)</f>
        <v>0</v>
      </c>
      <c r="BI414" s="222">
        <f>IF(N414="nulová",J414,0)</f>
        <v>0</v>
      </c>
      <c r="BJ414" s="19" t="s">
        <v>23</v>
      </c>
      <c r="BK414" s="222">
        <f>ROUND(I414*H414,2)</f>
        <v>0</v>
      </c>
      <c r="BL414" s="19" t="s">
        <v>194</v>
      </c>
      <c r="BM414" s="19" t="s">
        <v>895</v>
      </c>
    </row>
    <row r="415" s="1" customFormat="1">
      <c r="B415" s="40"/>
      <c r="C415" s="68"/>
      <c r="D415" s="225" t="s">
        <v>202</v>
      </c>
      <c r="E415" s="68"/>
      <c r="F415" s="226" t="s">
        <v>896</v>
      </c>
      <c r="G415" s="68"/>
      <c r="H415" s="68"/>
      <c r="I415" s="183"/>
      <c r="J415" s="68"/>
      <c r="K415" s="68"/>
      <c r="L415" s="66"/>
      <c r="M415" s="86"/>
      <c r="N415" s="41"/>
      <c r="O415" s="41"/>
      <c r="P415" s="41"/>
      <c r="Q415" s="41"/>
      <c r="R415" s="41"/>
      <c r="S415" s="41"/>
      <c r="T415" s="87"/>
      <c r="AT415" s="19" t="s">
        <v>202</v>
      </c>
      <c r="AU415" s="19" t="s">
        <v>23</v>
      </c>
    </row>
    <row r="416" s="11" customFormat="1">
      <c r="B416" s="227"/>
      <c r="C416" s="228"/>
      <c r="D416" s="225" t="s">
        <v>213</v>
      </c>
      <c r="E416" s="229" t="s">
        <v>47</v>
      </c>
      <c r="F416" s="230" t="s">
        <v>513</v>
      </c>
      <c r="G416" s="228"/>
      <c r="H416" s="231" t="s">
        <v>47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AT416" s="237" t="s">
        <v>213</v>
      </c>
      <c r="AU416" s="237" t="s">
        <v>23</v>
      </c>
      <c r="AV416" s="11" t="s">
        <v>23</v>
      </c>
      <c r="AW416" s="11" t="s">
        <v>45</v>
      </c>
      <c r="AX416" s="11" t="s">
        <v>82</v>
      </c>
      <c r="AY416" s="237" t="s">
        <v>195</v>
      </c>
    </row>
    <row r="417" s="12" customFormat="1">
      <c r="B417" s="238"/>
      <c r="C417" s="239"/>
      <c r="D417" s="223" t="s">
        <v>213</v>
      </c>
      <c r="E417" s="240" t="s">
        <v>47</v>
      </c>
      <c r="F417" s="241" t="s">
        <v>878</v>
      </c>
      <c r="G417" s="239"/>
      <c r="H417" s="242">
        <v>262.82600000000002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AT417" s="248" t="s">
        <v>213</v>
      </c>
      <c r="AU417" s="248" t="s">
        <v>23</v>
      </c>
      <c r="AV417" s="12" t="s">
        <v>91</v>
      </c>
      <c r="AW417" s="12" t="s">
        <v>45</v>
      </c>
      <c r="AX417" s="12" t="s">
        <v>23</v>
      </c>
      <c r="AY417" s="248" t="s">
        <v>195</v>
      </c>
    </row>
    <row r="418" s="1" customFormat="1" ht="31.5" customHeight="1">
      <c r="B418" s="40"/>
      <c r="C418" s="211" t="s">
        <v>897</v>
      </c>
      <c r="D418" s="211" t="s">
        <v>196</v>
      </c>
      <c r="E418" s="212" t="s">
        <v>898</v>
      </c>
      <c r="F418" s="213" t="s">
        <v>899</v>
      </c>
      <c r="G418" s="214" t="s">
        <v>479</v>
      </c>
      <c r="H418" s="215">
        <v>262.82600000000002</v>
      </c>
      <c r="I418" s="216"/>
      <c r="J418" s="217">
        <f>ROUND(I418*H418,2)</f>
        <v>0</v>
      </c>
      <c r="K418" s="213" t="s">
        <v>200</v>
      </c>
      <c r="L418" s="66"/>
      <c r="M418" s="218" t="s">
        <v>47</v>
      </c>
      <c r="N418" s="219" t="s">
        <v>53</v>
      </c>
      <c r="O418" s="41"/>
      <c r="P418" s="220">
        <f>O418*H418</f>
        <v>0</v>
      </c>
      <c r="Q418" s="220">
        <v>1.0000000000000001E-05</v>
      </c>
      <c r="R418" s="220">
        <f>Q418*H418</f>
        <v>0</v>
      </c>
      <c r="S418" s="220">
        <v>0</v>
      </c>
      <c r="T418" s="221">
        <f>S418*H418</f>
        <v>0</v>
      </c>
      <c r="AR418" s="19" t="s">
        <v>194</v>
      </c>
      <c r="AT418" s="19" t="s">
        <v>196</v>
      </c>
      <c r="AU418" s="19" t="s">
        <v>23</v>
      </c>
      <c r="AY418" s="19" t="s">
        <v>195</v>
      </c>
      <c r="BE418" s="222">
        <f>IF(N418="základní",J418,0)</f>
        <v>0</v>
      </c>
      <c r="BF418" s="222">
        <f>IF(N418="snížená",J418,0)</f>
        <v>0</v>
      </c>
      <c r="BG418" s="222">
        <f>IF(N418="zákl. přenesená",J418,0)</f>
        <v>0</v>
      </c>
      <c r="BH418" s="222">
        <f>IF(N418="sníž. přenesená",J418,0)</f>
        <v>0</v>
      </c>
      <c r="BI418" s="222">
        <f>IF(N418="nulová",J418,0)</f>
        <v>0</v>
      </c>
      <c r="BJ418" s="19" t="s">
        <v>23</v>
      </c>
      <c r="BK418" s="222">
        <f>ROUND(I418*H418,2)</f>
        <v>0</v>
      </c>
      <c r="BL418" s="19" t="s">
        <v>194</v>
      </c>
      <c r="BM418" s="19" t="s">
        <v>900</v>
      </c>
    </row>
    <row r="419" s="1" customFormat="1">
      <c r="B419" s="40"/>
      <c r="C419" s="68"/>
      <c r="D419" s="225" t="s">
        <v>202</v>
      </c>
      <c r="E419" s="68"/>
      <c r="F419" s="226" t="s">
        <v>901</v>
      </c>
      <c r="G419" s="68"/>
      <c r="H419" s="68"/>
      <c r="I419" s="183"/>
      <c r="J419" s="68"/>
      <c r="K419" s="68"/>
      <c r="L419" s="66"/>
      <c r="M419" s="86"/>
      <c r="N419" s="41"/>
      <c r="O419" s="41"/>
      <c r="P419" s="41"/>
      <c r="Q419" s="41"/>
      <c r="R419" s="41"/>
      <c r="S419" s="41"/>
      <c r="T419" s="87"/>
      <c r="AT419" s="19" t="s">
        <v>202</v>
      </c>
      <c r="AU419" s="19" t="s">
        <v>23</v>
      </c>
    </row>
    <row r="420" s="11" customFormat="1">
      <c r="B420" s="227"/>
      <c r="C420" s="228"/>
      <c r="D420" s="225" t="s">
        <v>213</v>
      </c>
      <c r="E420" s="229" t="s">
        <v>47</v>
      </c>
      <c r="F420" s="230" t="s">
        <v>513</v>
      </c>
      <c r="G420" s="228"/>
      <c r="H420" s="231" t="s">
        <v>47</v>
      </c>
      <c r="I420" s="232"/>
      <c r="J420" s="228"/>
      <c r="K420" s="228"/>
      <c r="L420" s="233"/>
      <c r="M420" s="234"/>
      <c r="N420" s="235"/>
      <c r="O420" s="235"/>
      <c r="P420" s="235"/>
      <c r="Q420" s="235"/>
      <c r="R420" s="235"/>
      <c r="S420" s="235"/>
      <c r="T420" s="236"/>
      <c r="AT420" s="237" t="s">
        <v>213</v>
      </c>
      <c r="AU420" s="237" t="s">
        <v>23</v>
      </c>
      <c r="AV420" s="11" t="s">
        <v>23</v>
      </c>
      <c r="AW420" s="11" t="s">
        <v>45</v>
      </c>
      <c r="AX420" s="11" t="s">
        <v>82</v>
      </c>
      <c r="AY420" s="237" t="s">
        <v>195</v>
      </c>
    </row>
    <row r="421" s="12" customFormat="1">
      <c r="B421" s="238"/>
      <c r="C421" s="239"/>
      <c r="D421" s="223" t="s">
        <v>213</v>
      </c>
      <c r="E421" s="240" t="s">
        <v>47</v>
      </c>
      <c r="F421" s="241" t="s">
        <v>878</v>
      </c>
      <c r="G421" s="239"/>
      <c r="H421" s="242">
        <v>262.82600000000002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AT421" s="248" t="s">
        <v>213</v>
      </c>
      <c r="AU421" s="248" t="s">
        <v>23</v>
      </c>
      <c r="AV421" s="12" t="s">
        <v>91</v>
      </c>
      <c r="AW421" s="12" t="s">
        <v>45</v>
      </c>
      <c r="AX421" s="12" t="s">
        <v>23</v>
      </c>
      <c r="AY421" s="248" t="s">
        <v>195</v>
      </c>
    </row>
    <row r="422" s="1" customFormat="1" ht="22.5" customHeight="1">
      <c r="B422" s="40"/>
      <c r="C422" s="211" t="s">
        <v>902</v>
      </c>
      <c r="D422" s="211" t="s">
        <v>196</v>
      </c>
      <c r="E422" s="212" t="s">
        <v>903</v>
      </c>
      <c r="F422" s="213" t="s">
        <v>904</v>
      </c>
      <c r="G422" s="214" t="s">
        <v>301</v>
      </c>
      <c r="H422" s="215">
        <v>33</v>
      </c>
      <c r="I422" s="216"/>
      <c r="J422" s="217">
        <f>ROUND(I422*H422,2)</f>
        <v>0</v>
      </c>
      <c r="K422" s="213" t="s">
        <v>200</v>
      </c>
      <c r="L422" s="66"/>
      <c r="M422" s="218" t="s">
        <v>47</v>
      </c>
      <c r="N422" s="219" t="s">
        <v>53</v>
      </c>
      <c r="O422" s="41"/>
      <c r="P422" s="220">
        <f>O422*H422</f>
        <v>0</v>
      </c>
      <c r="Q422" s="220">
        <v>0</v>
      </c>
      <c r="R422" s="220">
        <f>Q422*H422</f>
        <v>0</v>
      </c>
      <c r="S422" s="220">
        <v>0.0050000000000000001</v>
      </c>
      <c r="T422" s="221">
        <f>S422*H422</f>
        <v>0</v>
      </c>
      <c r="AR422" s="19" t="s">
        <v>194</v>
      </c>
      <c r="AT422" s="19" t="s">
        <v>196</v>
      </c>
      <c r="AU422" s="19" t="s">
        <v>23</v>
      </c>
      <c r="AY422" s="19" t="s">
        <v>195</v>
      </c>
      <c r="BE422" s="222">
        <f>IF(N422="základní",J422,0)</f>
        <v>0</v>
      </c>
      <c r="BF422" s="222">
        <f>IF(N422="snížená",J422,0)</f>
        <v>0</v>
      </c>
      <c r="BG422" s="222">
        <f>IF(N422="zákl. přenesená",J422,0)</f>
        <v>0</v>
      </c>
      <c r="BH422" s="222">
        <f>IF(N422="sníž. přenesená",J422,0)</f>
        <v>0</v>
      </c>
      <c r="BI422" s="222">
        <f>IF(N422="nulová",J422,0)</f>
        <v>0</v>
      </c>
      <c r="BJ422" s="19" t="s">
        <v>23</v>
      </c>
      <c r="BK422" s="222">
        <f>ROUND(I422*H422,2)</f>
        <v>0</v>
      </c>
      <c r="BL422" s="19" t="s">
        <v>194</v>
      </c>
      <c r="BM422" s="19" t="s">
        <v>905</v>
      </c>
    </row>
    <row r="423" s="1" customFormat="1">
      <c r="B423" s="40"/>
      <c r="C423" s="68"/>
      <c r="D423" s="225" t="s">
        <v>202</v>
      </c>
      <c r="E423" s="68"/>
      <c r="F423" s="226" t="s">
        <v>906</v>
      </c>
      <c r="G423" s="68"/>
      <c r="H423" s="68"/>
      <c r="I423" s="183"/>
      <c r="J423" s="68"/>
      <c r="K423" s="68"/>
      <c r="L423" s="66"/>
      <c r="M423" s="86"/>
      <c r="N423" s="41"/>
      <c r="O423" s="41"/>
      <c r="P423" s="41"/>
      <c r="Q423" s="41"/>
      <c r="R423" s="41"/>
      <c r="S423" s="41"/>
      <c r="T423" s="87"/>
      <c r="AT423" s="19" t="s">
        <v>202</v>
      </c>
      <c r="AU423" s="19" t="s">
        <v>23</v>
      </c>
    </row>
    <row r="424" s="11" customFormat="1">
      <c r="B424" s="227"/>
      <c r="C424" s="228"/>
      <c r="D424" s="225" t="s">
        <v>213</v>
      </c>
      <c r="E424" s="229" t="s">
        <v>47</v>
      </c>
      <c r="F424" s="230" t="s">
        <v>513</v>
      </c>
      <c r="G424" s="228"/>
      <c r="H424" s="231" t="s">
        <v>47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AT424" s="237" t="s">
        <v>213</v>
      </c>
      <c r="AU424" s="237" t="s">
        <v>23</v>
      </c>
      <c r="AV424" s="11" t="s">
        <v>23</v>
      </c>
      <c r="AW424" s="11" t="s">
        <v>45</v>
      </c>
      <c r="AX424" s="11" t="s">
        <v>82</v>
      </c>
      <c r="AY424" s="237" t="s">
        <v>195</v>
      </c>
    </row>
    <row r="425" s="12" customFormat="1">
      <c r="B425" s="238"/>
      <c r="C425" s="239"/>
      <c r="D425" s="223" t="s">
        <v>213</v>
      </c>
      <c r="E425" s="240" t="s">
        <v>47</v>
      </c>
      <c r="F425" s="241" t="s">
        <v>460</v>
      </c>
      <c r="G425" s="239"/>
      <c r="H425" s="242">
        <v>33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AT425" s="248" t="s">
        <v>213</v>
      </c>
      <c r="AU425" s="248" t="s">
        <v>23</v>
      </c>
      <c r="AV425" s="12" t="s">
        <v>91</v>
      </c>
      <c r="AW425" s="12" t="s">
        <v>45</v>
      </c>
      <c r="AX425" s="12" t="s">
        <v>23</v>
      </c>
      <c r="AY425" s="248" t="s">
        <v>195</v>
      </c>
    </row>
    <row r="426" s="1" customFormat="1" ht="22.5" customHeight="1">
      <c r="B426" s="40"/>
      <c r="C426" s="211" t="s">
        <v>907</v>
      </c>
      <c r="D426" s="211" t="s">
        <v>196</v>
      </c>
      <c r="E426" s="212" t="s">
        <v>908</v>
      </c>
      <c r="F426" s="213" t="s">
        <v>909</v>
      </c>
      <c r="G426" s="214" t="s">
        <v>301</v>
      </c>
      <c r="H426" s="215">
        <v>33</v>
      </c>
      <c r="I426" s="216"/>
      <c r="J426" s="217">
        <f>ROUND(I426*H426,2)</f>
        <v>0</v>
      </c>
      <c r="K426" s="213" t="s">
        <v>200</v>
      </c>
      <c r="L426" s="66"/>
      <c r="M426" s="218" t="s">
        <v>47</v>
      </c>
      <c r="N426" s="219" t="s">
        <v>53</v>
      </c>
      <c r="O426" s="41"/>
      <c r="P426" s="220">
        <f>O426*H426</f>
        <v>0</v>
      </c>
      <c r="Q426" s="220">
        <v>0</v>
      </c>
      <c r="R426" s="220">
        <f>Q426*H426</f>
        <v>0</v>
      </c>
      <c r="S426" s="220">
        <v>0.082000000000000003</v>
      </c>
      <c r="T426" s="221">
        <f>S426*H426</f>
        <v>0</v>
      </c>
      <c r="AR426" s="19" t="s">
        <v>194</v>
      </c>
      <c r="AT426" s="19" t="s">
        <v>196</v>
      </c>
      <c r="AU426" s="19" t="s">
        <v>23</v>
      </c>
      <c r="AY426" s="19" t="s">
        <v>195</v>
      </c>
      <c r="BE426" s="222">
        <f>IF(N426="základní",J426,0)</f>
        <v>0</v>
      </c>
      <c r="BF426" s="222">
        <f>IF(N426="snížená",J426,0)</f>
        <v>0</v>
      </c>
      <c r="BG426" s="222">
        <f>IF(N426="zákl. přenesená",J426,0)</f>
        <v>0</v>
      </c>
      <c r="BH426" s="222">
        <f>IF(N426="sníž. přenesená",J426,0)</f>
        <v>0</v>
      </c>
      <c r="BI426" s="222">
        <f>IF(N426="nulová",J426,0)</f>
        <v>0</v>
      </c>
      <c r="BJ426" s="19" t="s">
        <v>23</v>
      </c>
      <c r="BK426" s="222">
        <f>ROUND(I426*H426,2)</f>
        <v>0</v>
      </c>
      <c r="BL426" s="19" t="s">
        <v>194</v>
      </c>
      <c r="BM426" s="19" t="s">
        <v>910</v>
      </c>
    </row>
    <row r="427" s="1" customFormat="1">
      <c r="B427" s="40"/>
      <c r="C427" s="68"/>
      <c r="D427" s="225" t="s">
        <v>202</v>
      </c>
      <c r="E427" s="68"/>
      <c r="F427" s="226" t="s">
        <v>911</v>
      </c>
      <c r="G427" s="68"/>
      <c r="H427" s="68"/>
      <c r="I427" s="183"/>
      <c r="J427" s="68"/>
      <c r="K427" s="68"/>
      <c r="L427" s="66"/>
      <c r="M427" s="86"/>
      <c r="N427" s="41"/>
      <c r="O427" s="41"/>
      <c r="P427" s="41"/>
      <c r="Q427" s="41"/>
      <c r="R427" s="41"/>
      <c r="S427" s="41"/>
      <c r="T427" s="87"/>
      <c r="AT427" s="19" t="s">
        <v>202</v>
      </c>
      <c r="AU427" s="19" t="s">
        <v>23</v>
      </c>
    </row>
    <row r="428" s="11" customFormat="1">
      <c r="B428" s="227"/>
      <c r="C428" s="228"/>
      <c r="D428" s="225" t="s">
        <v>213</v>
      </c>
      <c r="E428" s="229" t="s">
        <v>47</v>
      </c>
      <c r="F428" s="230" t="s">
        <v>513</v>
      </c>
      <c r="G428" s="228"/>
      <c r="H428" s="231" t="s">
        <v>47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AT428" s="237" t="s">
        <v>213</v>
      </c>
      <c r="AU428" s="237" t="s">
        <v>23</v>
      </c>
      <c r="AV428" s="11" t="s">
        <v>23</v>
      </c>
      <c r="AW428" s="11" t="s">
        <v>45</v>
      </c>
      <c r="AX428" s="11" t="s">
        <v>82</v>
      </c>
      <c r="AY428" s="237" t="s">
        <v>195</v>
      </c>
    </row>
    <row r="429" s="12" customFormat="1">
      <c r="B429" s="238"/>
      <c r="C429" s="239"/>
      <c r="D429" s="223" t="s">
        <v>213</v>
      </c>
      <c r="E429" s="240" t="s">
        <v>47</v>
      </c>
      <c r="F429" s="241" t="s">
        <v>460</v>
      </c>
      <c r="G429" s="239"/>
      <c r="H429" s="242">
        <v>33</v>
      </c>
      <c r="I429" s="243"/>
      <c r="J429" s="239"/>
      <c r="K429" s="239"/>
      <c r="L429" s="244"/>
      <c r="M429" s="245"/>
      <c r="N429" s="246"/>
      <c r="O429" s="246"/>
      <c r="P429" s="246"/>
      <c r="Q429" s="246"/>
      <c r="R429" s="246"/>
      <c r="S429" s="246"/>
      <c r="T429" s="247"/>
      <c r="AT429" s="248" t="s">
        <v>213</v>
      </c>
      <c r="AU429" s="248" t="s">
        <v>23</v>
      </c>
      <c r="AV429" s="12" t="s">
        <v>91</v>
      </c>
      <c r="AW429" s="12" t="s">
        <v>45</v>
      </c>
      <c r="AX429" s="12" t="s">
        <v>23</v>
      </c>
      <c r="AY429" s="248" t="s">
        <v>195</v>
      </c>
    </row>
    <row r="430" s="1" customFormat="1" ht="22.5" customHeight="1">
      <c r="B430" s="40"/>
      <c r="C430" s="211" t="s">
        <v>912</v>
      </c>
      <c r="D430" s="211" t="s">
        <v>196</v>
      </c>
      <c r="E430" s="212" t="s">
        <v>913</v>
      </c>
      <c r="F430" s="213" t="s">
        <v>914</v>
      </c>
      <c r="G430" s="214" t="s">
        <v>492</v>
      </c>
      <c r="H430" s="215">
        <v>3548.7179999999998</v>
      </c>
      <c r="I430" s="216"/>
      <c r="J430" s="217">
        <f>ROUND(I430*H430,2)</f>
        <v>0</v>
      </c>
      <c r="K430" s="213" t="s">
        <v>200</v>
      </c>
      <c r="L430" s="66"/>
      <c r="M430" s="218" t="s">
        <v>47</v>
      </c>
      <c r="N430" s="219" t="s">
        <v>53</v>
      </c>
      <c r="O430" s="41"/>
      <c r="P430" s="220">
        <f>O430*H430</f>
        <v>0</v>
      </c>
      <c r="Q430" s="220">
        <v>0</v>
      </c>
      <c r="R430" s="220">
        <f>Q430*H430</f>
        <v>0</v>
      </c>
      <c r="S430" s="220">
        <v>0</v>
      </c>
      <c r="T430" s="221">
        <f>S430*H430</f>
        <v>0</v>
      </c>
      <c r="AR430" s="19" t="s">
        <v>194</v>
      </c>
      <c r="AT430" s="19" t="s">
        <v>196</v>
      </c>
      <c r="AU430" s="19" t="s">
        <v>23</v>
      </c>
      <c r="AY430" s="19" t="s">
        <v>195</v>
      </c>
      <c r="BE430" s="222">
        <f>IF(N430="základní",J430,0)</f>
        <v>0</v>
      </c>
      <c r="BF430" s="222">
        <f>IF(N430="snížená",J430,0)</f>
        <v>0</v>
      </c>
      <c r="BG430" s="222">
        <f>IF(N430="zákl. přenesená",J430,0)</f>
        <v>0</v>
      </c>
      <c r="BH430" s="222">
        <f>IF(N430="sníž. přenesená",J430,0)</f>
        <v>0</v>
      </c>
      <c r="BI430" s="222">
        <f>IF(N430="nulová",J430,0)</f>
        <v>0</v>
      </c>
      <c r="BJ430" s="19" t="s">
        <v>23</v>
      </c>
      <c r="BK430" s="222">
        <f>ROUND(I430*H430,2)</f>
        <v>0</v>
      </c>
      <c r="BL430" s="19" t="s">
        <v>194</v>
      </c>
      <c r="BM430" s="19" t="s">
        <v>915</v>
      </c>
    </row>
    <row r="431" s="1" customFormat="1">
      <c r="B431" s="40"/>
      <c r="C431" s="68"/>
      <c r="D431" s="225" t="s">
        <v>202</v>
      </c>
      <c r="E431" s="68"/>
      <c r="F431" s="226" t="s">
        <v>916</v>
      </c>
      <c r="G431" s="68"/>
      <c r="H431" s="68"/>
      <c r="I431" s="183"/>
      <c r="J431" s="68"/>
      <c r="K431" s="68"/>
      <c r="L431" s="66"/>
      <c r="M431" s="86"/>
      <c r="N431" s="41"/>
      <c r="O431" s="41"/>
      <c r="P431" s="41"/>
      <c r="Q431" s="41"/>
      <c r="R431" s="41"/>
      <c r="S431" s="41"/>
      <c r="T431" s="87"/>
      <c r="AT431" s="19" t="s">
        <v>202</v>
      </c>
      <c r="AU431" s="19" t="s">
        <v>23</v>
      </c>
    </row>
    <row r="432" s="12" customFormat="1">
      <c r="B432" s="238"/>
      <c r="C432" s="239"/>
      <c r="D432" s="223" t="s">
        <v>213</v>
      </c>
      <c r="E432" s="240" t="s">
        <v>47</v>
      </c>
      <c r="F432" s="241" t="s">
        <v>917</v>
      </c>
      <c r="G432" s="239"/>
      <c r="H432" s="242">
        <v>3548.7179999999998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AT432" s="248" t="s">
        <v>213</v>
      </c>
      <c r="AU432" s="248" t="s">
        <v>23</v>
      </c>
      <c r="AV432" s="12" t="s">
        <v>91</v>
      </c>
      <c r="AW432" s="12" t="s">
        <v>45</v>
      </c>
      <c r="AX432" s="12" t="s">
        <v>23</v>
      </c>
      <c r="AY432" s="248" t="s">
        <v>195</v>
      </c>
    </row>
    <row r="433" s="1" customFormat="1" ht="22.5" customHeight="1">
      <c r="B433" s="40"/>
      <c r="C433" s="211" t="s">
        <v>918</v>
      </c>
      <c r="D433" s="211" t="s">
        <v>196</v>
      </c>
      <c r="E433" s="212" t="s">
        <v>919</v>
      </c>
      <c r="F433" s="213" t="s">
        <v>920</v>
      </c>
      <c r="G433" s="214" t="s">
        <v>492</v>
      </c>
      <c r="H433" s="215">
        <v>67425.642000000007</v>
      </c>
      <c r="I433" s="216"/>
      <c r="J433" s="217">
        <f>ROUND(I433*H433,2)</f>
        <v>0</v>
      </c>
      <c r="K433" s="213" t="s">
        <v>200</v>
      </c>
      <c r="L433" s="66"/>
      <c r="M433" s="218" t="s">
        <v>47</v>
      </c>
      <c r="N433" s="219" t="s">
        <v>53</v>
      </c>
      <c r="O433" s="41"/>
      <c r="P433" s="220">
        <f>O433*H433</f>
        <v>0</v>
      </c>
      <c r="Q433" s="220">
        <v>0</v>
      </c>
      <c r="R433" s="220">
        <f>Q433*H433</f>
        <v>0</v>
      </c>
      <c r="S433" s="220">
        <v>0</v>
      </c>
      <c r="T433" s="221">
        <f>S433*H433</f>
        <v>0</v>
      </c>
      <c r="AR433" s="19" t="s">
        <v>194</v>
      </c>
      <c r="AT433" s="19" t="s">
        <v>196</v>
      </c>
      <c r="AU433" s="19" t="s">
        <v>23</v>
      </c>
      <c r="AY433" s="19" t="s">
        <v>195</v>
      </c>
      <c r="BE433" s="222">
        <f>IF(N433="základní",J433,0)</f>
        <v>0</v>
      </c>
      <c r="BF433" s="222">
        <f>IF(N433="snížená",J433,0)</f>
        <v>0</v>
      </c>
      <c r="BG433" s="222">
        <f>IF(N433="zákl. přenesená",J433,0)</f>
        <v>0</v>
      </c>
      <c r="BH433" s="222">
        <f>IF(N433="sníž. přenesená",J433,0)</f>
        <v>0</v>
      </c>
      <c r="BI433" s="222">
        <f>IF(N433="nulová",J433,0)</f>
        <v>0</v>
      </c>
      <c r="BJ433" s="19" t="s">
        <v>23</v>
      </c>
      <c r="BK433" s="222">
        <f>ROUND(I433*H433,2)</f>
        <v>0</v>
      </c>
      <c r="BL433" s="19" t="s">
        <v>194</v>
      </c>
      <c r="BM433" s="19" t="s">
        <v>921</v>
      </c>
    </row>
    <row r="434" s="1" customFormat="1">
      <c r="B434" s="40"/>
      <c r="C434" s="68"/>
      <c r="D434" s="225" t="s">
        <v>202</v>
      </c>
      <c r="E434" s="68"/>
      <c r="F434" s="226" t="s">
        <v>922</v>
      </c>
      <c r="G434" s="68"/>
      <c r="H434" s="68"/>
      <c r="I434" s="183"/>
      <c r="J434" s="68"/>
      <c r="K434" s="68"/>
      <c r="L434" s="66"/>
      <c r="M434" s="86"/>
      <c r="N434" s="41"/>
      <c r="O434" s="41"/>
      <c r="P434" s="41"/>
      <c r="Q434" s="41"/>
      <c r="R434" s="41"/>
      <c r="S434" s="41"/>
      <c r="T434" s="87"/>
      <c r="AT434" s="19" t="s">
        <v>202</v>
      </c>
      <c r="AU434" s="19" t="s">
        <v>23</v>
      </c>
    </row>
    <row r="435" s="12" customFormat="1">
      <c r="B435" s="238"/>
      <c r="C435" s="239"/>
      <c r="D435" s="223" t="s">
        <v>213</v>
      </c>
      <c r="E435" s="240" t="s">
        <v>923</v>
      </c>
      <c r="F435" s="241" t="s">
        <v>924</v>
      </c>
      <c r="G435" s="239"/>
      <c r="H435" s="242">
        <v>67425.642000000007</v>
      </c>
      <c r="I435" s="243"/>
      <c r="J435" s="239"/>
      <c r="K435" s="239"/>
      <c r="L435" s="244"/>
      <c r="M435" s="245"/>
      <c r="N435" s="246"/>
      <c r="O435" s="246"/>
      <c r="P435" s="246"/>
      <c r="Q435" s="246"/>
      <c r="R435" s="246"/>
      <c r="S435" s="246"/>
      <c r="T435" s="247"/>
      <c r="AT435" s="248" t="s">
        <v>213</v>
      </c>
      <c r="AU435" s="248" t="s">
        <v>23</v>
      </c>
      <c r="AV435" s="12" t="s">
        <v>91</v>
      </c>
      <c r="AW435" s="12" t="s">
        <v>45</v>
      </c>
      <c r="AX435" s="12" t="s">
        <v>23</v>
      </c>
      <c r="AY435" s="248" t="s">
        <v>195</v>
      </c>
    </row>
    <row r="436" s="1" customFormat="1" ht="22.5" customHeight="1">
      <c r="B436" s="40"/>
      <c r="C436" s="211" t="s">
        <v>925</v>
      </c>
      <c r="D436" s="211" t="s">
        <v>196</v>
      </c>
      <c r="E436" s="212" t="s">
        <v>926</v>
      </c>
      <c r="F436" s="213" t="s">
        <v>927</v>
      </c>
      <c r="G436" s="214" t="s">
        <v>486</v>
      </c>
      <c r="H436" s="215">
        <v>6.641</v>
      </c>
      <c r="I436" s="216"/>
      <c r="J436" s="217">
        <f>ROUND(I436*H436,2)</f>
        <v>0</v>
      </c>
      <c r="K436" s="213" t="s">
        <v>200</v>
      </c>
      <c r="L436" s="66"/>
      <c r="M436" s="218" t="s">
        <v>47</v>
      </c>
      <c r="N436" s="219" t="s">
        <v>53</v>
      </c>
      <c r="O436" s="41"/>
      <c r="P436" s="220">
        <f>O436*H436</f>
        <v>0</v>
      </c>
      <c r="Q436" s="220">
        <v>0</v>
      </c>
      <c r="R436" s="220">
        <f>Q436*H436</f>
        <v>0</v>
      </c>
      <c r="S436" s="220">
        <v>0</v>
      </c>
      <c r="T436" s="221">
        <f>S436*H436</f>
        <v>0</v>
      </c>
      <c r="AR436" s="19" t="s">
        <v>194</v>
      </c>
      <c r="AT436" s="19" t="s">
        <v>196</v>
      </c>
      <c r="AU436" s="19" t="s">
        <v>23</v>
      </c>
      <c r="AY436" s="19" t="s">
        <v>195</v>
      </c>
      <c r="BE436" s="222">
        <f>IF(N436="základní",J436,0)</f>
        <v>0</v>
      </c>
      <c r="BF436" s="222">
        <f>IF(N436="snížená",J436,0)</f>
        <v>0</v>
      </c>
      <c r="BG436" s="222">
        <f>IF(N436="zákl. přenesená",J436,0)</f>
        <v>0</v>
      </c>
      <c r="BH436" s="222">
        <f>IF(N436="sníž. přenesená",J436,0)</f>
        <v>0</v>
      </c>
      <c r="BI436" s="222">
        <f>IF(N436="nulová",J436,0)</f>
        <v>0</v>
      </c>
      <c r="BJ436" s="19" t="s">
        <v>23</v>
      </c>
      <c r="BK436" s="222">
        <f>ROUND(I436*H436,2)</f>
        <v>0</v>
      </c>
      <c r="BL436" s="19" t="s">
        <v>194</v>
      </c>
      <c r="BM436" s="19" t="s">
        <v>928</v>
      </c>
    </row>
    <row r="437" s="1" customFormat="1">
      <c r="B437" s="40"/>
      <c r="C437" s="68"/>
      <c r="D437" s="225" t="s">
        <v>202</v>
      </c>
      <c r="E437" s="68"/>
      <c r="F437" s="226" t="s">
        <v>929</v>
      </c>
      <c r="G437" s="68"/>
      <c r="H437" s="68"/>
      <c r="I437" s="183"/>
      <c r="J437" s="68"/>
      <c r="K437" s="68"/>
      <c r="L437" s="66"/>
      <c r="M437" s="86"/>
      <c r="N437" s="41"/>
      <c r="O437" s="41"/>
      <c r="P437" s="41"/>
      <c r="Q437" s="41"/>
      <c r="R437" s="41"/>
      <c r="S437" s="41"/>
      <c r="T437" s="87"/>
      <c r="AT437" s="19" t="s">
        <v>202</v>
      </c>
      <c r="AU437" s="19" t="s">
        <v>23</v>
      </c>
    </row>
    <row r="438" s="12" customFormat="1">
      <c r="B438" s="238"/>
      <c r="C438" s="239"/>
      <c r="D438" s="223" t="s">
        <v>213</v>
      </c>
      <c r="E438" s="240" t="s">
        <v>47</v>
      </c>
      <c r="F438" s="241" t="s">
        <v>930</v>
      </c>
      <c r="G438" s="239"/>
      <c r="H438" s="242">
        <v>6.641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AT438" s="248" t="s">
        <v>213</v>
      </c>
      <c r="AU438" s="248" t="s">
        <v>23</v>
      </c>
      <c r="AV438" s="12" t="s">
        <v>91</v>
      </c>
      <c r="AW438" s="12" t="s">
        <v>45</v>
      </c>
      <c r="AX438" s="12" t="s">
        <v>23</v>
      </c>
      <c r="AY438" s="248" t="s">
        <v>195</v>
      </c>
    </row>
    <row r="439" s="1" customFormat="1" ht="22.5" customHeight="1">
      <c r="B439" s="40"/>
      <c r="C439" s="211" t="s">
        <v>931</v>
      </c>
      <c r="D439" s="211" t="s">
        <v>196</v>
      </c>
      <c r="E439" s="212" t="s">
        <v>932</v>
      </c>
      <c r="F439" s="213" t="s">
        <v>933</v>
      </c>
      <c r="G439" s="214" t="s">
        <v>486</v>
      </c>
      <c r="H439" s="215">
        <v>6.641</v>
      </c>
      <c r="I439" s="216"/>
      <c r="J439" s="217">
        <f>ROUND(I439*H439,2)</f>
        <v>0</v>
      </c>
      <c r="K439" s="213" t="s">
        <v>200</v>
      </c>
      <c r="L439" s="66"/>
      <c r="M439" s="218" t="s">
        <v>47</v>
      </c>
      <c r="N439" s="219" t="s">
        <v>53</v>
      </c>
      <c r="O439" s="41"/>
      <c r="P439" s="220">
        <f>O439*H439</f>
        <v>0</v>
      </c>
      <c r="Q439" s="220">
        <v>0</v>
      </c>
      <c r="R439" s="220">
        <f>Q439*H439</f>
        <v>0</v>
      </c>
      <c r="S439" s="220">
        <v>0</v>
      </c>
      <c r="T439" s="221">
        <f>S439*H439</f>
        <v>0</v>
      </c>
      <c r="AR439" s="19" t="s">
        <v>194</v>
      </c>
      <c r="AT439" s="19" t="s">
        <v>196</v>
      </c>
      <c r="AU439" s="19" t="s">
        <v>23</v>
      </c>
      <c r="AY439" s="19" t="s">
        <v>195</v>
      </c>
      <c r="BE439" s="222">
        <f>IF(N439="základní",J439,0)</f>
        <v>0</v>
      </c>
      <c r="BF439" s="222">
        <f>IF(N439="snížená",J439,0)</f>
        <v>0</v>
      </c>
      <c r="BG439" s="222">
        <f>IF(N439="zákl. přenesená",J439,0)</f>
        <v>0</v>
      </c>
      <c r="BH439" s="222">
        <f>IF(N439="sníž. přenesená",J439,0)</f>
        <v>0</v>
      </c>
      <c r="BI439" s="222">
        <f>IF(N439="nulová",J439,0)</f>
        <v>0</v>
      </c>
      <c r="BJ439" s="19" t="s">
        <v>23</v>
      </c>
      <c r="BK439" s="222">
        <f>ROUND(I439*H439,2)</f>
        <v>0</v>
      </c>
      <c r="BL439" s="19" t="s">
        <v>194</v>
      </c>
      <c r="BM439" s="19" t="s">
        <v>934</v>
      </c>
    </row>
    <row r="440" s="1" customFormat="1">
      <c r="B440" s="40"/>
      <c r="C440" s="68"/>
      <c r="D440" s="225" t="s">
        <v>202</v>
      </c>
      <c r="E440" s="68"/>
      <c r="F440" s="226" t="s">
        <v>935</v>
      </c>
      <c r="G440" s="68"/>
      <c r="H440" s="68"/>
      <c r="I440" s="183"/>
      <c r="J440" s="68"/>
      <c r="K440" s="68"/>
      <c r="L440" s="66"/>
      <c r="M440" s="86"/>
      <c r="N440" s="41"/>
      <c r="O440" s="41"/>
      <c r="P440" s="41"/>
      <c r="Q440" s="41"/>
      <c r="R440" s="41"/>
      <c r="S440" s="41"/>
      <c r="T440" s="87"/>
      <c r="AT440" s="19" t="s">
        <v>202</v>
      </c>
      <c r="AU440" s="19" t="s">
        <v>23</v>
      </c>
    </row>
    <row r="441" s="12" customFormat="1">
      <c r="B441" s="238"/>
      <c r="C441" s="239"/>
      <c r="D441" s="223" t="s">
        <v>213</v>
      </c>
      <c r="E441" s="240" t="s">
        <v>47</v>
      </c>
      <c r="F441" s="241" t="s">
        <v>930</v>
      </c>
      <c r="G441" s="239"/>
      <c r="H441" s="242">
        <v>6.641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AT441" s="248" t="s">
        <v>213</v>
      </c>
      <c r="AU441" s="248" t="s">
        <v>23</v>
      </c>
      <c r="AV441" s="12" t="s">
        <v>91</v>
      </c>
      <c r="AW441" s="12" t="s">
        <v>45</v>
      </c>
      <c r="AX441" s="12" t="s">
        <v>23</v>
      </c>
      <c r="AY441" s="248" t="s">
        <v>195</v>
      </c>
    </row>
    <row r="442" s="1" customFormat="1" ht="22.5" customHeight="1">
      <c r="B442" s="40"/>
      <c r="C442" s="211" t="s">
        <v>936</v>
      </c>
      <c r="D442" s="211" t="s">
        <v>196</v>
      </c>
      <c r="E442" s="212" t="s">
        <v>937</v>
      </c>
      <c r="F442" s="213" t="s">
        <v>938</v>
      </c>
      <c r="G442" s="214" t="s">
        <v>492</v>
      </c>
      <c r="H442" s="215">
        <v>242.40199999999999</v>
      </c>
      <c r="I442" s="216"/>
      <c r="J442" s="217">
        <f>ROUND(I442*H442,2)</f>
        <v>0</v>
      </c>
      <c r="K442" s="213" t="s">
        <v>200</v>
      </c>
      <c r="L442" s="66"/>
      <c r="M442" s="218" t="s">
        <v>47</v>
      </c>
      <c r="N442" s="219" t="s">
        <v>53</v>
      </c>
      <c r="O442" s="41"/>
      <c r="P442" s="220">
        <f>O442*H442</f>
        <v>0</v>
      </c>
      <c r="Q442" s="220">
        <v>0</v>
      </c>
      <c r="R442" s="220">
        <f>Q442*H442</f>
        <v>0</v>
      </c>
      <c r="S442" s="220">
        <v>0</v>
      </c>
      <c r="T442" s="221">
        <f>S442*H442</f>
        <v>0</v>
      </c>
      <c r="AR442" s="19" t="s">
        <v>194</v>
      </c>
      <c r="AT442" s="19" t="s">
        <v>196</v>
      </c>
      <c r="AU442" s="19" t="s">
        <v>23</v>
      </c>
      <c r="AY442" s="19" t="s">
        <v>195</v>
      </c>
      <c r="BE442" s="222">
        <f>IF(N442="základní",J442,0)</f>
        <v>0</v>
      </c>
      <c r="BF442" s="222">
        <f>IF(N442="snížená",J442,0)</f>
        <v>0</v>
      </c>
      <c r="BG442" s="222">
        <f>IF(N442="zákl. přenesená",J442,0)</f>
        <v>0</v>
      </c>
      <c r="BH442" s="222">
        <f>IF(N442="sníž. přenesená",J442,0)</f>
        <v>0</v>
      </c>
      <c r="BI442" s="222">
        <f>IF(N442="nulová",J442,0)</f>
        <v>0</v>
      </c>
      <c r="BJ442" s="19" t="s">
        <v>23</v>
      </c>
      <c r="BK442" s="222">
        <f>ROUND(I442*H442,2)</f>
        <v>0</v>
      </c>
      <c r="BL442" s="19" t="s">
        <v>194</v>
      </c>
      <c r="BM442" s="19" t="s">
        <v>939</v>
      </c>
    </row>
    <row r="443" s="1" customFormat="1">
      <c r="B443" s="40"/>
      <c r="C443" s="68"/>
      <c r="D443" s="225" t="s">
        <v>202</v>
      </c>
      <c r="E443" s="68"/>
      <c r="F443" s="226" t="s">
        <v>940</v>
      </c>
      <c r="G443" s="68"/>
      <c r="H443" s="68"/>
      <c r="I443" s="183"/>
      <c r="J443" s="68"/>
      <c r="K443" s="68"/>
      <c r="L443" s="66"/>
      <c r="M443" s="86"/>
      <c r="N443" s="41"/>
      <c r="O443" s="41"/>
      <c r="P443" s="41"/>
      <c r="Q443" s="41"/>
      <c r="R443" s="41"/>
      <c r="S443" s="41"/>
      <c r="T443" s="87"/>
      <c r="AT443" s="19" t="s">
        <v>202</v>
      </c>
      <c r="AU443" s="19" t="s">
        <v>23</v>
      </c>
    </row>
    <row r="444" s="12" customFormat="1">
      <c r="B444" s="238"/>
      <c r="C444" s="239"/>
      <c r="D444" s="223" t="s">
        <v>213</v>
      </c>
      <c r="E444" s="240" t="s">
        <v>941</v>
      </c>
      <c r="F444" s="241" t="s">
        <v>942</v>
      </c>
      <c r="G444" s="239"/>
      <c r="H444" s="242">
        <v>242.40199999999999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AT444" s="248" t="s">
        <v>213</v>
      </c>
      <c r="AU444" s="248" t="s">
        <v>23</v>
      </c>
      <c r="AV444" s="12" t="s">
        <v>91</v>
      </c>
      <c r="AW444" s="12" t="s">
        <v>45</v>
      </c>
      <c r="AX444" s="12" t="s">
        <v>23</v>
      </c>
      <c r="AY444" s="248" t="s">
        <v>195</v>
      </c>
    </row>
    <row r="445" s="1" customFormat="1" ht="22.5" customHeight="1">
      <c r="B445" s="40"/>
      <c r="C445" s="211" t="s">
        <v>332</v>
      </c>
      <c r="D445" s="211" t="s">
        <v>196</v>
      </c>
      <c r="E445" s="212" t="s">
        <v>943</v>
      </c>
      <c r="F445" s="213" t="s">
        <v>944</v>
      </c>
      <c r="G445" s="214" t="s">
        <v>486</v>
      </c>
      <c r="H445" s="215">
        <v>1246.1679999999999</v>
      </c>
      <c r="I445" s="216"/>
      <c r="J445" s="217">
        <f>ROUND(I445*H445,2)</f>
        <v>0</v>
      </c>
      <c r="K445" s="213" t="s">
        <v>200</v>
      </c>
      <c r="L445" s="66"/>
      <c r="M445" s="218" t="s">
        <v>47</v>
      </c>
      <c r="N445" s="219" t="s">
        <v>53</v>
      </c>
      <c r="O445" s="41"/>
      <c r="P445" s="220">
        <f>O445*H445</f>
        <v>0</v>
      </c>
      <c r="Q445" s="220">
        <v>0</v>
      </c>
      <c r="R445" s="220">
        <f>Q445*H445</f>
        <v>0</v>
      </c>
      <c r="S445" s="220">
        <v>0</v>
      </c>
      <c r="T445" s="221">
        <f>S445*H445</f>
        <v>0</v>
      </c>
      <c r="AR445" s="19" t="s">
        <v>194</v>
      </c>
      <c r="AT445" s="19" t="s">
        <v>196</v>
      </c>
      <c r="AU445" s="19" t="s">
        <v>23</v>
      </c>
      <c r="AY445" s="19" t="s">
        <v>195</v>
      </c>
      <c r="BE445" s="222">
        <f>IF(N445="základní",J445,0)</f>
        <v>0</v>
      </c>
      <c r="BF445" s="222">
        <f>IF(N445="snížená",J445,0)</f>
        <v>0</v>
      </c>
      <c r="BG445" s="222">
        <f>IF(N445="zákl. přenesená",J445,0)</f>
        <v>0</v>
      </c>
      <c r="BH445" s="222">
        <f>IF(N445="sníž. přenesená",J445,0)</f>
        <v>0</v>
      </c>
      <c r="BI445" s="222">
        <f>IF(N445="nulová",J445,0)</f>
        <v>0</v>
      </c>
      <c r="BJ445" s="19" t="s">
        <v>23</v>
      </c>
      <c r="BK445" s="222">
        <f>ROUND(I445*H445,2)</f>
        <v>0</v>
      </c>
      <c r="BL445" s="19" t="s">
        <v>194</v>
      </c>
      <c r="BM445" s="19" t="s">
        <v>945</v>
      </c>
    </row>
    <row r="446" s="1" customFormat="1">
      <c r="B446" s="40"/>
      <c r="C446" s="68"/>
      <c r="D446" s="225" t="s">
        <v>202</v>
      </c>
      <c r="E446" s="68"/>
      <c r="F446" s="226" t="s">
        <v>946</v>
      </c>
      <c r="G446" s="68"/>
      <c r="H446" s="68"/>
      <c r="I446" s="183"/>
      <c r="J446" s="68"/>
      <c r="K446" s="68"/>
      <c r="L446" s="66"/>
      <c r="M446" s="86"/>
      <c r="N446" s="41"/>
      <c r="O446" s="41"/>
      <c r="P446" s="41"/>
      <c r="Q446" s="41"/>
      <c r="R446" s="41"/>
      <c r="S446" s="41"/>
      <c r="T446" s="87"/>
      <c r="AT446" s="19" t="s">
        <v>202</v>
      </c>
      <c r="AU446" s="19" t="s">
        <v>23</v>
      </c>
    </row>
    <row r="447" s="12" customFormat="1">
      <c r="B447" s="238"/>
      <c r="C447" s="239"/>
      <c r="D447" s="223" t="s">
        <v>213</v>
      </c>
      <c r="E447" s="240" t="s">
        <v>47</v>
      </c>
      <c r="F447" s="241" t="s">
        <v>947</v>
      </c>
      <c r="G447" s="239"/>
      <c r="H447" s="242">
        <v>1246.1679999999999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AT447" s="248" t="s">
        <v>213</v>
      </c>
      <c r="AU447" s="248" t="s">
        <v>23</v>
      </c>
      <c r="AV447" s="12" t="s">
        <v>91</v>
      </c>
      <c r="AW447" s="12" t="s">
        <v>45</v>
      </c>
      <c r="AX447" s="12" t="s">
        <v>23</v>
      </c>
      <c r="AY447" s="248" t="s">
        <v>195</v>
      </c>
    </row>
    <row r="448" s="1" customFormat="1" ht="31.5" customHeight="1">
      <c r="B448" s="40"/>
      <c r="C448" s="211" t="s">
        <v>948</v>
      </c>
      <c r="D448" s="211" t="s">
        <v>196</v>
      </c>
      <c r="E448" s="212" t="s">
        <v>949</v>
      </c>
      <c r="F448" s="213" t="s">
        <v>950</v>
      </c>
      <c r="G448" s="214" t="s">
        <v>486</v>
      </c>
      <c r="H448" s="215">
        <v>1586.9590000000001</v>
      </c>
      <c r="I448" s="216"/>
      <c r="J448" s="217">
        <f>ROUND(I448*H448,2)</f>
        <v>0</v>
      </c>
      <c r="K448" s="213" t="s">
        <v>200</v>
      </c>
      <c r="L448" s="66"/>
      <c r="M448" s="218" t="s">
        <v>47</v>
      </c>
      <c r="N448" s="219" t="s">
        <v>53</v>
      </c>
      <c r="O448" s="41"/>
      <c r="P448" s="220">
        <f>O448*H448</f>
        <v>0</v>
      </c>
      <c r="Q448" s="220">
        <v>0</v>
      </c>
      <c r="R448" s="220">
        <f>Q448*H448</f>
        <v>0</v>
      </c>
      <c r="S448" s="220">
        <v>0</v>
      </c>
      <c r="T448" s="221">
        <f>S448*H448</f>
        <v>0</v>
      </c>
      <c r="AR448" s="19" t="s">
        <v>194</v>
      </c>
      <c r="AT448" s="19" t="s">
        <v>196</v>
      </c>
      <c r="AU448" s="19" t="s">
        <v>23</v>
      </c>
      <c r="AY448" s="19" t="s">
        <v>195</v>
      </c>
      <c r="BE448" s="222">
        <f>IF(N448="základní",J448,0)</f>
        <v>0</v>
      </c>
      <c r="BF448" s="222">
        <f>IF(N448="snížená",J448,0)</f>
        <v>0</v>
      </c>
      <c r="BG448" s="222">
        <f>IF(N448="zákl. přenesená",J448,0)</f>
        <v>0</v>
      </c>
      <c r="BH448" s="222">
        <f>IF(N448="sníž. přenesená",J448,0)</f>
        <v>0</v>
      </c>
      <c r="BI448" s="222">
        <f>IF(N448="nulová",J448,0)</f>
        <v>0</v>
      </c>
      <c r="BJ448" s="19" t="s">
        <v>23</v>
      </c>
      <c r="BK448" s="222">
        <f>ROUND(I448*H448,2)</f>
        <v>0</v>
      </c>
      <c r="BL448" s="19" t="s">
        <v>194</v>
      </c>
      <c r="BM448" s="19" t="s">
        <v>951</v>
      </c>
    </row>
    <row r="449" s="1" customFormat="1">
      <c r="B449" s="40"/>
      <c r="C449" s="68"/>
      <c r="D449" s="225" t="s">
        <v>202</v>
      </c>
      <c r="E449" s="68"/>
      <c r="F449" s="226" t="s">
        <v>952</v>
      </c>
      <c r="G449" s="68"/>
      <c r="H449" s="68"/>
      <c r="I449" s="183"/>
      <c r="J449" s="68"/>
      <c r="K449" s="68"/>
      <c r="L449" s="66"/>
      <c r="M449" s="296"/>
      <c r="N449" s="250"/>
      <c r="O449" s="250"/>
      <c r="P449" s="250"/>
      <c r="Q449" s="250"/>
      <c r="R449" s="250"/>
      <c r="S449" s="250"/>
      <c r="T449" s="297"/>
      <c r="AT449" s="19" t="s">
        <v>202</v>
      </c>
      <c r="AU449" s="19" t="s">
        <v>23</v>
      </c>
    </row>
    <row r="450" s="1" customFormat="1" ht="6.96" customHeight="1">
      <c r="B450" s="61"/>
      <c r="C450" s="62"/>
      <c r="D450" s="62"/>
      <c r="E450" s="62"/>
      <c r="F450" s="62"/>
      <c r="G450" s="62"/>
      <c r="H450" s="62"/>
      <c r="I450" s="166"/>
      <c r="J450" s="62"/>
      <c r="K450" s="62"/>
      <c r="L450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5:H75"/>
    <mergeCell ref="E77:H77"/>
    <mergeCell ref="E79:H79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109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82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500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953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ROUND(J83,2)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ROUND(SUM(BE83:BE158), 2)</f>
        <v>0</v>
      </c>
      <c r="G32" s="41"/>
      <c r="H32" s="41"/>
      <c r="I32" s="158">
        <v>0.20999999999999999</v>
      </c>
      <c r="J32" s="157">
        <f>ROUND(ROUND((SUM(BE83:BE158)),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ROUND(SUM(BF83:BF158), 2)</f>
        <v>0</v>
      </c>
      <c r="G33" s="41"/>
      <c r="H33" s="41"/>
      <c r="I33" s="158">
        <v>0.14999999999999999</v>
      </c>
      <c r="J33" s="157">
        <f>ROUND(ROUND((SUM(BF83:BF158)),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ROUND(SUM(BG83:BG158),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ROUND(SUM(BH83:BH158),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ROUND(SUM(BI83:BI158),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500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J83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504</v>
      </c>
      <c r="E61" s="179"/>
      <c r="F61" s="179"/>
      <c r="G61" s="179"/>
      <c r="H61" s="179"/>
      <c r="I61" s="180"/>
      <c r="J61" s="181">
        <f>J84</f>
        <v>0</v>
      </c>
      <c r="K61" s="182"/>
    </row>
    <row r="62" s="1" customFormat="1" ht="21.84" customHeight="1">
      <c r="B62" s="40"/>
      <c r="C62" s="41"/>
      <c r="D62" s="41"/>
      <c r="E62" s="41"/>
      <c r="F62" s="41"/>
      <c r="G62" s="41"/>
      <c r="H62" s="41"/>
      <c r="I62" s="143"/>
      <c r="J62" s="41"/>
      <c r="K62" s="45"/>
    </row>
    <row r="63" s="1" customFormat="1" ht="6.96" customHeight="1">
      <c r="B63" s="61"/>
      <c r="C63" s="62"/>
      <c r="D63" s="62"/>
      <c r="E63" s="62"/>
      <c r="F63" s="62"/>
      <c r="G63" s="62"/>
      <c r="H63" s="62"/>
      <c r="I63" s="166"/>
      <c r="J63" s="62"/>
      <c r="K63" s="63"/>
    </row>
    <row r="67" s="1" customFormat="1" ht="6.96" customHeight="1">
      <c r="B67" s="64"/>
      <c r="C67" s="65"/>
      <c r="D67" s="65"/>
      <c r="E67" s="65"/>
      <c r="F67" s="65"/>
      <c r="G67" s="65"/>
      <c r="H67" s="65"/>
      <c r="I67" s="169"/>
      <c r="J67" s="65"/>
      <c r="K67" s="65"/>
      <c r="L67" s="66"/>
    </row>
    <row r="68" s="1" customFormat="1" ht="36.96" customHeight="1">
      <c r="B68" s="40"/>
      <c r="C68" s="67" t="s">
        <v>178</v>
      </c>
      <c r="D68" s="68"/>
      <c r="E68" s="68"/>
      <c r="F68" s="68"/>
      <c r="G68" s="68"/>
      <c r="H68" s="68"/>
      <c r="I68" s="183"/>
      <c r="J68" s="68"/>
      <c r="K68" s="68"/>
      <c r="L68" s="66"/>
    </row>
    <row r="69" s="1" customFormat="1" ht="6.96" customHeight="1">
      <c r="B69" s="40"/>
      <c r="C69" s="68"/>
      <c r="D69" s="68"/>
      <c r="E69" s="68"/>
      <c r="F69" s="68"/>
      <c r="G69" s="68"/>
      <c r="H69" s="68"/>
      <c r="I69" s="183"/>
      <c r="J69" s="68"/>
      <c r="K69" s="68"/>
      <c r="L69" s="66"/>
    </row>
    <row r="70" s="1" customFormat="1" ht="14.4" customHeight="1">
      <c r="B70" s="40"/>
      <c r="C70" s="70" t="s">
        <v>16</v>
      </c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22.5" customHeight="1">
      <c r="B71" s="40"/>
      <c r="C71" s="68"/>
      <c r="D71" s="68"/>
      <c r="E71" s="184">
        <f>E7</f>
        <v>0</v>
      </c>
      <c r="F71" s="68"/>
      <c r="G71" s="68"/>
      <c r="H71" s="68"/>
      <c r="I71" s="183"/>
      <c r="J71" s="68"/>
      <c r="K71" s="68"/>
      <c r="L71" s="66"/>
    </row>
    <row r="72">
      <c r="B72" s="23"/>
      <c r="C72" s="70" t="s">
        <v>167</v>
      </c>
      <c r="D72" s="298"/>
      <c r="E72" s="298"/>
      <c r="F72" s="298"/>
      <c r="G72" s="298"/>
      <c r="H72" s="298"/>
      <c r="I72" s="138"/>
      <c r="J72" s="298"/>
      <c r="K72" s="298"/>
      <c r="L72" s="299"/>
    </row>
    <row r="73" s="1" customFormat="1" ht="22.5" customHeight="1">
      <c r="B73" s="40"/>
      <c r="C73" s="68"/>
      <c r="D73" s="68"/>
      <c r="E73" s="184" t="s">
        <v>500</v>
      </c>
      <c r="F73" s="68"/>
      <c r="G73" s="68"/>
      <c r="H73" s="68"/>
      <c r="I73" s="183"/>
      <c r="J73" s="68"/>
      <c r="K73" s="68"/>
      <c r="L73" s="66"/>
    </row>
    <row r="74" s="1" customFormat="1" ht="14.4" customHeight="1">
      <c r="B74" s="40"/>
      <c r="C74" s="70" t="s">
        <v>501</v>
      </c>
      <c r="D74" s="68"/>
      <c r="E74" s="68"/>
      <c r="F74" s="68"/>
      <c r="G74" s="68"/>
      <c r="H74" s="68"/>
      <c r="I74" s="183"/>
      <c r="J74" s="68"/>
      <c r="K74" s="68"/>
      <c r="L74" s="66"/>
    </row>
    <row r="75" s="1" customFormat="1" ht="23.25" customHeight="1">
      <c r="B75" s="40"/>
      <c r="C75" s="68"/>
      <c r="D75" s="68"/>
      <c r="E75" s="76">
        <f>E11</f>
        <v>0</v>
      </c>
      <c r="F75" s="68"/>
      <c r="G75" s="68"/>
      <c r="H75" s="68"/>
      <c r="I75" s="183"/>
      <c r="J75" s="68"/>
      <c r="K75" s="68"/>
      <c r="L75" s="66"/>
    </row>
    <row r="76" s="1" customFormat="1" ht="6.96" customHeight="1">
      <c r="B76" s="40"/>
      <c r="C76" s="68"/>
      <c r="D76" s="68"/>
      <c r="E76" s="68"/>
      <c r="F76" s="68"/>
      <c r="G76" s="68"/>
      <c r="H76" s="68"/>
      <c r="I76" s="183"/>
      <c r="J76" s="68"/>
      <c r="K76" s="68"/>
      <c r="L76" s="66"/>
    </row>
    <row r="77" s="1" customFormat="1" ht="18" customHeight="1">
      <c r="B77" s="40"/>
      <c r="C77" s="70" t="s">
        <v>24</v>
      </c>
      <c r="D77" s="68"/>
      <c r="E77" s="68"/>
      <c r="F77" s="185">
        <f>F14</f>
        <v>0</v>
      </c>
      <c r="G77" s="68"/>
      <c r="H77" s="68"/>
      <c r="I77" s="186" t="s">
        <v>26</v>
      </c>
      <c r="J77" s="79">
        <f>IF(J14="","",J14)</f>
        <v>0</v>
      </c>
      <c r="K77" s="68"/>
      <c r="L77" s="66"/>
    </row>
    <row r="78" s="1" customFormat="1" ht="6.96" customHeight="1">
      <c r="B78" s="40"/>
      <c r="C78" s="68"/>
      <c r="D78" s="68"/>
      <c r="E78" s="68"/>
      <c r="F78" s="68"/>
      <c r="G78" s="68"/>
      <c r="H78" s="68"/>
      <c r="I78" s="183"/>
      <c r="J78" s="68"/>
      <c r="K78" s="68"/>
      <c r="L78" s="66"/>
    </row>
    <row r="79" s="1" customFormat="1">
      <c r="B79" s="40"/>
      <c r="C79" s="70" t="s">
        <v>34</v>
      </c>
      <c r="D79" s="68"/>
      <c r="E79" s="68"/>
      <c r="F79" s="185">
        <f>E17</f>
        <v>0</v>
      </c>
      <c r="G79" s="68"/>
      <c r="H79" s="68"/>
      <c r="I79" s="186" t="s">
        <v>42</v>
      </c>
      <c r="J79" s="185">
        <f>E23</f>
        <v>0</v>
      </c>
      <c r="K79" s="68"/>
      <c r="L79" s="66"/>
    </row>
    <row r="80" s="1" customFormat="1" ht="14.4" customHeight="1">
      <c r="B80" s="40"/>
      <c r="C80" s="70" t="s">
        <v>40</v>
      </c>
      <c r="D80" s="68"/>
      <c r="E80" s="68"/>
      <c r="F80" s="185">
        <f>IF(E20="","",E20)</f>
        <v>0</v>
      </c>
      <c r="G80" s="68"/>
      <c r="H80" s="68"/>
      <c r="I80" s="183"/>
      <c r="J80" s="68"/>
      <c r="K80" s="68"/>
      <c r="L80" s="66"/>
    </row>
    <row r="81" s="1" customFormat="1" ht="10.32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9" customFormat="1" ht="29.28" customHeight="1">
      <c r="B82" s="187"/>
      <c r="C82" s="188" t="s">
        <v>179</v>
      </c>
      <c r="D82" s="189" t="s">
        <v>67</v>
      </c>
      <c r="E82" s="189" t="s">
        <v>63</v>
      </c>
      <c r="F82" s="189" t="s">
        <v>180</v>
      </c>
      <c r="G82" s="189" t="s">
        <v>181</v>
      </c>
      <c r="H82" s="189" t="s">
        <v>182</v>
      </c>
      <c r="I82" s="190" t="s">
        <v>183</v>
      </c>
      <c r="J82" s="189" t="s">
        <v>174</v>
      </c>
      <c r="K82" s="191" t="s">
        <v>184</v>
      </c>
      <c r="L82" s="192"/>
      <c r="M82" s="93" t="s">
        <v>185</v>
      </c>
      <c r="N82" s="94" t="s">
        <v>52</v>
      </c>
      <c r="O82" s="94" t="s">
        <v>186</v>
      </c>
      <c r="P82" s="94" t="s">
        <v>187</v>
      </c>
      <c r="Q82" s="94" t="s">
        <v>188</v>
      </c>
      <c r="R82" s="94" t="s">
        <v>189</v>
      </c>
      <c r="S82" s="94" t="s">
        <v>190</v>
      </c>
      <c r="T82" s="95" t="s">
        <v>191</v>
      </c>
    </row>
    <row r="83" s="1" customFormat="1" ht="29.28" customHeight="1">
      <c r="B83" s="40"/>
      <c r="C83" s="99" t="s">
        <v>175</v>
      </c>
      <c r="D83" s="68"/>
      <c r="E83" s="68"/>
      <c r="F83" s="68"/>
      <c r="G83" s="68"/>
      <c r="H83" s="68"/>
      <c r="I83" s="183"/>
      <c r="J83" s="193">
        <f>BK83</f>
        <v>0</v>
      </c>
      <c r="K83" s="68"/>
      <c r="L83" s="66"/>
      <c r="M83" s="96"/>
      <c r="N83" s="97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AT83" s="19" t="s">
        <v>81</v>
      </c>
      <c r="AU83" s="19" t="s">
        <v>176</v>
      </c>
      <c r="BK83" s="196">
        <f>BK84</f>
        <v>0</v>
      </c>
    </row>
    <row r="84" s="10" customFormat="1" ht="37.44" customHeight="1">
      <c r="B84" s="197"/>
      <c r="C84" s="198"/>
      <c r="D84" s="199" t="s">
        <v>81</v>
      </c>
      <c r="E84" s="200" t="s">
        <v>23</v>
      </c>
      <c r="F84" s="200" t="s">
        <v>298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SUM(P85:P158)</f>
        <v>0</v>
      </c>
      <c r="Q84" s="205"/>
      <c r="R84" s="206">
        <f>SUM(R85:R158)</f>
        <v>0</v>
      </c>
      <c r="S84" s="205"/>
      <c r="T84" s="207">
        <f>SUM(T85:T158)</f>
        <v>0</v>
      </c>
      <c r="AR84" s="208" t="s">
        <v>194</v>
      </c>
      <c r="AT84" s="209" t="s">
        <v>81</v>
      </c>
      <c r="AU84" s="209" t="s">
        <v>82</v>
      </c>
      <c r="AY84" s="208" t="s">
        <v>195</v>
      </c>
      <c r="BK84" s="210">
        <f>SUM(BK85:BK158)</f>
        <v>0</v>
      </c>
    </row>
    <row r="85" s="1" customFormat="1" ht="22.5" customHeight="1">
      <c r="B85" s="40"/>
      <c r="C85" s="211" t="s">
        <v>23</v>
      </c>
      <c r="D85" s="211" t="s">
        <v>196</v>
      </c>
      <c r="E85" s="212" t="s">
        <v>954</v>
      </c>
      <c r="F85" s="213" t="s">
        <v>955</v>
      </c>
      <c r="G85" s="214" t="s">
        <v>568</v>
      </c>
      <c r="H85" s="215">
        <v>655.91999999999996</v>
      </c>
      <c r="I85" s="216"/>
      <c r="J85" s="217">
        <f>ROUND(I85*H85,2)</f>
        <v>0</v>
      </c>
      <c r="K85" s="213" t="s">
        <v>200</v>
      </c>
      <c r="L85" s="66"/>
      <c r="M85" s="218" t="s">
        <v>47</v>
      </c>
      <c r="N85" s="219" t="s">
        <v>53</v>
      </c>
      <c r="O85" s="41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AR85" s="19" t="s">
        <v>194</v>
      </c>
      <c r="AT85" s="19" t="s">
        <v>196</v>
      </c>
      <c r="AU85" s="19" t="s">
        <v>23</v>
      </c>
      <c r="AY85" s="19" t="s">
        <v>195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9" t="s">
        <v>23</v>
      </c>
      <c r="BK85" s="222">
        <f>ROUND(I85*H85,2)</f>
        <v>0</v>
      </c>
      <c r="BL85" s="19" t="s">
        <v>194</v>
      </c>
      <c r="BM85" s="19" t="s">
        <v>956</v>
      </c>
    </row>
    <row r="86" s="1" customFormat="1">
      <c r="B86" s="40"/>
      <c r="C86" s="68"/>
      <c r="D86" s="225" t="s">
        <v>202</v>
      </c>
      <c r="E86" s="68"/>
      <c r="F86" s="226" t="s">
        <v>957</v>
      </c>
      <c r="G86" s="68"/>
      <c r="H86" s="68"/>
      <c r="I86" s="183"/>
      <c r="J86" s="68"/>
      <c r="K86" s="68"/>
      <c r="L86" s="66"/>
      <c r="M86" s="86"/>
      <c r="N86" s="41"/>
      <c r="O86" s="41"/>
      <c r="P86" s="41"/>
      <c r="Q86" s="41"/>
      <c r="R86" s="41"/>
      <c r="S86" s="41"/>
      <c r="T86" s="87"/>
      <c r="AT86" s="19" t="s">
        <v>202</v>
      </c>
      <c r="AU86" s="19" t="s">
        <v>23</v>
      </c>
    </row>
    <row r="87" s="11" customFormat="1">
      <c r="B87" s="227"/>
      <c r="C87" s="228"/>
      <c r="D87" s="225" t="s">
        <v>213</v>
      </c>
      <c r="E87" s="229" t="s">
        <v>47</v>
      </c>
      <c r="F87" s="230" t="s">
        <v>513</v>
      </c>
      <c r="G87" s="228"/>
      <c r="H87" s="231" t="s">
        <v>47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AT87" s="237" t="s">
        <v>213</v>
      </c>
      <c r="AU87" s="237" t="s">
        <v>23</v>
      </c>
      <c r="AV87" s="11" t="s">
        <v>23</v>
      </c>
      <c r="AW87" s="11" t="s">
        <v>45</v>
      </c>
      <c r="AX87" s="11" t="s">
        <v>82</v>
      </c>
      <c r="AY87" s="237" t="s">
        <v>195</v>
      </c>
    </row>
    <row r="88" s="11" customFormat="1">
      <c r="B88" s="227"/>
      <c r="C88" s="228"/>
      <c r="D88" s="225" t="s">
        <v>213</v>
      </c>
      <c r="E88" s="229" t="s">
        <v>47</v>
      </c>
      <c r="F88" s="230" t="s">
        <v>958</v>
      </c>
      <c r="G88" s="228"/>
      <c r="H88" s="231" t="s">
        <v>47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AT88" s="237" t="s">
        <v>213</v>
      </c>
      <c r="AU88" s="237" t="s">
        <v>23</v>
      </c>
      <c r="AV88" s="11" t="s">
        <v>23</v>
      </c>
      <c r="AW88" s="11" t="s">
        <v>45</v>
      </c>
      <c r="AX88" s="11" t="s">
        <v>82</v>
      </c>
      <c r="AY88" s="237" t="s">
        <v>195</v>
      </c>
    </row>
    <row r="89" s="12" customFormat="1">
      <c r="B89" s="238"/>
      <c r="C89" s="239"/>
      <c r="D89" s="225" t="s">
        <v>213</v>
      </c>
      <c r="E89" s="266" t="s">
        <v>530</v>
      </c>
      <c r="F89" s="267" t="s">
        <v>959</v>
      </c>
      <c r="G89" s="239"/>
      <c r="H89" s="268">
        <v>652.5</v>
      </c>
      <c r="I89" s="243"/>
      <c r="J89" s="239"/>
      <c r="K89" s="239"/>
      <c r="L89" s="244"/>
      <c r="M89" s="245"/>
      <c r="N89" s="246"/>
      <c r="O89" s="246"/>
      <c r="P89" s="246"/>
      <c r="Q89" s="246"/>
      <c r="R89" s="246"/>
      <c r="S89" s="246"/>
      <c r="T89" s="247"/>
      <c r="AT89" s="248" t="s">
        <v>213</v>
      </c>
      <c r="AU89" s="248" t="s">
        <v>23</v>
      </c>
      <c r="AV89" s="12" t="s">
        <v>91</v>
      </c>
      <c r="AW89" s="12" t="s">
        <v>45</v>
      </c>
      <c r="AX89" s="12" t="s">
        <v>82</v>
      </c>
      <c r="AY89" s="248" t="s">
        <v>195</v>
      </c>
    </row>
    <row r="90" s="11" customFormat="1">
      <c r="B90" s="227"/>
      <c r="C90" s="228"/>
      <c r="D90" s="225" t="s">
        <v>213</v>
      </c>
      <c r="E90" s="229" t="s">
        <v>47</v>
      </c>
      <c r="F90" s="230" t="s">
        <v>960</v>
      </c>
      <c r="G90" s="228"/>
      <c r="H90" s="231" t="s">
        <v>47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AT90" s="237" t="s">
        <v>213</v>
      </c>
      <c r="AU90" s="237" t="s">
        <v>23</v>
      </c>
      <c r="AV90" s="11" t="s">
        <v>23</v>
      </c>
      <c r="AW90" s="11" t="s">
        <v>45</v>
      </c>
      <c r="AX90" s="11" t="s">
        <v>82</v>
      </c>
      <c r="AY90" s="237" t="s">
        <v>195</v>
      </c>
    </row>
    <row r="91" s="11" customFormat="1">
      <c r="B91" s="227"/>
      <c r="C91" s="228"/>
      <c r="D91" s="225" t="s">
        <v>213</v>
      </c>
      <c r="E91" s="229" t="s">
        <v>47</v>
      </c>
      <c r="F91" s="230" t="s">
        <v>961</v>
      </c>
      <c r="G91" s="228"/>
      <c r="H91" s="231" t="s">
        <v>47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213</v>
      </c>
      <c r="AU91" s="237" t="s">
        <v>23</v>
      </c>
      <c r="AV91" s="11" t="s">
        <v>23</v>
      </c>
      <c r="AW91" s="11" t="s">
        <v>45</v>
      </c>
      <c r="AX91" s="11" t="s">
        <v>82</v>
      </c>
      <c r="AY91" s="237" t="s">
        <v>195</v>
      </c>
    </row>
    <row r="92" s="12" customFormat="1">
      <c r="B92" s="238"/>
      <c r="C92" s="239"/>
      <c r="D92" s="225" t="s">
        <v>213</v>
      </c>
      <c r="E92" s="266" t="s">
        <v>534</v>
      </c>
      <c r="F92" s="267" t="s">
        <v>962</v>
      </c>
      <c r="G92" s="239"/>
      <c r="H92" s="268">
        <v>3.4199999999999999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AT92" s="248" t="s">
        <v>213</v>
      </c>
      <c r="AU92" s="248" t="s">
        <v>23</v>
      </c>
      <c r="AV92" s="12" t="s">
        <v>91</v>
      </c>
      <c r="AW92" s="12" t="s">
        <v>45</v>
      </c>
      <c r="AX92" s="12" t="s">
        <v>82</v>
      </c>
      <c r="AY92" s="248" t="s">
        <v>195</v>
      </c>
    </row>
    <row r="93" s="14" customFormat="1">
      <c r="B93" s="272"/>
      <c r="C93" s="273"/>
      <c r="D93" s="223" t="s">
        <v>213</v>
      </c>
      <c r="E93" s="283" t="s">
        <v>47</v>
      </c>
      <c r="F93" s="284" t="s">
        <v>297</v>
      </c>
      <c r="G93" s="273"/>
      <c r="H93" s="285">
        <v>655.91999999999996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AT93" s="282" t="s">
        <v>213</v>
      </c>
      <c r="AU93" s="282" t="s">
        <v>23</v>
      </c>
      <c r="AV93" s="14" t="s">
        <v>194</v>
      </c>
      <c r="AW93" s="14" t="s">
        <v>45</v>
      </c>
      <c r="AX93" s="14" t="s">
        <v>23</v>
      </c>
      <c r="AY93" s="282" t="s">
        <v>195</v>
      </c>
    </row>
    <row r="94" s="1" customFormat="1" ht="22.5" customHeight="1">
      <c r="B94" s="40"/>
      <c r="C94" s="211" t="s">
        <v>91</v>
      </c>
      <c r="D94" s="211" t="s">
        <v>196</v>
      </c>
      <c r="E94" s="212" t="s">
        <v>566</v>
      </c>
      <c r="F94" s="213" t="s">
        <v>567</v>
      </c>
      <c r="G94" s="214" t="s">
        <v>568</v>
      </c>
      <c r="H94" s="215">
        <v>655.91999999999996</v>
      </c>
      <c r="I94" s="216"/>
      <c r="J94" s="217">
        <f>ROUND(I94*H94,2)</f>
        <v>0</v>
      </c>
      <c r="K94" s="213" t="s">
        <v>200</v>
      </c>
      <c r="L94" s="66"/>
      <c r="M94" s="218" t="s">
        <v>47</v>
      </c>
      <c r="N94" s="219" t="s">
        <v>53</v>
      </c>
      <c r="O94" s="41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AR94" s="19" t="s">
        <v>194</v>
      </c>
      <c r="AT94" s="19" t="s">
        <v>196</v>
      </c>
      <c r="AU94" s="19" t="s">
        <v>23</v>
      </c>
      <c r="AY94" s="19" t="s">
        <v>195</v>
      </c>
      <c r="BE94" s="222">
        <f>IF(N94="základní",J94,0)</f>
        <v>0</v>
      </c>
      <c r="BF94" s="222">
        <f>IF(N94="snížená",J94,0)</f>
        <v>0</v>
      </c>
      <c r="BG94" s="222">
        <f>IF(N94="zákl. přenesená",J94,0)</f>
        <v>0</v>
      </c>
      <c r="BH94" s="222">
        <f>IF(N94="sníž. přenesená",J94,0)</f>
        <v>0</v>
      </c>
      <c r="BI94" s="222">
        <f>IF(N94="nulová",J94,0)</f>
        <v>0</v>
      </c>
      <c r="BJ94" s="19" t="s">
        <v>23</v>
      </c>
      <c r="BK94" s="222">
        <f>ROUND(I94*H94,2)</f>
        <v>0</v>
      </c>
      <c r="BL94" s="19" t="s">
        <v>194</v>
      </c>
      <c r="BM94" s="19" t="s">
        <v>963</v>
      </c>
    </row>
    <row r="95" s="1" customFormat="1">
      <c r="B95" s="40"/>
      <c r="C95" s="68"/>
      <c r="D95" s="225" t="s">
        <v>202</v>
      </c>
      <c r="E95" s="68"/>
      <c r="F95" s="226" t="s">
        <v>570</v>
      </c>
      <c r="G95" s="68"/>
      <c r="H95" s="68"/>
      <c r="I95" s="183"/>
      <c r="J95" s="68"/>
      <c r="K95" s="68"/>
      <c r="L95" s="66"/>
      <c r="M95" s="86"/>
      <c r="N95" s="41"/>
      <c r="O95" s="41"/>
      <c r="P95" s="41"/>
      <c r="Q95" s="41"/>
      <c r="R95" s="41"/>
      <c r="S95" s="41"/>
      <c r="T95" s="87"/>
      <c r="AT95" s="19" t="s">
        <v>202</v>
      </c>
      <c r="AU95" s="19" t="s">
        <v>23</v>
      </c>
    </row>
    <row r="96" s="11" customFormat="1">
      <c r="B96" s="227"/>
      <c r="C96" s="228"/>
      <c r="D96" s="225" t="s">
        <v>213</v>
      </c>
      <c r="E96" s="229" t="s">
        <v>47</v>
      </c>
      <c r="F96" s="230" t="s">
        <v>513</v>
      </c>
      <c r="G96" s="228"/>
      <c r="H96" s="231" t="s">
        <v>47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213</v>
      </c>
      <c r="AU96" s="237" t="s">
        <v>23</v>
      </c>
      <c r="AV96" s="11" t="s">
        <v>23</v>
      </c>
      <c r="AW96" s="11" t="s">
        <v>45</v>
      </c>
      <c r="AX96" s="11" t="s">
        <v>82</v>
      </c>
      <c r="AY96" s="237" t="s">
        <v>195</v>
      </c>
    </row>
    <row r="97" s="11" customFormat="1">
      <c r="B97" s="227"/>
      <c r="C97" s="228"/>
      <c r="D97" s="225" t="s">
        <v>213</v>
      </c>
      <c r="E97" s="229" t="s">
        <v>47</v>
      </c>
      <c r="F97" s="230" t="s">
        <v>960</v>
      </c>
      <c r="G97" s="228"/>
      <c r="H97" s="231" t="s">
        <v>47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213</v>
      </c>
      <c r="AU97" s="237" t="s">
        <v>23</v>
      </c>
      <c r="AV97" s="11" t="s">
        <v>23</v>
      </c>
      <c r="AW97" s="11" t="s">
        <v>45</v>
      </c>
      <c r="AX97" s="11" t="s">
        <v>82</v>
      </c>
      <c r="AY97" s="237" t="s">
        <v>195</v>
      </c>
    </row>
    <row r="98" s="11" customFormat="1">
      <c r="B98" s="227"/>
      <c r="C98" s="228"/>
      <c r="D98" s="225" t="s">
        <v>213</v>
      </c>
      <c r="E98" s="229" t="s">
        <v>47</v>
      </c>
      <c r="F98" s="230" t="s">
        <v>958</v>
      </c>
      <c r="G98" s="228"/>
      <c r="H98" s="231" t="s">
        <v>47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213</v>
      </c>
      <c r="AU98" s="237" t="s">
        <v>23</v>
      </c>
      <c r="AV98" s="11" t="s">
        <v>23</v>
      </c>
      <c r="AW98" s="11" t="s">
        <v>45</v>
      </c>
      <c r="AX98" s="11" t="s">
        <v>82</v>
      </c>
      <c r="AY98" s="237" t="s">
        <v>195</v>
      </c>
    </row>
    <row r="99" s="12" customFormat="1">
      <c r="B99" s="238"/>
      <c r="C99" s="239"/>
      <c r="D99" s="225" t="s">
        <v>213</v>
      </c>
      <c r="E99" s="266" t="s">
        <v>540</v>
      </c>
      <c r="F99" s="267" t="s">
        <v>959</v>
      </c>
      <c r="G99" s="239"/>
      <c r="H99" s="268">
        <v>652.5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AT99" s="248" t="s">
        <v>213</v>
      </c>
      <c r="AU99" s="248" t="s">
        <v>23</v>
      </c>
      <c r="AV99" s="12" t="s">
        <v>91</v>
      </c>
      <c r="AW99" s="12" t="s">
        <v>45</v>
      </c>
      <c r="AX99" s="12" t="s">
        <v>82</v>
      </c>
      <c r="AY99" s="248" t="s">
        <v>195</v>
      </c>
    </row>
    <row r="100" s="11" customFormat="1">
      <c r="B100" s="227"/>
      <c r="C100" s="228"/>
      <c r="D100" s="225" t="s">
        <v>213</v>
      </c>
      <c r="E100" s="229" t="s">
        <v>47</v>
      </c>
      <c r="F100" s="230" t="s">
        <v>961</v>
      </c>
      <c r="G100" s="228"/>
      <c r="H100" s="231" t="s">
        <v>47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213</v>
      </c>
      <c r="AU100" s="237" t="s">
        <v>23</v>
      </c>
      <c r="AV100" s="11" t="s">
        <v>23</v>
      </c>
      <c r="AW100" s="11" t="s">
        <v>45</v>
      </c>
      <c r="AX100" s="11" t="s">
        <v>82</v>
      </c>
      <c r="AY100" s="237" t="s">
        <v>195</v>
      </c>
    </row>
    <row r="101" s="12" customFormat="1">
      <c r="B101" s="238"/>
      <c r="C101" s="239"/>
      <c r="D101" s="225" t="s">
        <v>213</v>
      </c>
      <c r="E101" s="266" t="s">
        <v>541</v>
      </c>
      <c r="F101" s="267" t="s">
        <v>962</v>
      </c>
      <c r="G101" s="239"/>
      <c r="H101" s="268">
        <v>3.4199999999999999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AT101" s="248" t="s">
        <v>213</v>
      </c>
      <c r="AU101" s="248" t="s">
        <v>23</v>
      </c>
      <c r="AV101" s="12" t="s">
        <v>91</v>
      </c>
      <c r="AW101" s="12" t="s">
        <v>45</v>
      </c>
      <c r="AX101" s="12" t="s">
        <v>82</v>
      </c>
      <c r="AY101" s="248" t="s">
        <v>195</v>
      </c>
    </row>
    <row r="102" s="14" customFormat="1">
      <c r="B102" s="272"/>
      <c r="C102" s="273"/>
      <c r="D102" s="223" t="s">
        <v>213</v>
      </c>
      <c r="E102" s="283" t="s">
        <v>47</v>
      </c>
      <c r="F102" s="284" t="s">
        <v>297</v>
      </c>
      <c r="G102" s="273"/>
      <c r="H102" s="285">
        <v>655.91999999999996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AT102" s="282" t="s">
        <v>213</v>
      </c>
      <c r="AU102" s="282" t="s">
        <v>23</v>
      </c>
      <c r="AV102" s="14" t="s">
        <v>194</v>
      </c>
      <c r="AW102" s="14" t="s">
        <v>45</v>
      </c>
      <c r="AX102" s="14" t="s">
        <v>23</v>
      </c>
      <c r="AY102" s="282" t="s">
        <v>195</v>
      </c>
    </row>
    <row r="103" s="1" customFormat="1" ht="22.5" customHeight="1">
      <c r="B103" s="40"/>
      <c r="C103" s="211" t="s">
        <v>208</v>
      </c>
      <c r="D103" s="211" t="s">
        <v>196</v>
      </c>
      <c r="E103" s="212" t="s">
        <v>964</v>
      </c>
      <c r="F103" s="213" t="s">
        <v>965</v>
      </c>
      <c r="G103" s="214" t="s">
        <v>568</v>
      </c>
      <c r="H103" s="215">
        <v>655.91999999999996</v>
      </c>
      <c r="I103" s="216"/>
      <c r="J103" s="217">
        <f>ROUND(I103*H103,2)</f>
        <v>0</v>
      </c>
      <c r="K103" s="213" t="s">
        <v>200</v>
      </c>
      <c r="L103" s="66"/>
      <c r="M103" s="218" t="s">
        <v>47</v>
      </c>
      <c r="N103" s="219" t="s">
        <v>53</v>
      </c>
      <c r="O103" s="41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AR103" s="19" t="s">
        <v>194</v>
      </c>
      <c r="AT103" s="19" t="s">
        <v>196</v>
      </c>
      <c r="AU103" s="19" t="s">
        <v>23</v>
      </c>
      <c r="AY103" s="19" t="s">
        <v>195</v>
      </c>
      <c r="BE103" s="222">
        <f>IF(N103="základní",J103,0)</f>
        <v>0</v>
      </c>
      <c r="BF103" s="222">
        <f>IF(N103="snížená",J103,0)</f>
        <v>0</v>
      </c>
      <c r="BG103" s="222">
        <f>IF(N103="zákl. přenesená",J103,0)</f>
        <v>0</v>
      </c>
      <c r="BH103" s="222">
        <f>IF(N103="sníž. přenesená",J103,0)</f>
        <v>0</v>
      </c>
      <c r="BI103" s="222">
        <f>IF(N103="nulová",J103,0)</f>
        <v>0</v>
      </c>
      <c r="BJ103" s="19" t="s">
        <v>23</v>
      </c>
      <c r="BK103" s="222">
        <f>ROUND(I103*H103,2)</f>
        <v>0</v>
      </c>
      <c r="BL103" s="19" t="s">
        <v>194</v>
      </c>
      <c r="BM103" s="19" t="s">
        <v>966</v>
      </c>
    </row>
    <row r="104" s="1" customFormat="1">
      <c r="B104" s="40"/>
      <c r="C104" s="68"/>
      <c r="D104" s="225" t="s">
        <v>202</v>
      </c>
      <c r="E104" s="68"/>
      <c r="F104" s="226" t="s">
        <v>967</v>
      </c>
      <c r="G104" s="68"/>
      <c r="H104" s="68"/>
      <c r="I104" s="183"/>
      <c r="J104" s="68"/>
      <c r="K104" s="68"/>
      <c r="L104" s="66"/>
      <c r="M104" s="86"/>
      <c r="N104" s="41"/>
      <c r="O104" s="41"/>
      <c r="P104" s="41"/>
      <c r="Q104" s="41"/>
      <c r="R104" s="41"/>
      <c r="S104" s="41"/>
      <c r="T104" s="87"/>
      <c r="AT104" s="19" t="s">
        <v>202</v>
      </c>
      <c r="AU104" s="19" t="s">
        <v>23</v>
      </c>
    </row>
    <row r="105" s="11" customFormat="1">
      <c r="B105" s="227"/>
      <c r="C105" s="228"/>
      <c r="D105" s="225" t="s">
        <v>213</v>
      </c>
      <c r="E105" s="229" t="s">
        <v>47</v>
      </c>
      <c r="F105" s="230" t="s">
        <v>513</v>
      </c>
      <c r="G105" s="228"/>
      <c r="H105" s="231" t="s">
        <v>47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213</v>
      </c>
      <c r="AU105" s="237" t="s">
        <v>23</v>
      </c>
      <c r="AV105" s="11" t="s">
        <v>23</v>
      </c>
      <c r="AW105" s="11" t="s">
        <v>45</v>
      </c>
      <c r="AX105" s="11" t="s">
        <v>82</v>
      </c>
      <c r="AY105" s="237" t="s">
        <v>195</v>
      </c>
    </row>
    <row r="106" s="11" customFormat="1">
      <c r="B106" s="227"/>
      <c r="C106" s="228"/>
      <c r="D106" s="225" t="s">
        <v>213</v>
      </c>
      <c r="E106" s="229" t="s">
        <v>47</v>
      </c>
      <c r="F106" s="230" t="s">
        <v>960</v>
      </c>
      <c r="G106" s="228"/>
      <c r="H106" s="231" t="s">
        <v>47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213</v>
      </c>
      <c r="AU106" s="237" t="s">
        <v>23</v>
      </c>
      <c r="AV106" s="11" t="s">
        <v>23</v>
      </c>
      <c r="AW106" s="11" t="s">
        <v>45</v>
      </c>
      <c r="AX106" s="11" t="s">
        <v>82</v>
      </c>
      <c r="AY106" s="237" t="s">
        <v>195</v>
      </c>
    </row>
    <row r="107" s="11" customFormat="1">
      <c r="B107" s="227"/>
      <c r="C107" s="228"/>
      <c r="D107" s="225" t="s">
        <v>213</v>
      </c>
      <c r="E107" s="229" t="s">
        <v>47</v>
      </c>
      <c r="F107" s="230" t="s">
        <v>958</v>
      </c>
      <c r="G107" s="228"/>
      <c r="H107" s="231" t="s">
        <v>47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213</v>
      </c>
      <c r="AU107" s="237" t="s">
        <v>23</v>
      </c>
      <c r="AV107" s="11" t="s">
        <v>23</v>
      </c>
      <c r="AW107" s="11" t="s">
        <v>45</v>
      </c>
      <c r="AX107" s="11" t="s">
        <v>82</v>
      </c>
      <c r="AY107" s="237" t="s">
        <v>195</v>
      </c>
    </row>
    <row r="108" s="12" customFormat="1">
      <c r="B108" s="238"/>
      <c r="C108" s="239"/>
      <c r="D108" s="225" t="s">
        <v>213</v>
      </c>
      <c r="E108" s="266" t="s">
        <v>548</v>
      </c>
      <c r="F108" s="267" t="s">
        <v>959</v>
      </c>
      <c r="G108" s="239"/>
      <c r="H108" s="268">
        <v>652.5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213</v>
      </c>
      <c r="AU108" s="248" t="s">
        <v>23</v>
      </c>
      <c r="AV108" s="12" t="s">
        <v>91</v>
      </c>
      <c r="AW108" s="12" t="s">
        <v>45</v>
      </c>
      <c r="AX108" s="12" t="s">
        <v>82</v>
      </c>
      <c r="AY108" s="248" t="s">
        <v>195</v>
      </c>
    </row>
    <row r="109" s="11" customFormat="1">
      <c r="B109" s="227"/>
      <c r="C109" s="228"/>
      <c r="D109" s="225" t="s">
        <v>213</v>
      </c>
      <c r="E109" s="229" t="s">
        <v>47</v>
      </c>
      <c r="F109" s="230" t="s">
        <v>961</v>
      </c>
      <c r="G109" s="228"/>
      <c r="H109" s="231" t="s">
        <v>47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213</v>
      </c>
      <c r="AU109" s="237" t="s">
        <v>23</v>
      </c>
      <c r="AV109" s="11" t="s">
        <v>23</v>
      </c>
      <c r="AW109" s="11" t="s">
        <v>45</v>
      </c>
      <c r="AX109" s="11" t="s">
        <v>82</v>
      </c>
      <c r="AY109" s="237" t="s">
        <v>195</v>
      </c>
    </row>
    <row r="110" s="12" customFormat="1">
      <c r="B110" s="238"/>
      <c r="C110" s="239"/>
      <c r="D110" s="225" t="s">
        <v>213</v>
      </c>
      <c r="E110" s="266" t="s">
        <v>551</v>
      </c>
      <c r="F110" s="267" t="s">
        <v>962</v>
      </c>
      <c r="G110" s="239"/>
      <c r="H110" s="268">
        <v>3.4199999999999999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213</v>
      </c>
      <c r="AU110" s="248" t="s">
        <v>23</v>
      </c>
      <c r="AV110" s="12" t="s">
        <v>91</v>
      </c>
      <c r="AW110" s="12" t="s">
        <v>45</v>
      </c>
      <c r="AX110" s="12" t="s">
        <v>82</v>
      </c>
      <c r="AY110" s="248" t="s">
        <v>195</v>
      </c>
    </row>
    <row r="111" s="14" customFormat="1">
      <c r="B111" s="272"/>
      <c r="C111" s="273"/>
      <c r="D111" s="223" t="s">
        <v>213</v>
      </c>
      <c r="E111" s="283" t="s">
        <v>47</v>
      </c>
      <c r="F111" s="284" t="s">
        <v>297</v>
      </c>
      <c r="G111" s="273"/>
      <c r="H111" s="285">
        <v>655.91999999999996</v>
      </c>
      <c r="I111" s="277"/>
      <c r="J111" s="273"/>
      <c r="K111" s="273"/>
      <c r="L111" s="278"/>
      <c r="M111" s="279"/>
      <c r="N111" s="280"/>
      <c r="O111" s="280"/>
      <c r="P111" s="280"/>
      <c r="Q111" s="280"/>
      <c r="R111" s="280"/>
      <c r="S111" s="280"/>
      <c r="T111" s="281"/>
      <c r="AT111" s="282" t="s">
        <v>213</v>
      </c>
      <c r="AU111" s="282" t="s">
        <v>23</v>
      </c>
      <c r="AV111" s="14" t="s">
        <v>194</v>
      </c>
      <c r="AW111" s="14" t="s">
        <v>45</v>
      </c>
      <c r="AX111" s="14" t="s">
        <v>23</v>
      </c>
      <c r="AY111" s="282" t="s">
        <v>195</v>
      </c>
    </row>
    <row r="112" s="1" customFormat="1" ht="22.5" customHeight="1">
      <c r="B112" s="40"/>
      <c r="C112" s="211" t="s">
        <v>194</v>
      </c>
      <c r="D112" s="211" t="s">
        <v>196</v>
      </c>
      <c r="E112" s="212" t="s">
        <v>968</v>
      </c>
      <c r="F112" s="213" t="s">
        <v>969</v>
      </c>
      <c r="G112" s="214" t="s">
        <v>568</v>
      </c>
      <c r="H112" s="215">
        <v>655.91999999999996</v>
      </c>
      <c r="I112" s="216"/>
      <c r="J112" s="217">
        <f>ROUND(I112*H112,2)</f>
        <v>0</v>
      </c>
      <c r="K112" s="213" t="s">
        <v>200</v>
      </c>
      <c r="L112" s="66"/>
      <c r="M112" s="218" t="s">
        <v>47</v>
      </c>
      <c r="N112" s="219" t="s">
        <v>53</v>
      </c>
      <c r="O112" s="41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AR112" s="19" t="s">
        <v>194</v>
      </c>
      <c r="AT112" s="19" t="s">
        <v>196</v>
      </c>
      <c r="AU112" s="19" t="s">
        <v>23</v>
      </c>
      <c r="AY112" s="19" t="s">
        <v>195</v>
      </c>
      <c r="BE112" s="222">
        <f>IF(N112="základní",J112,0)</f>
        <v>0</v>
      </c>
      <c r="BF112" s="222">
        <f>IF(N112="snížená",J112,0)</f>
        <v>0</v>
      </c>
      <c r="BG112" s="222">
        <f>IF(N112="zákl. přenesená",J112,0)</f>
        <v>0</v>
      </c>
      <c r="BH112" s="222">
        <f>IF(N112="sníž. přenesená",J112,0)</f>
        <v>0</v>
      </c>
      <c r="BI112" s="222">
        <f>IF(N112="nulová",J112,0)</f>
        <v>0</v>
      </c>
      <c r="BJ112" s="19" t="s">
        <v>23</v>
      </c>
      <c r="BK112" s="222">
        <f>ROUND(I112*H112,2)</f>
        <v>0</v>
      </c>
      <c r="BL112" s="19" t="s">
        <v>194</v>
      </c>
      <c r="BM112" s="19" t="s">
        <v>970</v>
      </c>
    </row>
    <row r="113" s="1" customFormat="1">
      <c r="B113" s="40"/>
      <c r="C113" s="68"/>
      <c r="D113" s="225" t="s">
        <v>202</v>
      </c>
      <c r="E113" s="68"/>
      <c r="F113" s="226" t="s">
        <v>971</v>
      </c>
      <c r="G113" s="68"/>
      <c r="H113" s="68"/>
      <c r="I113" s="183"/>
      <c r="J113" s="68"/>
      <c r="K113" s="68"/>
      <c r="L113" s="66"/>
      <c r="M113" s="86"/>
      <c r="N113" s="41"/>
      <c r="O113" s="41"/>
      <c r="P113" s="41"/>
      <c r="Q113" s="41"/>
      <c r="R113" s="41"/>
      <c r="S113" s="41"/>
      <c r="T113" s="87"/>
      <c r="AT113" s="19" t="s">
        <v>202</v>
      </c>
      <c r="AU113" s="19" t="s">
        <v>23</v>
      </c>
    </row>
    <row r="114" s="11" customFormat="1">
      <c r="B114" s="227"/>
      <c r="C114" s="228"/>
      <c r="D114" s="225" t="s">
        <v>213</v>
      </c>
      <c r="E114" s="229" t="s">
        <v>47</v>
      </c>
      <c r="F114" s="230" t="s">
        <v>513</v>
      </c>
      <c r="G114" s="228"/>
      <c r="H114" s="231" t="s">
        <v>47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213</v>
      </c>
      <c r="AU114" s="237" t="s">
        <v>23</v>
      </c>
      <c r="AV114" s="11" t="s">
        <v>23</v>
      </c>
      <c r="AW114" s="11" t="s">
        <v>45</v>
      </c>
      <c r="AX114" s="11" t="s">
        <v>82</v>
      </c>
      <c r="AY114" s="237" t="s">
        <v>195</v>
      </c>
    </row>
    <row r="115" s="11" customFormat="1">
      <c r="B115" s="227"/>
      <c r="C115" s="228"/>
      <c r="D115" s="225" t="s">
        <v>213</v>
      </c>
      <c r="E115" s="229" t="s">
        <v>47</v>
      </c>
      <c r="F115" s="230" t="s">
        <v>960</v>
      </c>
      <c r="G115" s="228"/>
      <c r="H115" s="231" t="s">
        <v>47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213</v>
      </c>
      <c r="AU115" s="237" t="s">
        <v>23</v>
      </c>
      <c r="AV115" s="11" t="s">
        <v>23</v>
      </c>
      <c r="AW115" s="11" t="s">
        <v>45</v>
      </c>
      <c r="AX115" s="11" t="s">
        <v>82</v>
      </c>
      <c r="AY115" s="237" t="s">
        <v>195</v>
      </c>
    </row>
    <row r="116" s="11" customFormat="1">
      <c r="B116" s="227"/>
      <c r="C116" s="228"/>
      <c r="D116" s="225" t="s">
        <v>213</v>
      </c>
      <c r="E116" s="229" t="s">
        <v>47</v>
      </c>
      <c r="F116" s="230" t="s">
        <v>958</v>
      </c>
      <c r="G116" s="228"/>
      <c r="H116" s="231" t="s">
        <v>47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213</v>
      </c>
      <c r="AU116" s="237" t="s">
        <v>23</v>
      </c>
      <c r="AV116" s="11" t="s">
        <v>23</v>
      </c>
      <c r="AW116" s="11" t="s">
        <v>45</v>
      </c>
      <c r="AX116" s="11" t="s">
        <v>82</v>
      </c>
      <c r="AY116" s="237" t="s">
        <v>195</v>
      </c>
    </row>
    <row r="117" s="12" customFormat="1">
      <c r="B117" s="238"/>
      <c r="C117" s="239"/>
      <c r="D117" s="225" t="s">
        <v>213</v>
      </c>
      <c r="E117" s="266" t="s">
        <v>586</v>
      </c>
      <c r="F117" s="267" t="s">
        <v>959</v>
      </c>
      <c r="G117" s="239"/>
      <c r="H117" s="268">
        <v>652.5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AT117" s="248" t="s">
        <v>213</v>
      </c>
      <c r="AU117" s="248" t="s">
        <v>23</v>
      </c>
      <c r="AV117" s="12" t="s">
        <v>91</v>
      </c>
      <c r="AW117" s="12" t="s">
        <v>45</v>
      </c>
      <c r="AX117" s="12" t="s">
        <v>82</v>
      </c>
      <c r="AY117" s="248" t="s">
        <v>195</v>
      </c>
    </row>
    <row r="118" s="11" customFormat="1">
      <c r="B118" s="227"/>
      <c r="C118" s="228"/>
      <c r="D118" s="225" t="s">
        <v>213</v>
      </c>
      <c r="E118" s="229" t="s">
        <v>47</v>
      </c>
      <c r="F118" s="230" t="s">
        <v>961</v>
      </c>
      <c r="G118" s="228"/>
      <c r="H118" s="231" t="s">
        <v>47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213</v>
      </c>
      <c r="AU118" s="237" t="s">
        <v>23</v>
      </c>
      <c r="AV118" s="11" t="s">
        <v>23</v>
      </c>
      <c r="AW118" s="11" t="s">
        <v>45</v>
      </c>
      <c r="AX118" s="11" t="s">
        <v>82</v>
      </c>
      <c r="AY118" s="237" t="s">
        <v>195</v>
      </c>
    </row>
    <row r="119" s="12" customFormat="1">
      <c r="B119" s="238"/>
      <c r="C119" s="239"/>
      <c r="D119" s="225" t="s">
        <v>213</v>
      </c>
      <c r="E119" s="266" t="s">
        <v>588</v>
      </c>
      <c r="F119" s="267" t="s">
        <v>962</v>
      </c>
      <c r="G119" s="239"/>
      <c r="H119" s="268">
        <v>3.4199999999999999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AT119" s="248" t="s">
        <v>213</v>
      </c>
      <c r="AU119" s="248" t="s">
        <v>23</v>
      </c>
      <c r="AV119" s="12" t="s">
        <v>91</v>
      </c>
      <c r="AW119" s="12" t="s">
        <v>45</v>
      </c>
      <c r="AX119" s="12" t="s">
        <v>82</v>
      </c>
      <c r="AY119" s="248" t="s">
        <v>195</v>
      </c>
    </row>
    <row r="120" s="14" customFormat="1">
      <c r="B120" s="272"/>
      <c r="C120" s="273"/>
      <c r="D120" s="223" t="s">
        <v>213</v>
      </c>
      <c r="E120" s="283" t="s">
        <v>47</v>
      </c>
      <c r="F120" s="284" t="s">
        <v>297</v>
      </c>
      <c r="G120" s="273"/>
      <c r="H120" s="285">
        <v>655.91999999999996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AT120" s="282" t="s">
        <v>213</v>
      </c>
      <c r="AU120" s="282" t="s">
        <v>23</v>
      </c>
      <c r="AV120" s="14" t="s">
        <v>194</v>
      </c>
      <c r="AW120" s="14" t="s">
        <v>45</v>
      </c>
      <c r="AX120" s="14" t="s">
        <v>23</v>
      </c>
      <c r="AY120" s="282" t="s">
        <v>195</v>
      </c>
    </row>
    <row r="121" s="1" customFormat="1" ht="22.5" customHeight="1">
      <c r="B121" s="40"/>
      <c r="C121" s="211" t="s">
        <v>220</v>
      </c>
      <c r="D121" s="211" t="s">
        <v>196</v>
      </c>
      <c r="E121" s="212" t="s">
        <v>572</v>
      </c>
      <c r="F121" s="213" t="s">
        <v>573</v>
      </c>
      <c r="G121" s="214" t="s">
        <v>557</v>
      </c>
      <c r="H121" s="215">
        <v>655.91999999999996</v>
      </c>
      <c r="I121" s="216"/>
      <c r="J121" s="217">
        <f>ROUND(I121*H121,2)</f>
        <v>0</v>
      </c>
      <c r="K121" s="213" t="s">
        <v>200</v>
      </c>
      <c r="L121" s="66"/>
      <c r="M121" s="218" t="s">
        <v>47</v>
      </c>
      <c r="N121" s="219" t="s">
        <v>53</v>
      </c>
      <c r="O121" s="41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AR121" s="19" t="s">
        <v>799</v>
      </c>
      <c r="AT121" s="19" t="s">
        <v>196</v>
      </c>
      <c r="AU121" s="19" t="s">
        <v>23</v>
      </c>
      <c r="AY121" s="19" t="s">
        <v>195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9" t="s">
        <v>23</v>
      </c>
      <c r="BK121" s="222">
        <f>ROUND(I121*H121,2)</f>
        <v>0</v>
      </c>
      <c r="BL121" s="19" t="s">
        <v>799</v>
      </c>
      <c r="BM121" s="19" t="s">
        <v>972</v>
      </c>
    </row>
    <row r="122" s="1" customFormat="1">
      <c r="B122" s="40"/>
      <c r="C122" s="68"/>
      <c r="D122" s="225" t="s">
        <v>202</v>
      </c>
      <c r="E122" s="68"/>
      <c r="F122" s="226" t="s">
        <v>573</v>
      </c>
      <c r="G122" s="68"/>
      <c r="H122" s="68"/>
      <c r="I122" s="183"/>
      <c r="J122" s="68"/>
      <c r="K122" s="68"/>
      <c r="L122" s="66"/>
      <c r="M122" s="86"/>
      <c r="N122" s="41"/>
      <c r="O122" s="41"/>
      <c r="P122" s="41"/>
      <c r="Q122" s="41"/>
      <c r="R122" s="41"/>
      <c r="S122" s="41"/>
      <c r="T122" s="87"/>
      <c r="AT122" s="19" t="s">
        <v>202</v>
      </c>
      <c r="AU122" s="19" t="s">
        <v>23</v>
      </c>
    </row>
    <row r="123" s="11" customFormat="1">
      <c r="B123" s="227"/>
      <c r="C123" s="228"/>
      <c r="D123" s="225" t="s">
        <v>213</v>
      </c>
      <c r="E123" s="229" t="s">
        <v>47</v>
      </c>
      <c r="F123" s="230" t="s">
        <v>513</v>
      </c>
      <c r="G123" s="228"/>
      <c r="H123" s="231" t="s">
        <v>47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213</v>
      </c>
      <c r="AU123" s="237" t="s">
        <v>23</v>
      </c>
      <c r="AV123" s="11" t="s">
        <v>23</v>
      </c>
      <c r="AW123" s="11" t="s">
        <v>45</v>
      </c>
      <c r="AX123" s="11" t="s">
        <v>82</v>
      </c>
      <c r="AY123" s="237" t="s">
        <v>195</v>
      </c>
    </row>
    <row r="124" s="12" customFormat="1">
      <c r="B124" s="238"/>
      <c r="C124" s="239"/>
      <c r="D124" s="223" t="s">
        <v>213</v>
      </c>
      <c r="E124" s="240" t="s">
        <v>47</v>
      </c>
      <c r="F124" s="241" t="s">
        <v>973</v>
      </c>
      <c r="G124" s="239"/>
      <c r="H124" s="242">
        <v>655.91999999999996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AT124" s="248" t="s">
        <v>213</v>
      </c>
      <c r="AU124" s="248" t="s">
        <v>23</v>
      </c>
      <c r="AV124" s="12" t="s">
        <v>91</v>
      </c>
      <c r="AW124" s="12" t="s">
        <v>45</v>
      </c>
      <c r="AX124" s="12" t="s">
        <v>23</v>
      </c>
      <c r="AY124" s="248" t="s">
        <v>195</v>
      </c>
    </row>
    <row r="125" s="1" customFormat="1" ht="22.5" customHeight="1">
      <c r="B125" s="40"/>
      <c r="C125" s="211" t="s">
        <v>226</v>
      </c>
      <c r="D125" s="211" t="s">
        <v>196</v>
      </c>
      <c r="E125" s="212" t="s">
        <v>576</v>
      </c>
      <c r="F125" s="213" t="s">
        <v>577</v>
      </c>
      <c r="G125" s="214" t="s">
        <v>492</v>
      </c>
      <c r="H125" s="215">
        <v>1246.2480000000001</v>
      </c>
      <c r="I125" s="216"/>
      <c r="J125" s="217">
        <f>ROUND(I125*H125,2)</f>
        <v>0</v>
      </c>
      <c r="K125" s="213" t="s">
        <v>200</v>
      </c>
      <c r="L125" s="66"/>
      <c r="M125" s="218" t="s">
        <v>47</v>
      </c>
      <c r="N125" s="219" t="s">
        <v>53</v>
      </c>
      <c r="O125" s="41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AR125" s="19" t="s">
        <v>194</v>
      </c>
      <c r="AT125" s="19" t="s">
        <v>196</v>
      </c>
      <c r="AU125" s="19" t="s">
        <v>23</v>
      </c>
      <c r="AY125" s="19" t="s">
        <v>195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9" t="s">
        <v>23</v>
      </c>
      <c r="BK125" s="222">
        <f>ROUND(I125*H125,2)</f>
        <v>0</v>
      </c>
      <c r="BL125" s="19" t="s">
        <v>194</v>
      </c>
      <c r="BM125" s="19" t="s">
        <v>974</v>
      </c>
    </row>
    <row r="126" s="1" customFormat="1">
      <c r="B126" s="40"/>
      <c r="C126" s="68"/>
      <c r="D126" s="225" t="s">
        <v>202</v>
      </c>
      <c r="E126" s="68"/>
      <c r="F126" s="226" t="s">
        <v>579</v>
      </c>
      <c r="G126" s="68"/>
      <c r="H126" s="68"/>
      <c r="I126" s="183"/>
      <c r="J126" s="68"/>
      <c r="K126" s="68"/>
      <c r="L126" s="66"/>
      <c r="M126" s="86"/>
      <c r="N126" s="41"/>
      <c r="O126" s="41"/>
      <c r="P126" s="41"/>
      <c r="Q126" s="41"/>
      <c r="R126" s="41"/>
      <c r="S126" s="41"/>
      <c r="T126" s="87"/>
      <c r="AT126" s="19" t="s">
        <v>202</v>
      </c>
      <c r="AU126" s="19" t="s">
        <v>23</v>
      </c>
    </row>
    <row r="127" s="11" customFormat="1">
      <c r="B127" s="227"/>
      <c r="C127" s="228"/>
      <c r="D127" s="225" t="s">
        <v>213</v>
      </c>
      <c r="E127" s="229" t="s">
        <v>47</v>
      </c>
      <c r="F127" s="230" t="s">
        <v>513</v>
      </c>
      <c r="G127" s="228"/>
      <c r="H127" s="231" t="s">
        <v>47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213</v>
      </c>
      <c r="AU127" s="237" t="s">
        <v>23</v>
      </c>
      <c r="AV127" s="11" t="s">
        <v>23</v>
      </c>
      <c r="AW127" s="11" t="s">
        <v>45</v>
      </c>
      <c r="AX127" s="11" t="s">
        <v>82</v>
      </c>
      <c r="AY127" s="237" t="s">
        <v>195</v>
      </c>
    </row>
    <row r="128" s="12" customFormat="1">
      <c r="B128" s="238"/>
      <c r="C128" s="239"/>
      <c r="D128" s="223" t="s">
        <v>213</v>
      </c>
      <c r="E128" s="240" t="s">
        <v>596</v>
      </c>
      <c r="F128" s="241" t="s">
        <v>975</v>
      </c>
      <c r="G128" s="239"/>
      <c r="H128" s="242">
        <v>1246.2480000000001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213</v>
      </c>
      <c r="AU128" s="248" t="s">
        <v>23</v>
      </c>
      <c r="AV128" s="12" t="s">
        <v>91</v>
      </c>
      <c r="AW128" s="12" t="s">
        <v>45</v>
      </c>
      <c r="AX128" s="12" t="s">
        <v>23</v>
      </c>
      <c r="AY128" s="248" t="s">
        <v>195</v>
      </c>
    </row>
    <row r="129" s="1" customFormat="1" ht="22.5" customHeight="1">
      <c r="B129" s="40"/>
      <c r="C129" s="211" t="s">
        <v>232</v>
      </c>
      <c r="D129" s="211" t="s">
        <v>196</v>
      </c>
      <c r="E129" s="212" t="s">
        <v>582</v>
      </c>
      <c r="F129" s="213" t="s">
        <v>583</v>
      </c>
      <c r="G129" s="214" t="s">
        <v>526</v>
      </c>
      <c r="H129" s="215">
        <v>2223.9000000000001</v>
      </c>
      <c r="I129" s="216"/>
      <c r="J129" s="217">
        <f>ROUND(I129*H129,2)</f>
        <v>0</v>
      </c>
      <c r="K129" s="213" t="s">
        <v>200</v>
      </c>
      <c r="L129" s="66"/>
      <c r="M129" s="218" t="s">
        <v>47</v>
      </c>
      <c r="N129" s="219" t="s">
        <v>53</v>
      </c>
      <c r="O129" s="41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AR129" s="19" t="s">
        <v>194</v>
      </c>
      <c r="AT129" s="19" t="s">
        <v>196</v>
      </c>
      <c r="AU129" s="19" t="s">
        <v>23</v>
      </c>
      <c r="AY129" s="19" t="s">
        <v>195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9" t="s">
        <v>23</v>
      </c>
      <c r="BK129" s="222">
        <f>ROUND(I129*H129,2)</f>
        <v>0</v>
      </c>
      <c r="BL129" s="19" t="s">
        <v>194</v>
      </c>
      <c r="BM129" s="19" t="s">
        <v>976</v>
      </c>
    </row>
    <row r="130" s="1" customFormat="1">
      <c r="B130" s="40"/>
      <c r="C130" s="68"/>
      <c r="D130" s="225" t="s">
        <v>202</v>
      </c>
      <c r="E130" s="68"/>
      <c r="F130" s="226" t="s">
        <v>585</v>
      </c>
      <c r="G130" s="68"/>
      <c r="H130" s="68"/>
      <c r="I130" s="183"/>
      <c r="J130" s="68"/>
      <c r="K130" s="68"/>
      <c r="L130" s="66"/>
      <c r="M130" s="86"/>
      <c r="N130" s="41"/>
      <c r="O130" s="41"/>
      <c r="P130" s="41"/>
      <c r="Q130" s="41"/>
      <c r="R130" s="41"/>
      <c r="S130" s="41"/>
      <c r="T130" s="87"/>
      <c r="AT130" s="19" t="s">
        <v>202</v>
      </c>
      <c r="AU130" s="19" t="s">
        <v>23</v>
      </c>
    </row>
    <row r="131" s="11" customFormat="1">
      <c r="B131" s="227"/>
      <c r="C131" s="228"/>
      <c r="D131" s="225" t="s">
        <v>213</v>
      </c>
      <c r="E131" s="229" t="s">
        <v>47</v>
      </c>
      <c r="F131" s="230" t="s">
        <v>513</v>
      </c>
      <c r="G131" s="228"/>
      <c r="H131" s="231" t="s">
        <v>47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213</v>
      </c>
      <c r="AU131" s="237" t="s">
        <v>23</v>
      </c>
      <c r="AV131" s="11" t="s">
        <v>23</v>
      </c>
      <c r="AW131" s="11" t="s">
        <v>45</v>
      </c>
      <c r="AX131" s="11" t="s">
        <v>82</v>
      </c>
      <c r="AY131" s="237" t="s">
        <v>195</v>
      </c>
    </row>
    <row r="132" s="11" customFormat="1">
      <c r="B132" s="227"/>
      <c r="C132" s="228"/>
      <c r="D132" s="225" t="s">
        <v>213</v>
      </c>
      <c r="E132" s="229" t="s">
        <v>47</v>
      </c>
      <c r="F132" s="230" t="s">
        <v>958</v>
      </c>
      <c r="G132" s="228"/>
      <c r="H132" s="231" t="s">
        <v>47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213</v>
      </c>
      <c r="AU132" s="237" t="s">
        <v>23</v>
      </c>
      <c r="AV132" s="11" t="s">
        <v>23</v>
      </c>
      <c r="AW132" s="11" t="s">
        <v>45</v>
      </c>
      <c r="AX132" s="11" t="s">
        <v>82</v>
      </c>
      <c r="AY132" s="237" t="s">
        <v>195</v>
      </c>
    </row>
    <row r="133" s="12" customFormat="1">
      <c r="B133" s="238"/>
      <c r="C133" s="239"/>
      <c r="D133" s="225" t="s">
        <v>213</v>
      </c>
      <c r="E133" s="266" t="s">
        <v>215</v>
      </c>
      <c r="F133" s="267" t="s">
        <v>977</v>
      </c>
      <c r="G133" s="239"/>
      <c r="H133" s="268">
        <v>2212.5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213</v>
      </c>
      <c r="AU133" s="248" t="s">
        <v>23</v>
      </c>
      <c r="AV133" s="12" t="s">
        <v>91</v>
      </c>
      <c r="AW133" s="12" t="s">
        <v>45</v>
      </c>
      <c r="AX133" s="12" t="s">
        <v>82</v>
      </c>
      <c r="AY133" s="248" t="s">
        <v>195</v>
      </c>
    </row>
    <row r="134" s="11" customFormat="1">
      <c r="B134" s="227"/>
      <c r="C134" s="228"/>
      <c r="D134" s="225" t="s">
        <v>213</v>
      </c>
      <c r="E134" s="229" t="s">
        <v>47</v>
      </c>
      <c r="F134" s="230" t="s">
        <v>960</v>
      </c>
      <c r="G134" s="228"/>
      <c r="H134" s="231" t="s">
        <v>47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213</v>
      </c>
      <c r="AU134" s="237" t="s">
        <v>23</v>
      </c>
      <c r="AV134" s="11" t="s">
        <v>23</v>
      </c>
      <c r="AW134" s="11" t="s">
        <v>45</v>
      </c>
      <c r="AX134" s="11" t="s">
        <v>82</v>
      </c>
      <c r="AY134" s="237" t="s">
        <v>195</v>
      </c>
    </row>
    <row r="135" s="11" customFormat="1">
      <c r="B135" s="227"/>
      <c r="C135" s="228"/>
      <c r="D135" s="225" t="s">
        <v>213</v>
      </c>
      <c r="E135" s="229" t="s">
        <v>47</v>
      </c>
      <c r="F135" s="230" t="s">
        <v>961</v>
      </c>
      <c r="G135" s="228"/>
      <c r="H135" s="231" t="s">
        <v>47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213</v>
      </c>
      <c r="AU135" s="237" t="s">
        <v>23</v>
      </c>
      <c r="AV135" s="11" t="s">
        <v>23</v>
      </c>
      <c r="AW135" s="11" t="s">
        <v>45</v>
      </c>
      <c r="AX135" s="11" t="s">
        <v>82</v>
      </c>
      <c r="AY135" s="237" t="s">
        <v>195</v>
      </c>
    </row>
    <row r="136" s="12" customFormat="1">
      <c r="B136" s="238"/>
      <c r="C136" s="239"/>
      <c r="D136" s="225" t="s">
        <v>213</v>
      </c>
      <c r="E136" s="266" t="s">
        <v>691</v>
      </c>
      <c r="F136" s="267" t="s">
        <v>978</v>
      </c>
      <c r="G136" s="239"/>
      <c r="H136" s="268">
        <v>11.4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213</v>
      </c>
      <c r="AU136" s="248" t="s">
        <v>23</v>
      </c>
      <c r="AV136" s="12" t="s">
        <v>91</v>
      </c>
      <c r="AW136" s="12" t="s">
        <v>45</v>
      </c>
      <c r="AX136" s="12" t="s">
        <v>82</v>
      </c>
      <c r="AY136" s="248" t="s">
        <v>195</v>
      </c>
    </row>
    <row r="137" s="14" customFormat="1">
      <c r="B137" s="272"/>
      <c r="C137" s="273"/>
      <c r="D137" s="223" t="s">
        <v>213</v>
      </c>
      <c r="E137" s="283" t="s">
        <v>47</v>
      </c>
      <c r="F137" s="284" t="s">
        <v>297</v>
      </c>
      <c r="G137" s="273"/>
      <c r="H137" s="285">
        <v>2223.9000000000001</v>
      </c>
      <c r="I137" s="277"/>
      <c r="J137" s="273"/>
      <c r="K137" s="273"/>
      <c r="L137" s="278"/>
      <c r="M137" s="279"/>
      <c r="N137" s="280"/>
      <c r="O137" s="280"/>
      <c r="P137" s="280"/>
      <c r="Q137" s="280"/>
      <c r="R137" s="280"/>
      <c r="S137" s="280"/>
      <c r="T137" s="281"/>
      <c r="AT137" s="282" t="s">
        <v>213</v>
      </c>
      <c r="AU137" s="282" t="s">
        <v>23</v>
      </c>
      <c r="AV137" s="14" t="s">
        <v>194</v>
      </c>
      <c r="AW137" s="14" t="s">
        <v>45</v>
      </c>
      <c r="AX137" s="14" t="s">
        <v>23</v>
      </c>
      <c r="AY137" s="282" t="s">
        <v>195</v>
      </c>
    </row>
    <row r="138" s="1" customFormat="1" ht="22.5" customHeight="1">
      <c r="B138" s="40"/>
      <c r="C138" s="211" t="s">
        <v>238</v>
      </c>
      <c r="D138" s="211" t="s">
        <v>196</v>
      </c>
      <c r="E138" s="212" t="s">
        <v>979</v>
      </c>
      <c r="F138" s="213" t="s">
        <v>980</v>
      </c>
      <c r="G138" s="214" t="s">
        <v>492</v>
      </c>
      <c r="H138" s="215">
        <v>1246.2480000000001</v>
      </c>
      <c r="I138" s="216"/>
      <c r="J138" s="217">
        <f>ROUND(I138*H138,2)</f>
        <v>0</v>
      </c>
      <c r="K138" s="213" t="s">
        <v>47</v>
      </c>
      <c r="L138" s="66"/>
      <c r="M138" s="218" t="s">
        <v>47</v>
      </c>
      <c r="N138" s="219" t="s">
        <v>53</v>
      </c>
      <c r="O138" s="41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AR138" s="19" t="s">
        <v>194</v>
      </c>
      <c r="AT138" s="19" t="s">
        <v>196</v>
      </c>
      <c r="AU138" s="19" t="s">
        <v>23</v>
      </c>
      <c r="AY138" s="19" t="s">
        <v>195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9" t="s">
        <v>23</v>
      </c>
      <c r="BK138" s="222">
        <f>ROUND(I138*H138,2)</f>
        <v>0</v>
      </c>
      <c r="BL138" s="19" t="s">
        <v>194</v>
      </c>
      <c r="BM138" s="19" t="s">
        <v>981</v>
      </c>
    </row>
    <row r="139" s="1" customFormat="1">
      <c r="B139" s="40"/>
      <c r="C139" s="68"/>
      <c r="D139" s="225" t="s">
        <v>202</v>
      </c>
      <c r="E139" s="68"/>
      <c r="F139" s="226" t="s">
        <v>980</v>
      </c>
      <c r="G139" s="68"/>
      <c r="H139" s="68"/>
      <c r="I139" s="183"/>
      <c r="J139" s="68"/>
      <c r="K139" s="68"/>
      <c r="L139" s="66"/>
      <c r="M139" s="86"/>
      <c r="N139" s="41"/>
      <c r="O139" s="41"/>
      <c r="P139" s="41"/>
      <c r="Q139" s="41"/>
      <c r="R139" s="41"/>
      <c r="S139" s="41"/>
      <c r="T139" s="87"/>
      <c r="AT139" s="19" t="s">
        <v>202</v>
      </c>
      <c r="AU139" s="19" t="s">
        <v>23</v>
      </c>
    </row>
    <row r="140" s="11" customFormat="1">
      <c r="B140" s="227"/>
      <c r="C140" s="228"/>
      <c r="D140" s="225" t="s">
        <v>213</v>
      </c>
      <c r="E140" s="229" t="s">
        <v>47</v>
      </c>
      <c r="F140" s="230" t="s">
        <v>513</v>
      </c>
      <c r="G140" s="228"/>
      <c r="H140" s="231" t="s">
        <v>47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213</v>
      </c>
      <c r="AU140" s="237" t="s">
        <v>23</v>
      </c>
      <c r="AV140" s="11" t="s">
        <v>23</v>
      </c>
      <c r="AW140" s="11" t="s">
        <v>45</v>
      </c>
      <c r="AX140" s="11" t="s">
        <v>82</v>
      </c>
      <c r="AY140" s="237" t="s">
        <v>195</v>
      </c>
    </row>
    <row r="141" s="12" customFormat="1">
      <c r="B141" s="238"/>
      <c r="C141" s="239"/>
      <c r="D141" s="223" t="s">
        <v>213</v>
      </c>
      <c r="E141" s="240" t="s">
        <v>694</v>
      </c>
      <c r="F141" s="241" t="s">
        <v>982</v>
      </c>
      <c r="G141" s="239"/>
      <c r="H141" s="242">
        <v>1246.2480000000001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213</v>
      </c>
      <c r="AU141" s="248" t="s">
        <v>23</v>
      </c>
      <c r="AV141" s="12" t="s">
        <v>91</v>
      </c>
      <c r="AW141" s="12" t="s">
        <v>45</v>
      </c>
      <c r="AX141" s="12" t="s">
        <v>23</v>
      </c>
      <c r="AY141" s="248" t="s">
        <v>195</v>
      </c>
    </row>
    <row r="142" s="1" customFormat="1" ht="22.5" customHeight="1">
      <c r="B142" s="40"/>
      <c r="C142" s="211" t="s">
        <v>243</v>
      </c>
      <c r="D142" s="211" t="s">
        <v>196</v>
      </c>
      <c r="E142" s="212" t="s">
        <v>983</v>
      </c>
      <c r="F142" s="213" t="s">
        <v>984</v>
      </c>
      <c r="G142" s="214" t="s">
        <v>526</v>
      </c>
      <c r="H142" s="215">
        <v>1461.4000000000001</v>
      </c>
      <c r="I142" s="216"/>
      <c r="J142" s="217">
        <f>ROUND(I142*H142,2)</f>
        <v>0</v>
      </c>
      <c r="K142" s="213" t="s">
        <v>200</v>
      </c>
      <c r="L142" s="66"/>
      <c r="M142" s="218" t="s">
        <v>47</v>
      </c>
      <c r="N142" s="219" t="s">
        <v>53</v>
      </c>
      <c r="O142" s="41"/>
      <c r="P142" s="220">
        <f>O142*H142</f>
        <v>0</v>
      </c>
      <c r="Q142" s="220">
        <v>0.00068999999999999997</v>
      </c>
      <c r="R142" s="220">
        <f>Q142*H142</f>
        <v>0</v>
      </c>
      <c r="S142" s="220">
        <v>0</v>
      </c>
      <c r="T142" s="221">
        <f>S142*H142</f>
        <v>0</v>
      </c>
      <c r="AR142" s="19" t="s">
        <v>194</v>
      </c>
      <c r="AT142" s="19" t="s">
        <v>196</v>
      </c>
      <c r="AU142" s="19" t="s">
        <v>23</v>
      </c>
      <c r="AY142" s="19" t="s">
        <v>195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9" t="s">
        <v>23</v>
      </c>
      <c r="BK142" s="222">
        <f>ROUND(I142*H142,2)</f>
        <v>0</v>
      </c>
      <c r="BL142" s="19" t="s">
        <v>194</v>
      </c>
      <c r="BM142" s="19" t="s">
        <v>985</v>
      </c>
    </row>
    <row r="143" s="1" customFormat="1">
      <c r="B143" s="40"/>
      <c r="C143" s="68"/>
      <c r="D143" s="225" t="s">
        <v>202</v>
      </c>
      <c r="E143" s="68"/>
      <c r="F143" s="226" t="s">
        <v>986</v>
      </c>
      <c r="G143" s="68"/>
      <c r="H143" s="68"/>
      <c r="I143" s="183"/>
      <c r="J143" s="68"/>
      <c r="K143" s="68"/>
      <c r="L143" s="66"/>
      <c r="M143" s="86"/>
      <c r="N143" s="41"/>
      <c r="O143" s="41"/>
      <c r="P143" s="41"/>
      <c r="Q143" s="41"/>
      <c r="R143" s="41"/>
      <c r="S143" s="41"/>
      <c r="T143" s="87"/>
      <c r="AT143" s="19" t="s">
        <v>202</v>
      </c>
      <c r="AU143" s="19" t="s">
        <v>23</v>
      </c>
    </row>
    <row r="144" s="11" customFormat="1">
      <c r="B144" s="227"/>
      <c r="C144" s="228"/>
      <c r="D144" s="225" t="s">
        <v>213</v>
      </c>
      <c r="E144" s="229" t="s">
        <v>47</v>
      </c>
      <c r="F144" s="230" t="s">
        <v>513</v>
      </c>
      <c r="G144" s="228"/>
      <c r="H144" s="231" t="s">
        <v>47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213</v>
      </c>
      <c r="AU144" s="237" t="s">
        <v>23</v>
      </c>
      <c r="AV144" s="11" t="s">
        <v>23</v>
      </c>
      <c r="AW144" s="11" t="s">
        <v>45</v>
      </c>
      <c r="AX144" s="11" t="s">
        <v>82</v>
      </c>
      <c r="AY144" s="237" t="s">
        <v>195</v>
      </c>
    </row>
    <row r="145" s="11" customFormat="1">
      <c r="B145" s="227"/>
      <c r="C145" s="228"/>
      <c r="D145" s="225" t="s">
        <v>213</v>
      </c>
      <c r="E145" s="229" t="s">
        <v>47</v>
      </c>
      <c r="F145" s="230" t="s">
        <v>958</v>
      </c>
      <c r="G145" s="228"/>
      <c r="H145" s="231" t="s">
        <v>47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213</v>
      </c>
      <c r="AU145" s="237" t="s">
        <v>23</v>
      </c>
      <c r="AV145" s="11" t="s">
        <v>23</v>
      </c>
      <c r="AW145" s="11" t="s">
        <v>45</v>
      </c>
      <c r="AX145" s="11" t="s">
        <v>82</v>
      </c>
      <c r="AY145" s="237" t="s">
        <v>195</v>
      </c>
    </row>
    <row r="146" s="12" customFormat="1">
      <c r="B146" s="238"/>
      <c r="C146" s="239"/>
      <c r="D146" s="225" t="s">
        <v>213</v>
      </c>
      <c r="E146" s="266" t="s">
        <v>47</v>
      </c>
      <c r="F146" s="267" t="s">
        <v>987</v>
      </c>
      <c r="G146" s="239"/>
      <c r="H146" s="268">
        <v>1450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213</v>
      </c>
      <c r="AU146" s="248" t="s">
        <v>23</v>
      </c>
      <c r="AV146" s="12" t="s">
        <v>91</v>
      </c>
      <c r="AW146" s="12" t="s">
        <v>45</v>
      </c>
      <c r="AX146" s="12" t="s">
        <v>82</v>
      </c>
      <c r="AY146" s="248" t="s">
        <v>195</v>
      </c>
    </row>
    <row r="147" s="11" customFormat="1">
      <c r="B147" s="227"/>
      <c r="C147" s="228"/>
      <c r="D147" s="225" t="s">
        <v>213</v>
      </c>
      <c r="E147" s="229" t="s">
        <v>47</v>
      </c>
      <c r="F147" s="230" t="s">
        <v>960</v>
      </c>
      <c r="G147" s="228"/>
      <c r="H147" s="231" t="s">
        <v>47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213</v>
      </c>
      <c r="AU147" s="237" t="s">
        <v>23</v>
      </c>
      <c r="AV147" s="11" t="s">
        <v>23</v>
      </c>
      <c r="AW147" s="11" t="s">
        <v>45</v>
      </c>
      <c r="AX147" s="11" t="s">
        <v>82</v>
      </c>
      <c r="AY147" s="237" t="s">
        <v>195</v>
      </c>
    </row>
    <row r="148" s="11" customFormat="1">
      <c r="B148" s="227"/>
      <c r="C148" s="228"/>
      <c r="D148" s="225" t="s">
        <v>213</v>
      </c>
      <c r="E148" s="229" t="s">
        <v>47</v>
      </c>
      <c r="F148" s="230" t="s">
        <v>961</v>
      </c>
      <c r="G148" s="228"/>
      <c r="H148" s="231" t="s">
        <v>47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213</v>
      </c>
      <c r="AU148" s="237" t="s">
        <v>23</v>
      </c>
      <c r="AV148" s="11" t="s">
        <v>23</v>
      </c>
      <c r="AW148" s="11" t="s">
        <v>45</v>
      </c>
      <c r="AX148" s="11" t="s">
        <v>82</v>
      </c>
      <c r="AY148" s="237" t="s">
        <v>195</v>
      </c>
    </row>
    <row r="149" s="12" customFormat="1">
      <c r="B149" s="238"/>
      <c r="C149" s="239"/>
      <c r="D149" s="225" t="s">
        <v>213</v>
      </c>
      <c r="E149" s="266" t="s">
        <v>47</v>
      </c>
      <c r="F149" s="267" t="s">
        <v>978</v>
      </c>
      <c r="G149" s="239"/>
      <c r="H149" s="268">
        <v>11.4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AT149" s="248" t="s">
        <v>213</v>
      </c>
      <c r="AU149" s="248" t="s">
        <v>23</v>
      </c>
      <c r="AV149" s="12" t="s">
        <v>91</v>
      </c>
      <c r="AW149" s="12" t="s">
        <v>45</v>
      </c>
      <c r="AX149" s="12" t="s">
        <v>82</v>
      </c>
      <c r="AY149" s="248" t="s">
        <v>195</v>
      </c>
    </row>
    <row r="150" s="14" customFormat="1">
      <c r="B150" s="272"/>
      <c r="C150" s="273"/>
      <c r="D150" s="223" t="s">
        <v>213</v>
      </c>
      <c r="E150" s="283" t="s">
        <v>47</v>
      </c>
      <c r="F150" s="284" t="s">
        <v>297</v>
      </c>
      <c r="G150" s="273"/>
      <c r="H150" s="285">
        <v>1461.4000000000001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AT150" s="282" t="s">
        <v>213</v>
      </c>
      <c r="AU150" s="282" t="s">
        <v>23</v>
      </c>
      <c r="AV150" s="14" t="s">
        <v>194</v>
      </c>
      <c r="AW150" s="14" t="s">
        <v>45</v>
      </c>
      <c r="AX150" s="14" t="s">
        <v>23</v>
      </c>
      <c r="AY150" s="282" t="s">
        <v>195</v>
      </c>
    </row>
    <row r="151" s="1" customFormat="1" ht="31.5" customHeight="1">
      <c r="B151" s="40"/>
      <c r="C151" s="211" t="s">
        <v>28</v>
      </c>
      <c r="D151" s="211" t="s">
        <v>196</v>
      </c>
      <c r="E151" s="212" t="s">
        <v>988</v>
      </c>
      <c r="F151" s="213" t="s">
        <v>989</v>
      </c>
      <c r="G151" s="214" t="s">
        <v>568</v>
      </c>
      <c r="H151" s="215">
        <v>6559.1999999999998</v>
      </c>
      <c r="I151" s="216"/>
      <c r="J151" s="217">
        <f>ROUND(I151*H151,2)</f>
        <v>0</v>
      </c>
      <c r="K151" s="213" t="s">
        <v>200</v>
      </c>
      <c r="L151" s="66"/>
      <c r="M151" s="218" t="s">
        <v>47</v>
      </c>
      <c r="N151" s="219" t="s">
        <v>53</v>
      </c>
      <c r="O151" s="41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AR151" s="19" t="s">
        <v>194</v>
      </c>
      <c r="AT151" s="19" t="s">
        <v>196</v>
      </c>
      <c r="AU151" s="19" t="s">
        <v>23</v>
      </c>
      <c r="AY151" s="19" t="s">
        <v>195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9" t="s">
        <v>23</v>
      </c>
      <c r="BK151" s="222">
        <f>ROUND(I151*H151,2)</f>
        <v>0</v>
      </c>
      <c r="BL151" s="19" t="s">
        <v>194</v>
      </c>
      <c r="BM151" s="19" t="s">
        <v>990</v>
      </c>
    </row>
    <row r="152" s="1" customFormat="1">
      <c r="B152" s="40"/>
      <c r="C152" s="68"/>
      <c r="D152" s="225" t="s">
        <v>202</v>
      </c>
      <c r="E152" s="68"/>
      <c r="F152" s="226" t="s">
        <v>991</v>
      </c>
      <c r="G152" s="68"/>
      <c r="H152" s="68"/>
      <c r="I152" s="183"/>
      <c r="J152" s="68"/>
      <c r="K152" s="68"/>
      <c r="L152" s="66"/>
      <c r="M152" s="86"/>
      <c r="N152" s="41"/>
      <c r="O152" s="41"/>
      <c r="P152" s="41"/>
      <c r="Q152" s="41"/>
      <c r="R152" s="41"/>
      <c r="S152" s="41"/>
      <c r="T152" s="87"/>
      <c r="AT152" s="19" t="s">
        <v>202</v>
      </c>
      <c r="AU152" s="19" t="s">
        <v>23</v>
      </c>
    </row>
    <row r="153" s="11" customFormat="1">
      <c r="B153" s="227"/>
      <c r="C153" s="228"/>
      <c r="D153" s="225" t="s">
        <v>213</v>
      </c>
      <c r="E153" s="229" t="s">
        <v>47</v>
      </c>
      <c r="F153" s="230" t="s">
        <v>513</v>
      </c>
      <c r="G153" s="228"/>
      <c r="H153" s="231" t="s">
        <v>47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213</v>
      </c>
      <c r="AU153" s="237" t="s">
        <v>23</v>
      </c>
      <c r="AV153" s="11" t="s">
        <v>23</v>
      </c>
      <c r="AW153" s="11" t="s">
        <v>45</v>
      </c>
      <c r="AX153" s="11" t="s">
        <v>82</v>
      </c>
      <c r="AY153" s="237" t="s">
        <v>195</v>
      </c>
    </row>
    <row r="154" s="12" customFormat="1">
      <c r="B154" s="238"/>
      <c r="C154" s="239"/>
      <c r="D154" s="223" t="s">
        <v>213</v>
      </c>
      <c r="E154" s="240" t="s">
        <v>701</v>
      </c>
      <c r="F154" s="241" t="s">
        <v>992</v>
      </c>
      <c r="G154" s="239"/>
      <c r="H154" s="242">
        <v>6559.1999999999998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213</v>
      </c>
      <c r="AU154" s="248" t="s">
        <v>23</v>
      </c>
      <c r="AV154" s="12" t="s">
        <v>91</v>
      </c>
      <c r="AW154" s="12" t="s">
        <v>45</v>
      </c>
      <c r="AX154" s="12" t="s">
        <v>23</v>
      </c>
      <c r="AY154" s="248" t="s">
        <v>195</v>
      </c>
    </row>
    <row r="155" s="1" customFormat="1" ht="31.5" customHeight="1">
      <c r="B155" s="40"/>
      <c r="C155" s="211" t="s">
        <v>252</v>
      </c>
      <c r="D155" s="211" t="s">
        <v>196</v>
      </c>
      <c r="E155" s="212" t="s">
        <v>993</v>
      </c>
      <c r="F155" s="213" t="s">
        <v>994</v>
      </c>
      <c r="G155" s="214" t="s">
        <v>492</v>
      </c>
      <c r="H155" s="215">
        <v>1.008</v>
      </c>
      <c r="I155" s="216"/>
      <c r="J155" s="217">
        <f>ROUND(I155*H155,2)</f>
        <v>0</v>
      </c>
      <c r="K155" s="213" t="s">
        <v>200</v>
      </c>
      <c r="L155" s="66"/>
      <c r="M155" s="218" t="s">
        <v>47</v>
      </c>
      <c r="N155" s="219" t="s">
        <v>53</v>
      </c>
      <c r="O155" s="41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AR155" s="19" t="s">
        <v>194</v>
      </c>
      <c r="AT155" s="19" t="s">
        <v>196</v>
      </c>
      <c r="AU155" s="19" t="s">
        <v>23</v>
      </c>
      <c r="AY155" s="19" t="s">
        <v>195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9" t="s">
        <v>23</v>
      </c>
      <c r="BK155" s="222">
        <f>ROUND(I155*H155,2)</f>
        <v>0</v>
      </c>
      <c r="BL155" s="19" t="s">
        <v>194</v>
      </c>
      <c r="BM155" s="19" t="s">
        <v>995</v>
      </c>
    </row>
    <row r="156" s="1" customFormat="1">
      <c r="B156" s="40"/>
      <c r="C156" s="68"/>
      <c r="D156" s="223" t="s">
        <v>202</v>
      </c>
      <c r="E156" s="68"/>
      <c r="F156" s="224" t="s">
        <v>996</v>
      </c>
      <c r="G156" s="68"/>
      <c r="H156" s="68"/>
      <c r="I156" s="183"/>
      <c r="J156" s="68"/>
      <c r="K156" s="68"/>
      <c r="L156" s="66"/>
      <c r="M156" s="86"/>
      <c r="N156" s="41"/>
      <c r="O156" s="41"/>
      <c r="P156" s="41"/>
      <c r="Q156" s="41"/>
      <c r="R156" s="41"/>
      <c r="S156" s="41"/>
      <c r="T156" s="87"/>
      <c r="AT156" s="19" t="s">
        <v>202</v>
      </c>
      <c r="AU156" s="19" t="s">
        <v>23</v>
      </c>
    </row>
    <row r="157" s="1" customFormat="1" ht="31.5" customHeight="1">
      <c r="B157" s="40"/>
      <c r="C157" s="211" t="s">
        <v>257</v>
      </c>
      <c r="D157" s="211" t="s">
        <v>196</v>
      </c>
      <c r="E157" s="212" t="s">
        <v>949</v>
      </c>
      <c r="F157" s="213" t="s">
        <v>950</v>
      </c>
      <c r="G157" s="214" t="s">
        <v>492</v>
      </c>
      <c r="H157" s="215">
        <v>1.008</v>
      </c>
      <c r="I157" s="216"/>
      <c r="J157" s="217">
        <f>ROUND(I157*H157,2)</f>
        <v>0</v>
      </c>
      <c r="K157" s="213" t="s">
        <v>200</v>
      </c>
      <c r="L157" s="66"/>
      <c r="M157" s="218" t="s">
        <v>47</v>
      </c>
      <c r="N157" s="219" t="s">
        <v>53</v>
      </c>
      <c r="O157" s="41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AR157" s="19" t="s">
        <v>194</v>
      </c>
      <c r="AT157" s="19" t="s">
        <v>196</v>
      </c>
      <c r="AU157" s="19" t="s">
        <v>23</v>
      </c>
      <c r="AY157" s="19" t="s">
        <v>195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9" t="s">
        <v>23</v>
      </c>
      <c r="BK157" s="222">
        <f>ROUND(I157*H157,2)</f>
        <v>0</v>
      </c>
      <c r="BL157" s="19" t="s">
        <v>194</v>
      </c>
      <c r="BM157" s="19" t="s">
        <v>997</v>
      </c>
    </row>
    <row r="158" s="1" customFormat="1">
      <c r="B158" s="40"/>
      <c r="C158" s="68"/>
      <c r="D158" s="225" t="s">
        <v>202</v>
      </c>
      <c r="E158" s="68"/>
      <c r="F158" s="226" t="s">
        <v>952</v>
      </c>
      <c r="G158" s="68"/>
      <c r="H158" s="68"/>
      <c r="I158" s="183"/>
      <c r="J158" s="68"/>
      <c r="K158" s="68"/>
      <c r="L158" s="66"/>
      <c r="M158" s="296"/>
      <c r="N158" s="250"/>
      <c r="O158" s="250"/>
      <c r="P158" s="250"/>
      <c r="Q158" s="250"/>
      <c r="R158" s="250"/>
      <c r="S158" s="250"/>
      <c r="T158" s="297"/>
      <c r="AT158" s="19" t="s">
        <v>202</v>
      </c>
      <c r="AU158" s="19" t="s">
        <v>23</v>
      </c>
    </row>
    <row r="159" s="1" customFormat="1" ht="6.96" customHeight="1">
      <c r="B159" s="61"/>
      <c r="C159" s="62"/>
      <c r="D159" s="62"/>
      <c r="E159" s="62"/>
      <c r="F159" s="62"/>
      <c r="G159" s="62"/>
      <c r="H159" s="62"/>
      <c r="I159" s="166"/>
      <c r="J159" s="62"/>
      <c r="K159" s="62"/>
      <c r="L159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112</v>
      </c>
      <c r="AZ2" s="301" t="s">
        <v>729</v>
      </c>
      <c r="BA2" s="301" t="s">
        <v>729</v>
      </c>
      <c r="BB2" s="301" t="s">
        <v>47</v>
      </c>
      <c r="BC2" s="301" t="s">
        <v>998</v>
      </c>
      <c r="BD2" s="301" t="s">
        <v>91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82</v>
      </c>
      <c r="AZ3" s="301" t="s">
        <v>999</v>
      </c>
      <c r="BA3" s="301" t="s">
        <v>999</v>
      </c>
      <c r="BB3" s="301" t="s">
        <v>47</v>
      </c>
      <c r="BC3" s="301" t="s">
        <v>998</v>
      </c>
      <c r="BD3" s="301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  <c r="AZ4" s="301" t="s">
        <v>744</v>
      </c>
      <c r="BA4" s="301" t="s">
        <v>744</v>
      </c>
      <c r="BB4" s="301" t="s">
        <v>47</v>
      </c>
      <c r="BC4" s="301" t="s">
        <v>998</v>
      </c>
      <c r="BD4" s="301" t="s">
        <v>91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  <c r="AZ5" s="301" t="s">
        <v>1000</v>
      </c>
      <c r="BA5" s="301" t="s">
        <v>1000</v>
      </c>
      <c r="BB5" s="301" t="s">
        <v>47</v>
      </c>
      <c r="BC5" s="301" t="s">
        <v>998</v>
      </c>
      <c r="BD5" s="301" t="s">
        <v>91</v>
      </c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500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1001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ROUND(J83,2)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ROUND(SUM(BE83:BE125), 2)</f>
        <v>0</v>
      </c>
      <c r="G32" s="41"/>
      <c r="H32" s="41"/>
      <c r="I32" s="158">
        <v>0.20999999999999999</v>
      </c>
      <c r="J32" s="157">
        <f>ROUND(ROUND((SUM(BE83:BE125)),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ROUND(SUM(BF83:BF125), 2)</f>
        <v>0</v>
      </c>
      <c r="G33" s="41"/>
      <c r="H33" s="41"/>
      <c r="I33" s="158">
        <v>0.14999999999999999</v>
      </c>
      <c r="J33" s="157">
        <f>ROUND(ROUND((SUM(BF83:BF125)),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ROUND(SUM(BG83:BG125),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ROUND(SUM(BH83:BH125),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ROUND(SUM(BI83:BI125),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500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J83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506</v>
      </c>
      <c r="E61" s="179"/>
      <c r="F61" s="179"/>
      <c r="G61" s="179"/>
      <c r="H61" s="179"/>
      <c r="I61" s="180"/>
      <c r="J61" s="181">
        <f>J84</f>
        <v>0</v>
      </c>
      <c r="K61" s="182"/>
    </row>
    <row r="62" s="1" customFormat="1" ht="21.84" customHeight="1">
      <c r="B62" s="40"/>
      <c r="C62" s="41"/>
      <c r="D62" s="41"/>
      <c r="E62" s="41"/>
      <c r="F62" s="41"/>
      <c r="G62" s="41"/>
      <c r="H62" s="41"/>
      <c r="I62" s="143"/>
      <c r="J62" s="41"/>
      <c r="K62" s="45"/>
    </row>
    <row r="63" s="1" customFormat="1" ht="6.96" customHeight="1">
      <c r="B63" s="61"/>
      <c r="C63" s="62"/>
      <c r="D63" s="62"/>
      <c r="E63" s="62"/>
      <c r="F63" s="62"/>
      <c r="G63" s="62"/>
      <c r="H63" s="62"/>
      <c r="I63" s="166"/>
      <c r="J63" s="62"/>
      <c r="K63" s="63"/>
    </row>
    <row r="67" s="1" customFormat="1" ht="6.96" customHeight="1">
      <c r="B67" s="64"/>
      <c r="C67" s="65"/>
      <c r="D67" s="65"/>
      <c r="E67" s="65"/>
      <c r="F67" s="65"/>
      <c r="G67" s="65"/>
      <c r="H67" s="65"/>
      <c r="I67" s="169"/>
      <c r="J67" s="65"/>
      <c r="K67" s="65"/>
      <c r="L67" s="66"/>
    </row>
    <row r="68" s="1" customFormat="1" ht="36.96" customHeight="1">
      <c r="B68" s="40"/>
      <c r="C68" s="67" t="s">
        <v>178</v>
      </c>
      <c r="D68" s="68"/>
      <c r="E68" s="68"/>
      <c r="F68" s="68"/>
      <c r="G68" s="68"/>
      <c r="H68" s="68"/>
      <c r="I68" s="183"/>
      <c r="J68" s="68"/>
      <c r="K68" s="68"/>
      <c r="L68" s="66"/>
    </row>
    <row r="69" s="1" customFormat="1" ht="6.96" customHeight="1">
      <c r="B69" s="40"/>
      <c r="C69" s="68"/>
      <c r="D69" s="68"/>
      <c r="E69" s="68"/>
      <c r="F69" s="68"/>
      <c r="G69" s="68"/>
      <c r="H69" s="68"/>
      <c r="I69" s="183"/>
      <c r="J69" s="68"/>
      <c r="K69" s="68"/>
      <c r="L69" s="66"/>
    </row>
    <row r="70" s="1" customFormat="1" ht="14.4" customHeight="1">
      <c r="B70" s="40"/>
      <c r="C70" s="70" t="s">
        <v>16</v>
      </c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22.5" customHeight="1">
      <c r="B71" s="40"/>
      <c r="C71" s="68"/>
      <c r="D71" s="68"/>
      <c r="E71" s="184">
        <f>E7</f>
        <v>0</v>
      </c>
      <c r="F71" s="68"/>
      <c r="G71" s="68"/>
      <c r="H71" s="68"/>
      <c r="I71" s="183"/>
      <c r="J71" s="68"/>
      <c r="K71" s="68"/>
      <c r="L71" s="66"/>
    </row>
    <row r="72">
      <c r="B72" s="23"/>
      <c r="C72" s="70" t="s">
        <v>167</v>
      </c>
      <c r="D72" s="298"/>
      <c r="E72" s="298"/>
      <c r="F72" s="298"/>
      <c r="G72" s="298"/>
      <c r="H72" s="298"/>
      <c r="I72" s="138"/>
      <c r="J72" s="298"/>
      <c r="K72" s="298"/>
      <c r="L72" s="299"/>
    </row>
    <row r="73" s="1" customFormat="1" ht="22.5" customHeight="1">
      <c r="B73" s="40"/>
      <c r="C73" s="68"/>
      <c r="D73" s="68"/>
      <c r="E73" s="184" t="s">
        <v>500</v>
      </c>
      <c r="F73" s="68"/>
      <c r="G73" s="68"/>
      <c r="H73" s="68"/>
      <c r="I73" s="183"/>
      <c r="J73" s="68"/>
      <c r="K73" s="68"/>
      <c r="L73" s="66"/>
    </row>
    <row r="74" s="1" customFormat="1" ht="14.4" customHeight="1">
      <c r="B74" s="40"/>
      <c r="C74" s="70" t="s">
        <v>501</v>
      </c>
      <c r="D74" s="68"/>
      <c r="E74" s="68"/>
      <c r="F74" s="68"/>
      <c r="G74" s="68"/>
      <c r="H74" s="68"/>
      <c r="I74" s="183"/>
      <c r="J74" s="68"/>
      <c r="K74" s="68"/>
      <c r="L74" s="66"/>
    </row>
    <row r="75" s="1" customFormat="1" ht="23.25" customHeight="1">
      <c r="B75" s="40"/>
      <c r="C75" s="68"/>
      <c r="D75" s="68"/>
      <c r="E75" s="76">
        <f>E11</f>
        <v>0</v>
      </c>
      <c r="F75" s="68"/>
      <c r="G75" s="68"/>
      <c r="H75" s="68"/>
      <c r="I75" s="183"/>
      <c r="J75" s="68"/>
      <c r="K75" s="68"/>
      <c r="L75" s="66"/>
    </row>
    <row r="76" s="1" customFormat="1" ht="6.96" customHeight="1">
      <c r="B76" s="40"/>
      <c r="C76" s="68"/>
      <c r="D76" s="68"/>
      <c r="E76" s="68"/>
      <c r="F76" s="68"/>
      <c r="G76" s="68"/>
      <c r="H76" s="68"/>
      <c r="I76" s="183"/>
      <c r="J76" s="68"/>
      <c r="K76" s="68"/>
      <c r="L76" s="66"/>
    </row>
    <row r="77" s="1" customFormat="1" ht="18" customHeight="1">
      <c r="B77" s="40"/>
      <c r="C77" s="70" t="s">
        <v>24</v>
      </c>
      <c r="D77" s="68"/>
      <c r="E77" s="68"/>
      <c r="F77" s="185">
        <f>F14</f>
        <v>0</v>
      </c>
      <c r="G77" s="68"/>
      <c r="H77" s="68"/>
      <c r="I77" s="186" t="s">
        <v>26</v>
      </c>
      <c r="J77" s="79">
        <f>IF(J14="","",J14)</f>
        <v>0</v>
      </c>
      <c r="K77" s="68"/>
      <c r="L77" s="66"/>
    </row>
    <row r="78" s="1" customFormat="1" ht="6.96" customHeight="1">
      <c r="B78" s="40"/>
      <c r="C78" s="68"/>
      <c r="D78" s="68"/>
      <c r="E78" s="68"/>
      <c r="F78" s="68"/>
      <c r="G78" s="68"/>
      <c r="H78" s="68"/>
      <c r="I78" s="183"/>
      <c r="J78" s="68"/>
      <c r="K78" s="68"/>
      <c r="L78" s="66"/>
    </row>
    <row r="79" s="1" customFormat="1">
      <c r="B79" s="40"/>
      <c r="C79" s="70" t="s">
        <v>34</v>
      </c>
      <c r="D79" s="68"/>
      <c r="E79" s="68"/>
      <c r="F79" s="185">
        <f>E17</f>
        <v>0</v>
      </c>
      <c r="G79" s="68"/>
      <c r="H79" s="68"/>
      <c r="I79" s="186" t="s">
        <v>42</v>
      </c>
      <c r="J79" s="185">
        <f>E23</f>
        <v>0</v>
      </c>
      <c r="K79" s="68"/>
      <c r="L79" s="66"/>
    </row>
    <row r="80" s="1" customFormat="1" ht="14.4" customHeight="1">
      <c r="B80" s="40"/>
      <c r="C80" s="70" t="s">
        <v>40</v>
      </c>
      <c r="D80" s="68"/>
      <c r="E80" s="68"/>
      <c r="F80" s="185">
        <f>IF(E20="","",E20)</f>
        <v>0</v>
      </c>
      <c r="G80" s="68"/>
      <c r="H80" s="68"/>
      <c r="I80" s="183"/>
      <c r="J80" s="68"/>
      <c r="K80" s="68"/>
      <c r="L80" s="66"/>
    </row>
    <row r="81" s="1" customFormat="1" ht="10.32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9" customFormat="1" ht="29.28" customHeight="1">
      <c r="B82" s="187"/>
      <c r="C82" s="188" t="s">
        <v>179</v>
      </c>
      <c r="D82" s="189" t="s">
        <v>67</v>
      </c>
      <c r="E82" s="189" t="s">
        <v>63</v>
      </c>
      <c r="F82" s="189" t="s">
        <v>180</v>
      </c>
      <c r="G82" s="189" t="s">
        <v>181</v>
      </c>
      <c r="H82" s="189" t="s">
        <v>182</v>
      </c>
      <c r="I82" s="190" t="s">
        <v>183</v>
      </c>
      <c r="J82" s="189" t="s">
        <v>174</v>
      </c>
      <c r="K82" s="191" t="s">
        <v>184</v>
      </c>
      <c r="L82" s="192"/>
      <c r="M82" s="93" t="s">
        <v>185</v>
      </c>
      <c r="N82" s="94" t="s">
        <v>52</v>
      </c>
      <c r="O82" s="94" t="s">
        <v>186</v>
      </c>
      <c r="P82" s="94" t="s">
        <v>187</v>
      </c>
      <c r="Q82" s="94" t="s">
        <v>188</v>
      </c>
      <c r="R82" s="94" t="s">
        <v>189</v>
      </c>
      <c r="S82" s="94" t="s">
        <v>190</v>
      </c>
      <c r="T82" s="95" t="s">
        <v>191</v>
      </c>
    </row>
    <row r="83" s="1" customFormat="1" ht="29.28" customHeight="1">
      <c r="B83" s="40"/>
      <c r="C83" s="99" t="s">
        <v>175</v>
      </c>
      <c r="D83" s="68"/>
      <c r="E83" s="68"/>
      <c r="F83" s="68"/>
      <c r="G83" s="68"/>
      <c r="H83" s="68"/>
      <c r="I83" s="183"/>
      <c r="J83" s="193">
        <f>BK83</f>
        <v>0</v>
      </c>
      <c r="K83" s="68"/>
      <c r="L83" s="66"/>
      <c r="M83" s="96"/>
      <c r="N83" s="97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AT83" s="19" t="s">
        <v>81</v>
      </c>
      <c r="AU83" s="19" t="s">
        <v>176</v>
      </c>
      <c r="BK83" s="196">
        <f>BK84</f>
        <v>0</v>
      </c>
    </row>
    <row r="84" s="10" customFormat="1" ht="37.44" customHeight="1">
      <c r="B84" s="197"/>
      <c r="C84" s="198"/>
      <c r="D84" s="199" t="s">
        <v>81</v>
      </c>
      <c r="E84" s="200" t="s">
        <v>243</v>
      </c>
      <c r="F84" s="200" t="s">
        <v>752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SUM(P85:P125)</f>
        <v>0</v>
      </c>
      <c r="Q84" s="205"/>
      <c r="R84" s="206">
        <f>SUM(R85:R125)</f>
        <v>0</v>
      </c>
      <c r="S84" s="205"/>
      <c r="T84" s="207">
        <f>SUM(T85:T125)</f>
        <v>0</v>
      </c>
      <c r="AR84" s="208" t="s">
        <v>194</v>
      </c>
      <c r="AT84" s="209" t="s">
        <v>81</v>
      </c>
      <c r="AU84" s="209" t="s">
        <v>82</v>
      </c>
      <c r="AY84" s="208" t="s">
        <v>195</v>
      </c>
      <c r="BK84" s="210">
        <f>SUM(BK85:BK125)</f>
        <v>0</v>
      </c>
    </row>
    <row r="85" s="1" customFormat="1" ht="22.5" customHeight="1">
      <c r="B85" s="40"/>
      <c r="C85" s="211" t="s">
        <v>23</v>
      </c>
      <c r="D85" s="211" t="s">
        <v>196</v>
      </c>
      <c r="E85" s="212" t="s">
        <v>1002</v>
      </c>
      <c r="F85" s="213" t="s">
        <v>1003</v>
      </c>
      <c r="G85" s="214" t="s">
        <v>479</v>
      </c>
      <c r="H85" s="215">
        <v>6</v>
      </c>
      <c r="I85" s="216"/>
      <c r="J85" s="217">
        <f>ROUND(I85*H85,2)</f>
        <v>0</v>
      </c>
      <c r="K85" s="213" t="s">
        <v>47</v>
      </c>
      <c r="L85" s="66"/>
      <c r="M85" s="218" t="s">
        <v>47</v>
      </c>
      <c r="N85" s="219" t="s">
        <v>53</v>
      </c>
      <c r="O85" s="41"/>
      <c r="P85" s="220">
        <f>O85*H85</f>
        <v>0</v>
      </c>
      <c r="Q85" s="220">
        <v>0.00117</v>
      </c>
      <c r="R85" s="220">
        <f>Q85*H85</f>
        <v>0</v>
      </c>
      <c r="S85" s="220">
        <v>0</v>
      </c>
      <c r="T85" s="221">
        <f>S85*H85</f>
        <v>0</v>
      </c>
      <c r="AR85" s="19" t="s">
        <v>194</v>
      </c>
      <c r="AT85" s="19" t="s">
        <v>196</v>
      </c>
      <c r="AU85" s="19" t="s">
        <v>23</v>
      </c>
      <c r="AY85" s="19" t="s">
        <v>195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9" t="s">
        <v>23</v>
      </c>
      <c r="BK85" s="222">
        <f>ROUND(I85*H85,2)</f>
        <v>0</v>
      </c>
      <c r="BL85" s="19" t="s">
        <v>194</v>
      </c>
      <c r="BM85" s="19" t="s">
        <v>1004</v>
      </c>
    </row>
    <row r="86" s="1" customFormat="1">
      <c r="B86" s="40"/>
      <c r="C86" s="68"/>
      <c r="D86" s="223" t="s">
        <v>202</v>
      </c>
      <c r="E86" s="68"/>
      <c r="F86" s="224" t="s">
        <v>1005</v>
      </c>
      <c r="G86" s="68"/>
      <c r="H86" s="68"/>
      <c r="I86" s="183"/>
      <c r="J86" s="68"/>
      <c r="K86" s="68"/>
      <c r="L86" s="66"/>
      <c r="M86" s="86"/>
      <c r="N86" s="41"/>
      <c r="O86" s="41"/>
      <c r="P86" s="41"/>
      <c r="Q86" s="41"/>
      <c r="R86" s="41"/>
      <c r="S86" s="41"/>
      <c r="T86" s="87"/>
      <c r="AT86" s="19" t="s">
        <v>202</v>
      </c>
      <c r="AU86" s="19" t="s">
        <v>23</v>
      </c>
    </row>
    <row r="87" s="1" customFormat="1" ht="22.5" customHeight="1">
      <c r="B87" s="40"/>
      <c r="C87" s="211" t="s">
        <v>91</v>
      </c>
      <c r="D87" s="211" t="s">
        <v>196</v>
      </c>
      <c r="E87" s="212" t="s">
        <v>1006</v>
      </c>
      <c r="F87" s="213" t="s">
        <v>1007</v>
      </c>
      <c r="G87" s="214" t="s">
        <v>479</v>
      </c>
      <c r="H87" s="215">
        <v>6</v>
      </c>
      <c r="I87" s="216"/>
      <c r="J87" s="217">
        <f>ROUND(I87*H87,2)</f>
        <v>0</v>
      </c>
      <c r="K87" s="213" t="s">
        <v>47</v>
      </c>
      <c r="L87" s="66"/>
      <c r="M87" s="218" t="s">
        <v>47</v>
      </c>
      <c r="N87" s="219" t="s">
        <v>53</v>
      </c>
      <c r="O87" s="41"/>
      <c r="P87" s="220">
        <f>O87*H87</f>
        <v>0</v>
      </c>
      <c r="Q87" s="220">
        <v>0.00066</v>
      </c>
      <c r="R87" s="220">
        <f>Q87*H87</f>
        <v>0</v>
      </c>
      <c r="S87" s="220">
        <v>0</v>
      </c>
      <c r="T87" s="221">
        <f>S87*H87</f>
        <v>0</v>
      </c>
      <c r="AR87" s="19" t="s">
        <v>194</v>
      </c>
      <c r="AT87" s="19" t="s">
        <v>196</v>
      </c>
      <c r="AU87" s="19" t="s">
        <v>23</v>
      </c>
      <c r="AY87" s="19" t="s">
        <v>195</v>
      </c>
      <c r="BE87" s="222">
        <f>IF(N87="základní",J87,0)</f>
        <v>0</v>
      </c>
      <c r="BF87" s="222">
        <f>IF(N87="snížená",J87,0)</f>
        <v>0</v>
      </c>
      <c r="BG87" s="222">
        <f>IF(N87="zákl. přenesená",J87,0)</f>
        <v>0</v>
      </c>
      <c r="BH87" s="222">
        <f>IF(N87="sníž. přenesená",J87,0)</f>
        <v>0</v>
      </c>
      <c r="BI87" s="222">
        <f>IF(N87="nulová",J87,0)</f>
        <v>0</v>
      </c>
      <c r="BJ87" s="19" t="s">
        <v>23</v>
      </c>
      <c r="BK87" s="222">
        <f>ROUND(I87*H87,2)</f>
        <v>0</v>
      </c>
      <c r="BL87" s="19" t="s">
        <v>194</v>
      </c>
      <c r="BM87" s="19" t="s">
        <v>1008</v>
      </c>
    </row>
    <row r="88" s="1" customFormat="1">
      <c r="B88" s="40"/>
      <c r="C88" s="68"/>
      <c r="D88" s="223" t="s">
        <v>202</v>
      </c>
      <c r="E88" s="68"/>
      <c r="F88" s="224" t="s">
        <v>1009</v>
      </c>
      <c r="G88" s="68"/>
      <c r="H88" s="68"/>
      <c r="I88" s="183"/>
      <c r="J88" s="68"/>
      <c r="K88" s="68"/>
      <c r="L88" s="66"/>
      <c r="M88" s="86"/>
      <c r="N88" s="41"/>
      <c r="O88" s="41"/>
      <c r="P88" s="41"/>
      <c r="Q88" s="41"/>
      <c r="R88" s="41"/>
      <c r="S88" s="41"/>
      <c r="T88" s="87"/>
      <c r="AT88" s="19" t="s">
        <v>202</v>
      </c>
      <c r="AU88" s="19" t="s">
        <v>23</v>
      </c>
    </row>
    <row r="89" s="1" customFormat="1" ht="22.5" customHeight="1">
      <c r="B89" s="40"/>
      <c r="C89" s="211" t="s">
        <v>208</v>
      </c>
      <c r="D89" s="211" t="s">
        <v>196</v>
      </c>
      <c r="E89" s="212" t="s">
        <v>1010</v>
      </c>
      <c r="F89" s="213" t="s">
        <v>1011</v>
      </c>
      <c r="G89" s="214" t="s">
        <v>761</v>
      </c>
      <c r="H89" s="215">
        <v>2</v>
      </c>
      <c r="I89" s="216"/>
      <c r="J89" s="217">
        <f>ROUND(I89*H89,2)</f>
        <v>0</v>
      </c>
      <c r="K89" s="213" t="s">
        <v>47</v>
      </c>
      <c r="L89" s="66"/>
      <c r="M89" s="218" t="s">
        <v>47</v>
      </c>
      <c r="N89" s="219" t="s">
        <v>53</v>
      </c>
      <c r="O89" s="41"/>
      <c r="P89" s="220">
        <f>O89*H89</f>
        <v>0</v>
      </c>
      <c r="Q89" s="220">
        <v>0.085419999999999996</v>
      </c>
      <c r="R89" s="220">
        <f>Q89*H89</f>
        <v>0</v>
      </c>
      <c r="S89" s="220">
        <v>0</v>
      </c>
      <c r="T89" s="221">
        <f>S89*H89</f>
        <v>0</v>
      </c>
      <c r="AR89" s="19" t="s">
        <v>194</v>
      </c>
      <c r="AT89" s="19" t="s">
        <v>196</v>
      </c>
      <c r="AU89" s="19" t="s">
        <v>23</v>
      </c>
      <c r="AY89" s="19" t="s">
        <v>195</v>
      </c>
      <c r="BE89" s="222">
        <f>IF(N89="základní",J89,0)</f>
        <v>0</v>
      </c>
      <c r="BF89" s="222">
        <f>IF(N89="snížená",J89,0)</f>
        <v>0</v>
      </c>
      <c r="BG89" s="222">
        <f>IF(N89="zákl. přenesená",J89,0)</f>
        <v>0</v>
      </c>
      <c r="BH89" s="222">
        <f>IF(N89="sníž. přenesená",J89,0)</f>
        <v>0</v>
      </c>
      <c r="BI89" s="222">
        <f>IF(N89="nulová",J89,0)</f>
        <v>0</v>
      </c>
      <c r="BJ89" s="19" t="s">
        <v>23</v>
      </c>
      <c r="BK89" s="222">
        <f>ROUND(I89*H89,2)</f>
        <v>0</v>
      </c>
      <c r="BL89" s="19" t="s">
        <v>194</v>
      </c>
      <c r="BM89" s="19" t="s">
        <v>1012</v>
      </c>
    </row>
    <row r="90" s="1" customFormat="1">
      <c r="B90" s="40"/>
      <c r="C90" s="68"/>
      <c r="D90" s="223" t="s">
        <v>202</v>
      </c>
      <c r="E90" s="68"/>
      <c r="F90" s="224" t="s">
        <v>1013</v>
      </c>
      <c r="G90" s="68"/>
      <c r="H90" s="68"/>
      <c r="I90" s="183"/>
      <c r="J90" s="68"/>
      <c r="K90" s="68"/>
      <c r="L90" s="66"/>
      <c r="M90" s="86"/>
      <c r="N90" s="41"/>
      <c r="O90" s="41"/>
      <c r="P90" s="41"/>
      <c r="Q90" s="41"/>
      <c r="R90" s="41"/>
      <c r="S90" s="41"/>
      <c r="T90" s="87"/>
      <c r="AT90" s="19" t="s">
        <v>202</v>
      </c>
      <c r="AU90" s="19" t="s">
        <v>23</v>
      </c>
    </row>
    <row r="91" s="1" customFormat="1" ht="22.5" customHeight="1">
      <c r="B91" s="40"/>
      <c r="C91" s="211" t="s">
        <v>194</v>
      </c>
      <c r="D91" s="211" t="s">
        <v>196</v>
      </c>
      <c r="E91" s="212" t="s">
        <v>1014</v>
      </c>
      <c r="F91" s="213" t="s">
        <v>1015</v>
      </c>
      <c r="G91" s="214" t="s">
        <v>526</v>
      </c>
      <c r="H91" s="215">
        <v>6</v>
      </c>
      <c r="I91" s="216"/>
      <c r="J91" s="217">
        <f>ROUND(I91*H91,2)</f>
        <v>0</v>
      </c>
      <c r="K91" s="213" t="s">
        <v>47</v>
      </c>
      <c r="L91" s="66"/>
      <c r="M91" s="218" t="s">
        <v>47</v>
      </c>
      <c r="N91" s="219" t="s">
        <v>53</v>
      </c>
      <c r="O91" s="41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AR91" s="19" t="s">
        <v>194</v>
      </c>
      <c r="AT91" s="19" t="s">
        <v>196</v>
      </c>
      <c r="AU91" s="19" t="s">
        <v>23</v>
      </c>
      <c r="AY91" s="19" t="s">
        <v>195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19" t="s">
        <v>23</v>
      </c>
      <c r="BK91" s="222">
        <f>ROUND(I91*H91,2)</f>
        <v>0</v>
      </c>
      <c r="BL91" s="19" t="s">
        <v>194</v>
      </c>
      <c r="BM91" s="19" t="s">
        <v>1016</v>
      </c>
    </row>
    <row r="92" s="1" customFormat="1">
      <c r="B92" s="40"/>
      <c r="C92" s="68"/>
      <c r="D92" s="225" t="s">
        <v>202</v>
      </c>
      <c r="E92" s="68"/>
      <c r="F92" s="226" t="s">
        <v>1015</v>
      </c>
      <c r="G92" s="68"/>
      <c r="H92" s="68"/>
      <c r="I92" s="183"/>
      <c r="J92" s="68"/>
      <c r="K92" s="68"/>
      <c r="L92" s="66"/>
      <c r="M92" s="86"/>
      <c r="N92" s="41"/>
      <c r="O92" s="41"/>
      <c r="P92" s="41"/>
      <c r="Q92" s="41"/>
      <c r="R92" s="41"/>
      <c r="S92" s="41"/>
      <c r="T92" s="87"/>
      <c r="AT92" s="19" t="s">
        <v>202</v>
      </c>
      <c r="AU92" s="19" t="s">
        <v>23</v>
      </c>
    </row>
    <row r="93" s="12" customFormat="1">
      <c r="B93" s="238"/>
      <c r="C93" s="239"/>
      <c r="D93" s="223" t="s">
        <v>213</v>
      </c>
      <c r="E93" s="240" t="s">
        <v>225</v>
      </c>
      <c r="F93" s="241" t="s">
        <v>1017</v>
      </c>
      <c r="G93" s="239"/>
      <c r="H93" s="242">
        <v>6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AT93" s="248" t="s">
        <v>213</v>
      </c>
      <c r="AU93" s="248" t="s">
        <v>23</v>
      </c>
      <c r="AV93" s="12" t="s">
        <v>91</v>
      </c>
      <c r="AW93" s="12" t="s">
        <v>45</v>
      </c>
      <c r="AX93" s="12" t="s">
        <v>23</v>
      </c>
      <c r="AY93" s="248" t="s">
        <v>195</v>
      </c>
    </row>
    <row r="94" s="1" customFormat="1" ht="31.5" customHeight="1">
      <c r="B94" s="40"/>
      <c r="C94" s="211" t="s">
        <v>220</v>
      </c>
      <c r="D94" s="211" t="s">
        <v>196</v>
      </c>
      <c r="E94" s="212" t="s">
        <v>1018</v>
      </c>
      <c r="F94" s="213" t="s">
        <v>1019</v>
      </c>
      <c r="G94" s="214" t="s">
        <v>526</v>
      </c>
      <c r="H94" s="215">
        <v>18</v>
      </c>
      <c r="I94" s="216"/>
      <c r="J94" s="217">
        <f>ROUND(I94*H94,2)</f>
        <v>0</v>
      </c>
      <c r="K94" s="213" t="s">
        <v>47</v>
      </c>
      <c r="L94" s="66"/>
      <c r="M94" s="218" t="s">
        <v>47</v>
      </c>
      <c r="N94" s="219" t="s">
        <v>53</v>
      </c>
      <c r="O94" s="41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AR94" s="19" t="s">
        <v>194</v>
      </c>
      <c r="AT94" s="19" t="s">
        <v>196</v>
      </c>
      <c r="AU94" s="19" t="s">
        <v>23</v>
      </c>
      <c r="AY94" s="19" t="s">
        <v>195</v>
      </c>
      <c r="BE94" s="222">
        <f>IF(N94="základní",J94,0)</f>
        <v>0</v>
      </c>
      <c r="BF94" s="222">
        <f>IF(N94="snížená",J94,0)</f>
        <v>0</v>
      </c>
      <c r="BG94" s="222">
        <f>IF(N94="zákl. přenesená",J94,0)</f>
        <v>0</v>
      </c>
      <c r="BH94" s="222">
        <f>IF(N94="sníž. přenesená",J94,0)</f>
        <v>0</v>
      </c>
      <c r="BI94" s="222">
        <f>IF(N94="nulová",J94,0)</f>
        <v>0</v>
      </c>
      <c r="BJ94" s="19" t="s">
        <v>23</v>
      </c>
      <c r="BK94" s="222">
        <f>ROUND(I94*H94,2)</f>
        <v>0</v>
      </c>
      <c r="BL94" s="19" t="s">
        <v>194</v>
      </c>
      <c r="BM94" s="19" t="s">
        <v>1020</v>
      </c>
    </row>
    <row r="95" s="1" customFormat="1">
      <c r="B95" s="40"/>
      <c r="C95" s="68"/>
      <c r="D95" s="225" t="s">
        <v>202</v>
      </c>
      <c r="E95" s="68"/>
      <c r="F95" s="226" t="s">
        <v>1021</v>
      </c>
      <c r="G95" s="68"/>
      <c r="H95" s="68"/>
      <c r="I95" s="183"/>
      <c r="J95" s="68"/>
      <c r="K95" s="68"/>
      <c r="L95" s="66"/>
      <c r="M95" s="86"/>
      <c r="N95" s="41"/>
      <c r="O95" s="41"/>
      <c r="P95" s="41"/>
      <c r="Q95" s="41"/>
      <c r="R95" s="41"/>
      <c r="S95" s="41"/>
      <c r="T95" s="87"/>
      <c r="AT95" s="19" t="s">
        <v>202</v>
      </c>
      <c r="AU95" s="19" t="s">
        <v>23</v>
      </c>
    </row>
    <row r="96" s="12" customFormat="1">
      <c r="B96" s="238"/>
      <c r="C96" s="239"/>
      <c r="D96" s="223" t="s">
        <v>213</v>
      </c>
      <c r="E96" s="240" t="s">
        <v>701</v>
      </c>
      <c r="F96" s="241" t="s">
        <v>339</v>
      </c>
      <c r="G96" s="239"/>
      <c r="H96" s="242">
        <v>18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213</v>
      </c>
      <c r="AU96" s="248" t="s">
        <v>23</v>
      </c>
      <c r="AV96" s="12" t="s">
        <v>91</v>
      </c>
      <c r="AW96" s="12" t="s">
        <v>45</v>
      </c>
      <c r="AX96" s="12" t="s">
        <v>23</v>
      </c>
      <c r="AY96" s="248" t="s">
        <v>195</v>
      </c>
    </row>
    <row r="97" s="1" customFormat="1" ht="22.5" customHeight="1">
      <c r="B97" s="40"/>
      <c r="C97" s="211" t="s">
        <v>226</v>
      </c>
      <c r="D97" s="211" t="s">
        <v>196</v>
      </c>
      <c r="E97" s="212" t="s">
        <v>1022</v>
      </c>
      <c r="F97" s="213" t="s">
        <v>1023</v>
      </c>
      <c r="G97" s="214" t="s">
        <v>479</v>
      </c>
      <c r="H97" s="215">
        <v>6</v>
      </c>
      <c r="I97" s="216"/>
      <c r="J97" s="217">
        <f>ROUND(I97*H97,2)</f>
        <v>0</v>
      </c>
      <c r="K97" s="213" t="s">
        <v>47</v>
      </c>
      <c r="L97" s="66"/>
      <c r="M97" s="218" t="s">
        <v>47</v>
      </c>
      <c r="N97" s="219" t="s">
        <v>53</v>
      </c>
      <c r="O97" s="41"/>
      <c r="P97" s="220">
        <f>O97*H97</f>
        <v>0</v>
      </c>
      <c r="Q97" s="220">
        <v>8.0000000000000007E-05</v>
      </c>
      <c r="R97" s="220">
        <f>Q97*H97</f>
        <v>0</v>
      </c>
      <c r="S97" s="220">
        <v>0</v>
      </c>
      <c r="T97" s="221">
        <f>S97*H97</f>
        <v>0</v>
      </c>
      <c r="AR97" s="19" t="s">
        <v>194</v>
      </c>
      <c r="AT97" s="19" t="s">
        <v>196</v>
      </c>
      <c r="AU97" s="19" t="s">
        <v>23</v>
      </c>
      <c r="AY97" s="19" t="s">
        <v>195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19" t="s">
        <v>23</v>
      </c>
      <c r="BK97" s="222">
        <f>ROUND(I97*H97,2)</f>
        <v>0</v>
      </c>
      <c r="BL97" s="19" t="s">
        <v>194</v>
      </c>
      <c r="BM97" s="19" t="s">
        <v>1024</v>
      </c>
    </row>
    <row r="98" s="1" customFormat="1">
      <c r="B98" s="40"/>
      <c r="C98" s="68"/>
      <c r="D98" s="225" t="s">
        <v>202</v>
      </c>
      <c r="E98" s="68"/>
      <c r="F98" s="226" t="s">
        <v>1025</v>
      </c>
      <c r="G98" s="68"/>
      <c r="H98" s="68"/>
      <c r="I98" s="183"/>
      <c r="J98" s="68"/>
      <c r="K98" s="68"/>
      <c r="L98" s="66"/>
      <c r="M98" s="86"/>
      <c r="N98" s="41"/>
      <c r="O98" s="41"/>
      <c r="P98" s="41"/>
      <c r="Q98" s="41"/>
      <c r="R98" s="41"/>
      <c r="S98" s="41"/>
      <c r="T98" s="87"/>
      <c r="AT98" s="19" t="s">
        <v>202</v>
      </c>
      <c r="AU98" s="19" t="s">
        <v>23</v>
      </c>
    </row>
    <row r="99" s="12" customFormat="1">
      <c r="B99" s="238"/>
      <c r="C99" s="239"/>
      <c r="D99" s="223" t="s">
        <v>213</v>
      </c>
      <c r="E99" s="240" t="s">
        <v>1026</v>
      </c>
      <c r="F99" s="241" t="s">
        <v>226</v>
      </c>
      <c r="G99" s="239"/>
      <c r="H99" s="242">
        <v>6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AT99" s="248" t="s">
        <v>213</v>
      </c>
      <c r="AU99" s="248" t="s">
        <v>23</v>
      </c>
      <c r="AV99" s="12" t="s">
        <v>91</v>
      </c>
      <c r="AW99" s="12" t="s">
        <v>45</v>
      </c>
      <c r="AX99" s="12" t="s">
        <v>23</v>
      </c>
      <c r="AY99" s="248" t="s">
        <v>195</v>
      </c>
    </row>
    <row r="100" s="1" customFormat="1" ht="22.5" customHeight="1">
      <c r="B100" s="40"/>
      <c r="C100" s="211" t="s">
        <v>232</v>
      </c>
      <c r="D100" s="211" t="s">
        <v>196</v>
      </c>
      <c r="E100" s="212" t="s">
        <v>1027</v>
      </c>
      <c r="F100" s="213" t="s">
        <v>1028</v>
      </c>
      <c r="G100" s="214" t="s">
        <v>526</v>
      </c>
      <c r="H100" s="215">
        <v>54.432000000000002</v>
      </c>
      <c r="I100" s="216"/>
      <c r="J100" s="217">
        <f>ROUND(I100*H100,2)</f>
        <v>0</v>
      </c>
      <c r="K100" s="213" t="s">
        <v>47</v>
      </c>
      <c r="L100" s="66"/>
      <c r="M100" s="218" t="s">
        <v>47</v>
      </c>
      <c r="N100" s="219" t="s">
        <v>53</v>
      </c>
      <c r="O100" s="41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AR100" s="19" t="s">
        <v>194</v>
      </c>
      <c r="AT100" s="19" t="s">
        <v>196</v>
      </c>
      <c r="AU100" s="19" t="s">
        <v>23</v>
      </c>
      <c r="AY100" s="19" t="s">
        <v>195</v>
      </c>
      <c r="BE100" s="222">
        <f>IF(N100="základní",J100,0)</f>
        <v>0</v>
      </c>
      <c r="BF100" s="222">
        <f>IF(N100="snížená",J100,0)</f>
        <v>0</v>
      </c>
      <c r="BG100" s="222">
        <f>IF(N100="zákl. přenesená",J100,0)</f>
        <v>0</v>
      </c>
      <c r="BH100" s="222">
        <f>IF(N100="sníž. přenesená",J100,0)</f>
        <v>0</v>
      </c>
      <c r="BI100" s="222">
        <f>IF(N100="nulová",J100,0)</f>
        <v>0</v>
      </c>
      <c r="BJ100" s="19" t="s">
        <v>23</v>
      </c>
      <c r="BK100" s="222">
        <f>ROUND(I100*H100,2)</f>
        <v>0</v>
      </c>
      <c r="BL100" s="19" t="s">
        <v>194</v>
      </c>
      <c r="BM100" s="19" t="s">
        <v>1029</v>
      </c>
    </row>
    <row r="101" s="1" customFormat="1">
      <c r="B101" s="40"/>
      <c r="C101" s="68"/>
      <c r="D101" s="225" t="s">
        <v>202</v>
      </c>
      <c r="E101" s="68"/>
      <c r="F101" s="226" t="s">
        <v>1028</v>
      </c>
      <c r="G101" s="68"/>
      <c r="H101" s="68"/>
      <c r="I101" s="183"/>
      <c r="J101" s="68"/>
      <c r="K101" s="68"/>
      <c r="L101" s="66"/>
      <c r="M101" s="86"/>
      <c r="N101" s="41"/>
      <c r="O101" s="41"/>
      <c r="P101" s="41"/>
      <c r="Q101" s="41"/>
      <c r="R101" s="41"/>
      <c r="S101" s="41"/>
      <c r="T101" s="87"/>
      <c r="AT101" s="19" t="s">
        <v>202</v>
      </c>
      <c r="AU101" s="19" t="s">
        <v>23</v>
      </c>
    </row>
    <row r="102" s="12" customFormat="1">
      <c r="B102" s="238"/>
      <c r="C102" s="239"/>
      <c r="D102" s="225" t="s">
        <v>213</v>
      </c>
      <c r="E102" s="266" t="s">
        <v>728</v>
      </c>
      <c r="F102" s="267" t="s">
        <v>1030</v>
      </c>
      <c r="G102" s="239"/>
      <c r="H102" s="268">
        <v>38.880000000000003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AT102" s="248" t="s">
        <v>213</v>
      </c>
      <c r="AU102" s="248" t="s">
        <v>23</v>
      </c>
      <c r="AV102" s="12" t="s">
        <v>91</v>
      </c>
      <c r="AW102" s="12" t="s">
        <v>45</v>
      </c>
      <c r="AX102" s="12" t="s">
        <v>82</v>
      </c>
      <c r="AY102" s="248" t="s">
        <v>195</v>
      </c>
    </row>
    <row r="103" s="12" customFormat="1">
      <c r="B103" s="238"/>
      <c r="C103" s="239"/>
      <c r="D103" s="225" t="s">
        <v>213</v>
      </c>
      <c r="E103" s="266" t="s">
        <v>729</v>
      </c>
      <c r="F103" s="267" t="s">
        <v>1031</v>
      </c>
      <c r="G103" s="239"/>
      <c r="H103" s="268">
        <v>15.552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213</v>
      </c>
      <c r="AU103" s="248" t="s">
        <v>23</v>
      </c>
      <c r="AV103" s="12" t="s">
        <v>91</v>
      </c>
      <c r="AW103" s="12" t="s">
        <v>45</v>
      </c>
      <c r="AX103" s="12" t="s">
        <v>82</v>
      </c>
      <c r="AY103" s="248" t="s">
        <v>195</v>
      </c>
    </row>
    <row r="104" s="12" customFormat="1">
      <c r="B104" s="238"/>
      <c r="C104" s="239"/>
      <c r="D104" s="223" t="s">
        <v>213</v>
      </c>
      <c r="E104" s="240" t="s">
        <v>730</v>
      </c>
      <c r="F104" s="241" t="s">
        <v>1032</v>
      </c>
      <c r="G104" s="239"/>
      <c r="H104" s="242">
        <v>54.432000000000002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213</v>
      </c>
      <c r="AU104" s="248" t="s">
        <v>23</v>
      </c>
      <c r="AV104" s="12" t="s">
        <v>91</v>
      </c>
      <c r="AW104" s="12" t="s">
        <v>45</v>
      </c>
      <c r="AX104" s="12" t="s">
        <v>23</v>
      </c>
      <c r="AY104" s="248" t="s">
        <v>195</v>
      </c>
    </row>
    <row r="105" s="1" customFormat="1" ht="22.5" customHeight="1">
      <c r="B105" s="40"/>
      <c r="C105" s="211" t="s">
        <v>238</v>
      </c>
      <c r="D105" s="211" t="s">
        <v>196</v>
      </c>
      <c r="E105" s="212" t="s">
        <v>1033</v>
      </c>
      <c r="F105" s="213" t="s">
        <v>1034</v>
      </c>
      <c r="G105" s="214" t="s">
        <v>526</v>
      </c>
      <c r="H105" s="215">
        <v>54.432000000000002</v>
      </c>
      <c r="I105" s="216"/>
      <c r="J105" s="217">
        <f>ROUND(I105*H105,2)</f>
        <v>0</v>
      </c>
      <c r="K105" s="213" t="s">
        <v>47</v>
      </c>
      <c r="L105" s="66"/>
      <c r="M105" s="218" t="s">
        <v>47</v>
      </c>
      <c r="N105" s="219" t="s">
        <v>53</v>
      </c>
      <c r="O105" s="41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AR105" s="19" t="s">
        <v>194</v>
      </c>
      <c r="AT105" s="19" t="s">
        <v>196</v>
      </c>
      <c r="AU105" s="19" t="s">
        <v>23</v>
      </c>
      <c r="AY105" s="19" t="s">
        <v>195</v>
      </c>
      <c r="BE105" s="222">
        <f>IF(N105="základní",J105,0)</f>
        <v>0</v>
      </c>
      <c r="BF105" s="222">
        <f>IF(N105="snížená",J105,0)</f>
        <v>0</v>
      </c>
      <c r="BG105" s="222">
        <f>IF(N105="zákl. přenesená",J105,0)</f>
        <v>0</v>
      </c>
      <c r="BH105" s="222">
        <f>IF(N105="sníž. přenesená",J105,0)</f>
        <v>0</v>
      </c>
      <c r="BI105" s="222">
        <f>IF(N105="nulová",J105,0)</f>
        <v>0</v>
      </c>
      <c r="BJ105" s="19" t="s">
        <v>23</v>
      </c>
      <c r="BK105" s="222">
        <f>ROUND(I105*H105,2)</f>
        <v>0</v>
      </c>
      <c r="BL105" s="19" t="s">
        <v>194</v>
      </c>
      <c r="BM105" s="19" t="s">
        <v>1035</v>
      </c>
    </row>
    <row r="106" s="1" customFormat="1">
      <c r="B106" s="40"/>
      <c r="C106" s="68"/>
      <c r="D106" s="225" t="s">
        <v>202</v>
      </c>
      <c r="E106" s="68"/>
      <c r="F106" s="226" t="s">
        <v>1036</v>
      </c>
      <c r="G106" s="68"/>
      <c r="H106" s="68"/>
      <c r="I106" s="183"/>
      <c r="J106" s="68"/>
      <c r="K106" s="68"/>
      <c r="L106" s="66"/>
      <c r="M106" s="86"/>
      <c r="N106" s="41"/>
      <c r="O106" s="41"/>
      <c r="P106" s="41"/>
      <c r="Q106" s="41"/>
      <c r="R106" s="41"/>
      <c r="S106" s="41"/>
      <c r="T106" s="87"/>
      <c r="AT106" s="19" t="s">
        <v>202</v>
      </c>
      <c r="AU106" s="19" t="s">
        <v>23</v>
      </c>
    </row>
    <row r="107" s="12" customFormat="1">
      <c r="B107" s="238"/>
      <c r="C107" s="239"/>
      <c r="D107" s="225" t="s">
        <v>213</v>
      </c>
      <c r="E107" s="266" t="s">
        <v>737</v>
      </c>
      <c r="F107" s="267" t="s">
        <v>1030</v>
      </c>
      <c r="G107" s="239"/>
      <c r="H107" s="268">
        <v>38.880000000000003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AT107" s="248" t="s">
        <v>213</v>
      </c>
      <c r="AU107" s="248" t="s">
        <v>23</v>
      </c>
      <c r="AV107" s="12" t="s">
        <v>91</v>
      </c>
      <c r="AW107" s="12" t="s">
        <v>45</v>
      </c>
      <c r="AX107" s="12" t="s">
        <v>82</v>
      </c>
      <c r="AY107" s="248" t="s">
        <v>195</v>
      </c>
    </row>
    <row r="108" s="12" customFormat="1">
      <c r="B108" s="238"/>
      <c r="C108" s="239"/>
      <c r="D108" s="225" t="s">
        <v>213</v>
      </c>
      <c r="E108" s="266" t="s">
        <v>999</v>
      </c>
      <c r="F108" s="267" t="s">
        <v>1031</v>
      </c>
      <c r="G108" s="239"/>
      <c r="H108" s="268">
        <v>15.552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213</v>
      </c>
      <c r="AU108" s="248" t="s">
        <v>23</v>
      </c>
      <c r="AV108" s="12" t="s">
        <v>91</v>
      </c>
      <c r="AW108" s="12" t="s">
        <v>45</v>
      </c>
      <c r="AX108" s="12" t="s">
        <v>82</v>
      </c>
      <c r="AY108" s="248" t="s">
        <v>195</v>
      </c>
    </row>
    <row r="109" s="12" customFormat="1">
      <c r="B109" s="238"/>
      <c r="C109" s="239"/>
      <c r="D109" s="223" t="s">
        <v>213</v>
      </c>
      <c r="E109" s="240" t="s">
        <v>1037</v>
      </c>
      <c r="F109" s="241" t="s">
        <v>1038</v>
      </c>
      <c r="G109" s="239"/>
      <c r="H109" s="242">
        <v>54.432000000000002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AT109" s="248" t="s">
        <v>213</v>
      </c>
      <c r="AU109" s="248" t="s">
        <v>23</v>
      </c>
      <c r="AV109" s="12" t="s">
        <v>91</v>
      </c>
      <c r="AW109" s="12" t="s">
        <v>45</v>
      </c>
      <c r="AX109" s="12" t="s">
        <v>23</v>
      </c>
      <c r="AY109" s="248" t="s">
        <v>195</v>
      </c>
    </row>
    <row r="110" s="1" customFormat="1" ht="22.5" customHeight="1">
      <c r="B110" s="40"/>
      <c r="C110" s="211" t="s">
        <v>243</v>
      </c>
      <c r="D110" s="211" t="s">
        <v>196</v>
      </c>
      <c r="E110" s="212" t="s">
        <v>1039</v>
      </c>
      <c r="F110" s="213" t="s">
        <v>1040</v>
      </c>
      <c r="G110" s="214" t="s">
        <v>526</v>
      </c>
      <c r="H110" s="215">
        <v>54.432000000000002</v>
      </c>
      <c r="I110" s="216"/>
      <c r="J110" s="217">
        <f>ROUND(I110*H110,2)</f>
        <v>0</v>
      </c>
      <c r="K110" s="213" t="s">
        <v>47</v>
      </c>
      <c r="L110" s="66"/>
      <c r="M110" s="218" t="s">
        <v>47</v>
      </c>
      <c r="N110" s="219" t="s">
        <v>53</v>
      </c>
      <c r="O110" s="41"/>
      <c r="P110" s="220">
        <f>O110*H110</f>
        <v>0</v>
      </c>
      <c r="Q110" s="220">
        <v>0.058279999999999998</v>
      </c>
      <c r="R110" s="220">
        <f>Q110*H110</f>
        <v>0</v>
      </c>
      <c r="S110" s="220">
        <v>0</v>
      </c>
      <c r="T110" s="221">
        <f>S110*H110</f>
        <v>0</v>
      </c>
      <c r="AR110" s="19" t="s">
        <v>194</v>
      </c>
      <c r="AT110" s="19" t="s">
        <v>196</v>
      </c>
      <c r="AU110" s="19" t="s">
        <v>23</v>
      </c>
      <c r="AY110" s="19" t="s">
        <v>195</v>
      </c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19" t="s">
        <v>23</v>
      </c>
      <c r="BK110" s="222">
        <f>ROUND(I110*H110,2)</f>
        <v>0</v>
      </c>
      <c r="BL110" s="19" t="s">
        <v>194</v>
      </c>
      <c r="BM110" s="19" t="s">
        <v>1041</v>
      </c>
    </row>
    <row r="111" s="1" customFormat="1">
      <c r="B111" s="40"/>
      <c r="C111" s="68"/>
      <c r="D111" s="225" t="s">
        <v>202</v>
      </c>
      <c r="E111" s="68"/>
      <c r="F111" s="226" t="s">
        <v>1042</v>
      </c>
      <c r="G111" s="68"/>
      <c r="H111" s="68"/>
      <c r="I111" s="183"/>
      <c r="J111" s="68"/>
      <c r="K111" s="68"/>
      <c r="L111" s="66"/>
      <c r="M111" s="86"/>
      <c r="N111" s="41"/>
      <c r="O111" s="41"/>
      <c r="P111" s="41"/>
      <c r="Q111" s="41"/>
      <c r="R111" s="41"/>
      <c r="S111" s="41"/>
      <c r="T111" s="87"/>
      <c r="AT111" s="19" t="s">
        <v>202</v>
      </c>
      <c r="AU111" s="19" t="s">
        <v>23</v>
      </c>
    </row>
    <row r="112" s="12" customFormat="1">
      <c r="B112" s="238"/>
      <c r="C112" s="239"/>
      <c r="D112" s="225" t="s">
        <v>213</v>
      </c>
      <c r="E112" s="266" t="s">
        <v>743</v>
      </c>
      <c r="F112" s="267" t="s">
        <v>1030</v>
      </c>
      <c r="G112" s="239"/>
      <c r="H112" s="268">
        <v>38.880000000000003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213</v>
      </c>
      <c r="AU112" s="248" t="s">
        <v>23</v>
      </c>
      <c r="AV112" s="12" t="s">
        <v>91</v>
      </c>
      <c r="AW112" s="12" t="s">
        <v>45</v>
      </c>
      <c r="AX112" s="12" t="s">
        <v>82</v>
      </c>
      <c r="AY112" s="248" t="s">
        <v>195</v>
      </c>
    </row>
    <row r="113" s="12" customFormat="1">
      <c r="B113" s="238"/>
      <c r="C113" s="239"/>
      <c r="D113" s="225" t="s">
        <v>213</v>
      </c>
      <c r="E113" s="266" t="s">
        <v>744</v>
      </c>
      <c r="F113" s="267" t="s">
        <v>1031</v>
      </c>
      <c r="G113" s="239"/>
      <c r="H113" s="268">
        <v>15.552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AT113" s="248" t="s">
        <v>213</v>
      </c>
      <c r="AU113" s="248" t="s">
        <v>23</v>
      </c>
      <c r="AV113" s="12" t="s">
        <v>91</v>
      </c>
      <c r="AW113" s="12" t="s">
        <v>45</v>
      </c>
      <c r="AX113" s="12" t="s">
        <v>82</v>
      </c>
      <c r="AY113" s="248" t="s">
        <v>195</v>
      </c>
    </row>
    <row r="114" s="12" customFormat="1">
      <c r="B114" s="238"/>
      <c r="C114" s="239"/>
      <c r="D114" s="223" t="s">
        <v>213</v>
      </c>
      <c r="E114" s="240" t="s">
        <v>745</v>
      </c>
      <c r="F114" s="241" t="s">
        <v>1043</v>
      </c>
      <c r="G114" s="239"/>
      <c r="H114" s="242">
        <v>54.432000000000002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AT114" s="248" t="s">
        <v>213</v>
      </c>
      <c r="AU114" s="248" t="s">
        <v>23</v>
      </c>
      <c r="AV114" s="12" t="s">
        <v>91</v>
      </c>
      <c r="AW114" s="12" t="s">
        <v>45</v>
      </c>
      <c r="AX114" s="12" t="s">
        <v>23</v>
      </c>
      <c r="AY114" s="248" t="s">
        <v>195</v>
      </c>
    </row>
    <row r="115" s="1" customFormat="1" ht="22.5" customHeight="1">
      <c r="B115" s="40"/>
      <c r="C115" s="211" t="s">
        <v>28</v>
      </c>
      <c r="D115" s="211" t="s">
        <v>196</v>
      </c>
      <c r="E115" s="212" t="s">
        <v>1044</v>
      </c>
      <c r="F115" s="213" t="s">
        <v>1045</v>
      </c>
      <c r="G115" s="214" t="s">
        <v>526</v>
      </c>
      <c r="H115" s="215">
        <v>54.432000000000002</v>
      </c>
      <c r="I115" s="216"/>
      <c r="J115" s="217">
        <f>ROUND(I115*H115,2)</f>
        <v>0</v>
      </c>
      <c r="K115" s="213" t="s">
        <v>47</v>
      </c>
      <c r="L115" s="66"/>
      <c r="M115" s="218" t="s">
        <v>47</v>
      </c>
      <c r="N115" s="219" t="s">
        <v>53</v>
      </c>
      <c r="O115" s="41"/>
      <c r="P115" s="220">
        <f>O115*H115</f>
        <v>0</v>
      </c>
      <c r="Q115" s="220">
        <v>0.0035599999999999998</v>
      </c>
      <c r="R115" s="220">
        <f>Q115*H115</f>
        <v>0</v>
      </c>
      <c r="S115" s="220">
        <v>0</v>
      </c>
      <c r="T115" s="221">
        <f>S115*H115</f>
        <v>0</v>
      </c>
      <c r="AR115" s="19" t="s">
        <v>194</v>
      </c>
      <c r="AT115" s="19" t="s">
        <v>196</v>
      </c>
      <c r="AU115" s="19" t="s">
        <v>23</v>
      </c>
      <c r="AY115" s="19" t="s">
        <v>195</v>
      </c>
      <c r="BE115" s="222">
        <f>IF(N115="základní",J115,0)</f>
        <v>0</v>
      </c>
      <c r="BF115" s="222">
        <f>IF(N115="snížená",J115,0)</f>
        <v>0</v>
      </c>
      <c r="BG115" s="222">
        <f>IF(N115="zákl. přenesená",J115,0)</f>
        <v>0</v>
      </c>
      <c r="BH115" s="222">
        <f>IF(N115="sníž. přenesená",J115,0)</f>
        <v>0</v>
      </c>
      <c r="BI115" s="222">
        <f>IF(N115="nulová",J115,0)</f>
        <v>0</v>
      </c>
      <c r="BJ115" s="19" t="s">
        <v>23</v>
      </c>
      <c r="BK115" s="222">
        <f>ROUND(I115*H115,2)</f>
        <v>0</v>
      </c>
      <c r="BL115" s="19" t="s">
        <v>194</v>
      </c>
      <c r="BM115" s="19" t="s">
        <v>1046</v>
      </c>
    </row>
    <row r="116" s="1" customFormat="1">
      <c r="B116" s="40"/>
      <c r="C116" s="68"/>
      <c r="D116" s="225" t="s">
        <v>202</v>
      </c>
      <c r="E116" s="68"/>
      <c r="F116" s="226" t="s">
        <v>1047</v>
      </c>
      <c r="G116" s="68"/>
      <c r="H116" s="68"/>
      <c r="I116" s="183"/>
      <c r="J116" s="68"/>
      <c r="K116" s="68"/>
      <c r="L116" s="66"/>
      <c r="M116" s="86"/>
      <c r="N116" s="41"/>
      <c r="O116" s="41"/>
      <c r="P116" s="41"/>
      <c r="Q116" s="41"/>
      <c r="R116" s="41"/>
      <c r="S116" s="41"/>
      <c r="T116" s="87"/>
      <c r="AT116" s="19" t="s">
        <v>202</v>
      </c>
      <c r="AU116" s="19" t="s">
        <v>23</v>
      </c>
    </row>
    <row r="117" s="12" customFormat="1">
      <c r="B117" s="238"/>
      <c r="C117" s="239"/>
      <c r="D117" s="225" t="s">
        <v>213</v>
      </c>
      <c r="E117" s="266" t="s">
        <v>750</v>
      </c>
      <c r="F117" s="267" t="s">
        <v>1030</v>
      </c>
      <c r="G117" s="239"/>
      <c r="H117" s="268">
        <v>38.880000000000003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AT117" s="248" t="s">
        <v>213</v>
      </c>
      <c r="AU117" s="248" t="s">
        <v>23</v>
      </c>
      <c r="AV117" s="12" t="s">
        <v>91</v>
      </c>
      <c r="AW117" s="12" t="s">
        <v>45</v>
      </c>
      <c r="AX117" s="12" t="s">
        <v>82</v>
      </c>
      <c r="AY117" s="248" t="s">
        <v>195</v>
      </c>
    </row>
    <row r="118" s="12" customFormat="1">
      <c r="B118" s="238"/>
      <c r="C118" s="239"/>
      <c r="D118" s="225" t="s">
        <v>213</v>
      </c>
      <c r="E118" s="266" t="s">
        <v>1000</v>
      </c>
      <c r="F118" s="267" t="s">
        <v>1031</v>
      </c>
      <c r="G118" s="239"/>
      <c r="H118" s="268">
        <v>15.552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AT118" s="248" t="s">
        <v>213</v>
      </c>
      <c r="AU118" s="248" t="s">
        <v>23</v>
      </c>
      <c r="AV118" s="12" t="s">
        <v>91</v>
      </c>
      <c r="AW118" s="12" t="s">
        <v>45</v>
      </c>
      <c r="AX118" s="12" t="s">
        <v>82</v>
      </c>
      <c r="AY118" s="248" t="s">
        <v>195</v>
      </c>
    </row>
    <row r="119" s="12" customFormat="1">
      <c r="B119" s="238"/>
      <c r="C119" s="239"/>
      <c r="D119" s="223" t="s">
        <v>213</v>
      </c>
      <c r="E119" s="240" t="s">
        <v>1048</v>
      </c>
      <c r="F119" s="241" t="s">
        <v>1049</v>
      </c>
      <c r="G119" s="239"/>
      <c r="H119" s="242">
        <v>54.432000000000002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AT119" s="248" t="s">
        <v>213</v>
      </c>
      <c r="AU119" s="248" t="s">
        <v>23</v>
      </c>
      <c r="AV119" s="12" t="s">
        <v>91</v>
      </c>
      <c r="AW119" s="12" t="s">
        <v>45</v>
      </c>
      <c r="AX119" s="12" t="s">
        <v>23</v>
      </c>
      <c r="AY119" s="248" t="s">
        <v>195</v>
      </c>
    </row>
    <row r="120" s="1" customFormat="1" ht="22.5" customHeight="1">
      <c r="B120" s="40"/>
      <c r="C120" s="211" t="s">
        <v>252</v>
      </c>
      <c r="D120" s="211" t="s">
        <v>196</v>
      </c>
      <c r="E120" s="212" t="s">
        <v>926</v>
      </c>
      <c r="F120" s="213" t="s">
        <v>927</v>
      </c>
      <c r="G120" s="214" t="s">
        <v>486</v>
      </c>
      <c r="H120" s="215">
        <v>0.90000000000000002</v>
      </c>
      <c r="I120" s="216"/>
      <c r="J120" s="217">
        <f>ROUND(I120*H120,2)</f>
        <v>0</v>
      </c>
      <c r="K120" s="213" t="s">
        <v>200</v>
      </c>
      <c r="L120" s="66"/>
      <c r="M120" s="218" t="s">
        <v>47</v>
      </c>
      <c r="N120" s="219" t="s">
        <v>53</v>
      </c>
      <c r="O120" s="41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AR120" s="19" t="s">
        <v>194</v>
      </c>
      <c r="AT120" s="19" t="s">
        <v>196</v>
      </c>
      <c r="AU120" s="19" t="s">
        <v>23</v>
      </c>
      <c r="AY120" s="19" t="s">
        <v>195</v>
      </c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19" t="s">
        <v>23</v>
      </c>
      <c r="BK120" s="222">
        <f>ROUND(I120*H120,2)</f>
        <v>0</v>
      </c>
      <c r="BL120" s="19" t="s">
        <v>194</v>
      </c>
      <c r="BM120" s="19" t="s">
        <v>1050</v>
      </c>
    </row>
    <row r="121" s="1" customFormat="1">
      <c r="B121" s="40"/>
      <c r="C121" s="68"/>
      <c r="D121" s="225" t="s">
        <v>202</v>
      </c>
      <c r="E121" s="68"/>
      <c r="F121" s="226" t="s">
        <v>929</v>
      </c>
      <c r="G121" s="68"/>
      <c r="H121" s="68"/>
      <c r="I121" s="183"/>
      <c r="J121" s="68"/>
      <c r="K121" s="68"/>
      <c r="L121" s="66"/>
      <c r="M121" s="86"/>
      <c r="N121" s="41"/>
      <c r="O121" s="41"/>
      <c r="P121" s="41"/>
      <c r="Q121" s="41"/>
      <c r="R121" s="41"/>
      <c r="S121" s="41"/>
      <c r="T121" s="87"/>
      <c r="AT121" s="19" t="s">
        <v>202</v>
      </c>
      <c r="AU121" s="19" t="s">
        <v>23</v>
      </c>
    </row>
    <row r="122" s="12" customFormat="1">
      <c r="B122" s="238"/>
      <c r="C122" s="239"/>
      <c r="D122" s="223" t="s">
        <v>213</v>
      </c>
      <c r="E122" s="240" t="s">
        <v>47</v>
      </c>
      <c r="F122" s="241" t="s">
        <v>1051</v>
      </c>
      <c r="G122" s="239"/>
      <c r="H122" s="242">
        <v>0.90000000000000002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AT122" s="248" t="s">
        <v>213</v>
      </c>
      <c r="AU122" s="248" t="s">
        <v>23</v>
      </c>
      <c r="AV122" s="12" t="s">
        <v>91</v>
      </c>
      <c r="AW122" s="12" t="s">
        <v>45</v>
      </c>
      <c r="AX122" s="12" t="s">
        <v>23</v>
      </c>
      <c r="AY122" s="248" t="s">
        <v>195</v>
      </c>
    </row>
    <row r="123" s="1" customFormat="1" ht="22.5" customHeight="1">
      <c r="B123" s="40"/>
      <c r="C123" s="211" t="s">
        <v>257</v>
      </c>
      <c r="D123" s="211" t="s">
        <v>196</v>
      </c>
      <c r="E123" s="212" t="s">
        <v>932</v>
      </c>
      <c r="F123" s="213" t="s">
        <v>933</v>
      </c>
      <c r="G123" s="214" t="s">
        <v>486</v>
      </c>
      <c r="H123" s="215">
        <v>9</v>
      </c>
      <c r="I123" s="216"/>
      <c r="J123" s="217">
        <f>ROUND(I123*H123,2)</f>
        <v>0</v>
      </c>
      <c r="K123" s="213" t="s">
        <v>200</v>
      </c>
      <c r="L123" s="66"/>
      <c r="M123" s="218" t="s">
        <v>47</v>
      </c>
      <c r="N123" s="219" t="s">
        <v>53</v>
      </c>
      <c r="O123" s="41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AR123" s="19" t="s">
        <v>194</v>
      </c>
      <c r="AT123" s="19" t="s">
        <v>196</v>
      </c>
      <c r="AU123" s="19" t="s">
        <v>23</v>
      </c>
      <c r="AY123" s="19" t="s">
        <v>195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9" t="s">
        <v>23</v>
      </c>
      <c r="BK123" s="222">
        <f>ROUND(I123*H123,2)</f>
        <v>0</v>
      </c>
      <c r="BL123" s="19" t="s">
        <v>194</v>
      </c>
      <c r="BM123" s="19" t="s">
        <v>1052</v>
      </c>
    </row>
    <row r="124" s="1" customFormat="1">
      <c r="B124" s="40"/>
      <c r="C124" s="68"/>
      <c r="D124" s="225" t="s">
        <v>202</v>
      </c>
      <c r="E124" s="68"/>
      <c r="F124" s="226" t="s">
        <v>935</v>
      </c>
      <c r="G124" s="68"/>
      <c r="H124" s="68"/>
      <c r="I124" s="183"/>
      <c r="J124" s="68"/>
      <c r="K124" s="68"/>
      <c r="L124" s="66"/>
      <c r="M124" s="86"/>
      <c r="N124" s="41"/>
      <c r="O124" s="41"/>
      <c r="P124" s="41"/>
      <c r="Q124" s="41"/>
      <c r="R124" s="41"/>
      <c r="S124" s="41"/>
      <c r="T124" s="87"/>
      <c r="AT124" s="19" t="s">
        <v>202</v>
      </c>
      <c r="AU124" s="19" t="s">
        <v>23</v>
      </c>
    </row>
    <row r="125" s="12" customFormat="1">
      <c r="B125" s="238"/>
      <c r="C125" s="239"/>
      <c r="D125" s="225" t="s">
        <v>213</v>
      </c>
      <c r="E125" s="266" t="s">
        <v>47</v>
      </c>
      <c r="F125" s="267" t="s">
        <v>1053</v>
      </c>
      <c r="G125" s="239"/>
      <c r="H125" s="268">
        <v>9</v>
      </c>
      <c r="I125" s="243"/>
      <c r="J125" s="239"/>
      <c r="K125" s="239"/>
      <c r="L125" s="244"/>
      <c r="M125" s="269"/>
      <c r="N125" s="270"/>
      <c r="O125" s="270"/>
      <c r="P125" s="270"/>
      <c r="Q125" s="270"/>
      <c r="R125" s="270"/>
      <c r="S125" s="270"/>
      <c r="T125" s="271"/>
      <c r="AT125" s="248" t="s">
        <v>213</v>
      </c>
      <c r="AU125" s="248" t="s">
        <v>23</v>
      </c>
      <c r="AV125" s="12" t="s">
        <v>91</v>
      </c>
      <c r="AW125" s="12" t="s">
        <v>45</v>
      </c>
      <c r="AX125" s="12" t="s">
        <v>23</v>
      </c>
      <c r="AY125" s="248" t="s">
        <v>195</v>
      </c>
    </row>
    <row r="126" s="1" customFormat="1" ht="6.96" customHeight="1">
      <c r="B126" s="61"/>
      <c r="C126" s="62"/>
      <c r="D126" s="62"/>
      <c r="E126" s="62"/>
      <c r="F126" s="62"/>
      <c r="G126" s="62"/>
      <c r="H126" s="62"/>
      <c r="I126" s="166"/>
      <c r="J126" s="62"/>
      <c r="K126" s="62"/>
      <c r="L126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118</v>
      </c>
      <c r="AZ2" s="301" t="s">
        <v>999</v>
      </c>
      <c r="BA2" s="301" t="s">
        <v>999</v>
      </c>
      <c r="BB2" s="301" t="s">
        <v>47</v>
      </c>
      <c r="BC2" s="301" t="s">
        <v>1054</v>
      </c>
      <c r="BD2" s="301" t="s">
        <v>91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82</v>
      </c>
      <c r="AZ3" s="301" t="s">
        <v>764</v>
      </c>
      <c r="BA3" s="301" t="s">
        <v>764</v>
      </c>
      <c r="BB3" s="301" t="s">
        <v>47</v>
      </c>
      <c r="BC3" s="301" t="s">
        <v>1055</v>
      </c>
      <c r="BD3" s="301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  <c r="AZ4" s="301" t="s">
        <v>1056</v>
      </c>
      <c r="BA4" s="301" t="s">
        <v>1056</v>
      </c>
      <c r="BB4" s="301" t="s">
        <v>47</v>
      </c>
      <c r="BC4" s="301" t="s">
        <v>1057</v>
      </c>
      <c r="BD4" s="301" t="s">
        <v>91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  <c r="AZ5" s="301" t="s">
        <v>703</v>
      </c>
      <c r="BA5" s="301" t="s">
        <v>703</v>
      </c>
      <c r="BB5" s="301" t="s">
        <v>47</v>
      </c>
      <c r="BC5" s="301" t="s">
        <v>1057</v>
      </c>
      <c r="BD5" s="301" t="s">
        <v>91</v>
      </c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1058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1059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ROUND(J86,2)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ROUND(SUM(BE86:BE269), 2)</f>
        <v>0</v>
      </c>
      <c r="G32" s="41"/>
      <c r="H32" s="41"/>
      <c r="I32" s="158">
        <v>0.20999999999999999</v>
      </c>
      <c r="J32" s="157">
        <f>ROUND(ROUND((SUM(BE86:BE269)),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ROUND(SUM(BF86:BF269), 2)</f>
        <v>0</v>
      </c>
      <c r="G33" s="41"/>
      <c r="H33" s="41"/>
      <c r="I33" s="158">
        <v>0.14999999999999999</v>
      </c>
      <c r="J33" s="157">
        <f>ROUND(ROUND((SUM(BF86:BF269)),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ROUND(SUM(BG86:BG269),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ROUND(SUM(BH86:BH269),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ROUND(SUM(BI86:BI269),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1058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J86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504</v>
      </c>
      <c r="E61" s="179"/>
      <c r="F61" s="179"/>
      <c r="G61" s="179"/>
      <c r="H61" s="179"/>
      <c r="I61" s="180"/>
      <c r="J61" s="181">
        <f>J87</f>
        <v>0</v>
      </c>
      <c r="K61" s="182"/>
    </row>
    <row r="62" s="8" customFormat="1" ht="24.96" customHeight="1">
      <c r="B62" s="176"/>
      <c r="C62" s="177"/>
      <c r="D62" s="178" t="s">
        <v>1060</v>
      </c>
      <c r="E62" s="179"/>
      <c r="F62" s="179"/>
      <c r="G62" s="179"/>
      <c r="H62" s="179"/>
      <c r="I62" s="180"/>
      <c r="J62" s="181">
        <f>J117</f>
        <v>0</v>
      </c>
      <c r="K62" s="182"/>
    </row>
    <row r="63" s="8" customFormat="1" ht="24.96" customHeight="1">
      <c r="B63" s="176"/>
      <c r="C63" s="177"/>
      <c r="D63" s="178" t="s">
        <v>505</v>
      </c>
      <c r="E63" s="179"/>
      <c r="F63" s="179"/>
      <c r="G63" s="179"/>
      <c r="H63" s="179"/>
      <c r="I63" s="180"/>
      <c r="J63" s="181">
        <f>J127</f>
        <v>0</v>
      </c>
      <c r="K63" s="182"/>
    </row>
    <row r="64" s="8" customFormat="1" ht="24.96" customHeight="1">
      <c r="B64" s="176"/>
      <c r="C64" s="177"/>
      <c r="D64" s="178" t="s">
        <v>506</v>
      </c>
      <c r="E64" s="179"/>
      <c r="F64" s="179"/>
      <c r="G64" s="179"/>
      <c r="H64" s="179"/>
      <c r="I64" s="180"/>
      <c r="J64" s="181">
        <f>J183</f>
        <v>0</v>
      </c>
      <c r="K64" s="182"/>
    </row>
    <row r="65" s="1" customFormat="1" ht="21.84" customHeight="1">
      <c r="B65" s="40"/>
      <c r="C65" s="41"/>
      <c r="D65" s="41"/>
      <c r="E65" s="41"/>
      <c r="F65" s="41"/>
      <c r="G65" s="41"/>
      <c r="H65" s="41"/>
      <c r="I65" s="143"/>
      <c r="J65" s="41"/>
      <c r="K65" s="45"/>
    </row>
    <row r="66" s="1" customFormat="1" ht="6.96" customHeight="1">
      <c r="B66" s="61"/>
      <c r="C66" s="62"/>
      <c r="D66" s="62"/>
      <c r="E66" s="62"/>
      <c r="F66" s="62"/>
      <c r="G66" s="62"/>
      <c r="H66" s="62"/>
      <c r="I66" s="166"/>
      <c r="J66" s="62"/>
      <c r="K66" s="63"/>
    </row>
    <row r="70" s="1" customFormat="1" ht="6.96" customHeight="1">
      <c r="B70" s="64"/>
      <c r="C70" s="65"/>
      <c r="D70" s="65"/>
      <c r="E70" s="65"/>
      <c r="F70" s="65"/>
      <c r="G70" s="65"/>
      <c r="H70" s="65"/>
      <c r="I70" s="169"/>
      <c r="J70" s="65"/>
      <c r="K70" s="65"/>
      <c r="L70" s="66"/>
    </row>
    <row r="71" s="1" customFormat="1" ht="36.96" customHeight="1">
      <c r="B71" s="40"/>
      <c r="C71" s="67" t="s">
        <v>178</v>
      </c>
      <c r="D71" s="68"/>
      <c r="E71" s="68"/>
      <c r="F71" s="68"/>
      <c r="G71" s="68"/>
      <c r="H71" s="68"/>
      <c r="I71" s="183"/>
      <c r="J71" s="68"/>
      <c r="K71" s="68"/>
      <c r="L71" s="66"/>
    </row>
    <row r="72" s="1" customFormat="1" ht="6.96" customHeight="1">
      <c r="B72" s="40"/>
      <c r="C72" s="68"/>
      <c r="D72" s="68"/>
      <c r="E72" s="68"/>
      <c r="F72" s="68"/>
      <c r="G72" s="68"/>
      <c r="H72" s="68"/>
      <c r="I72" s="183"/>
      <c r="J72" s="68"/>
      <c r="K72" s="68"/>
      <c r="L72" s="66"/>
    </row>
    <row r="73" s="1" customFormat="1" ht="14.4" customHeight="1">
      <c r="B73" s="40"/>
      <c r="C73" s="70" t="s">
        <v>16</v>
      </c>
      <c r="D73" s="68"/>
      <c r="E73" s="68"/>
      <c r="F73" s="68"/>
      <c r="G73" s="68"/>
      <c r="H73" s="68"/>
      <c r="I73" s="183"/>
      <c r="J73" s="68"/>
      <c r="K73" s="68"/>
      <c r="L73" s="66"/>
    </row>
    <row r="74" s="1" customFormat="1" ht="22.5" customHeight="1">
      <c r="B74" s="40"/>
      <c r="C74" s="68"/>
      <c r="D74" s="68"/>
      <c r="E74" s="184">
        <f>E7</f>
        <v>0</v>
      </c>
      <c r="F74" s="68"/>
      <c r="G74" s="68"/>
      <c r="H74" s="68"/>
      <c r="I74" s="183"/>
      <c r="J74" s="68"/>
      <c r="K74" s="68"/>
      <c r="L74" s="66"/>
    </row>
    <row r="75">
      <c r="B75" s="23"/>
      <c r="C75" s="70" t="s">
        <v>167</v>
      </c>
      <c r="D75" s="298"/>
      <c r="E75" s="298"/>
      <c r="F75" s="298"/>
      <c r="G75" s="298"/>
      <c r="H75" s="298"/>
      <c r="I75" s="138"/>
      <c r="J75" s="298"/>
      <c r="K75" s="298"/>
      <c r="L75" s="299"/>
    </row>
    <row r="76" s="1" customFormat="1" ht="22.5" customHeight="1">
      <c r="B76" s="40"/>
      <c r="C76" s="68"/>
      <c r="D76" s="68"/>
      <c r="E76" s="184" t="s">
        <v>1058</v>
      </c>
      <c r="F76" s="68"/>
      <c r="G76" s="68"/>
      <c r="H76" s="68"/>
      <c r="I76" s="183"/>
      <c r="J76" s="68"/>
      <c r="K76" s="68"/>
      <c r="L76" s="66"/>
    </row>
    <row r="77" s="1" customFormat="1" ht="14.4" customHeight="1">
      <c r="B77" s="40"/>
      <c r="C77" s="70" t="s">
        <v>501</v>
      </c>
      <c r="D77" s="68"/>
      <c r="E77" s="68"/>
      <c r="F77" s="68"/>
      <c r="G77" s="68"/>
      <c r="H77" s="68"/>
      <c r="I77" s="183"/>
      <c r="J77" s="68"/>
      <c r="K77" s="68"/>
      <c r="L77" s="66"/>
    </row>
    <row r="78" s="1" customFormat="1" ht="23.25" customHeight="1">
      <c r="B78" s="40"/>
      <c r="C78" s="68"/>
      <c r="D78" s="68"/>
      <c r="E78" s="76">
        <f>E11</f>
        <v>0</v>
      </c>
      <c r="F78" s="68"/>
      <c r="G78" s="68"/>
      <c r="H78" s="68"/>
      <c r="I78" s="183"/>
      <c r="J78" s="68"/>
      <c r="K78" s="68"/>
      <c r="L78" s="66"/>
    </row>
    <row r="79" s="1" customFormat="1" ht="6.96" customHeight="1">
      <c r="B79" s="40"/>
      <c r="C79" s="68"/>
      <c r="D79" s="68"/>
      <c r="E79" s="68"/>
      <c r="F79" s="68"/>
      <c r="G79" s="68"/>
      <c r="H79" s="68"/>
      <c r="I79" s="183"/>
      <c r="J79" s="68"/>
      <c r="K79" s="68"/>
      <c r="L79" s="66"/>
    </row>
    <row r="80" s="1" customFormat="1" ht="18" customHeight="1">
      <c r="B80" s="40"/>
      <c r="C80" s="70" t="s">
        <v>24</v>
      </c>
      <c r="D80" s="68"/>
      <c r="E80" s="68"/>
      <c r="F80" s="185">
        <f>F14</f>
        <v>0</v>
      </c>
      <c r="G80" s="68"/>
      <c r="H80" s="68"/>
      <c r="I80" s="186" t="s">
        <v>26</v>
      </c>
      <c r="J80" s="79">
        <f>IF(J14="","",J14)</f>
        <v>0</v>
      </c>
      <c r="K80" s="68"/>
      <c r="L80" s="66"/>
    </row>
    <row r="81" s="1" customFormat="1" ht="6.96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1" customFormat="1">
      <c r="B82" s="40"/>
      <c r="C82" s="70" t="s">
        <v>34</v>
      </c>
      <c r="D82" s="68"/>
      <c r="E82" s="68"/>
      <c r="F82" s="185">
        <f>E17</f>
        <v>0</v>
      </c>
      <c r="G82" s="68"/>
      <c r="H82" s="68"/>
      <c r="I82" s="186" t="s">
        <v>42</v>
      </c>
      <c r="J82" s="185">
        <f>E23</f>
        <v>0</v>
      </c>
      <c r="K82" s="68"/>
      <c r="L82" s="66"/>
    </row>
    <row r="83" s="1" customFormat="1" ht="14.4" customHeight="1">
      <c r="B83" s="40"/>
      <c r="C83" s="70" t="s">
        <v>40</v>
      </c>
      <c r="D83" s="68"/>
      <c r="E83" s="68"/>
      <c r="F83" s="185">
        <f>IF(E20="","",E20)</f>
        <v>0</v>
      </c>
      <c r="G83" s="68"/>
      <c r="H83" s="68"/>
      <c r="I83" s="183"/>
      <c r="J83" s="68"/>
      <c r="K83" s="68"/>
      <c r="L83" s="66"/>
    </row>
    <row r="84" s="1" customFormat="1" ht="10.32" customHeight="1">
      <c r="B84" s="40"/>
      <c r="C84" s="68"/>
      <c r="D84" s="68"/>
      <c r="E84" s="68"/>
      <c r="F84" s="68"/>
      <c r="G84" s="68"/>
      <c r="H84" s="68"/>
      <c r="I84" s="183"/>
      <c r="J84" s="68"/>
      <c r="K84" s="68"/>
      <c r="L84" s="66"/>
    </row>
    <row r="85" s="9" customFormat="1" ht="29.28" customHeight="1">
      <c r="B85" s="187"/>
      <c r="C85" s="188" t="s">
        <v>179</v>
      </c>
      <c r="D85" s="189" t="s">
        <v>67</v>
      </c>
      <c r="E85" s="189" t="s">
        <v>63</v>
      </c>
      <c r="F85" s="189" t="s">
        <v>180</v>
      </c>
      <c r="G85" s="189" t="s">
        <v>181</v>
      </c>
      <c r="H85" s="189" t="s">
        <v>182</v>
      </c>
      <c r="I85" s="190" t="s">
        <v>183</v>
      </c>
      <c r="J85" s="189" t="s">
        <v>174</v>
      </c>
      <c r="K85" s="191" t="s">
        <v>184</v>
      </c>
      <c r="L85" s="192"/>
      <c r="M85" s="93" t="s">
        <v>185</v>
      </c>
      <c r="N85" s="94" t="s">
        <v>52</v>
      </c>
      <c r="O85" s="94" t="s">
        <v>186</v>
      </c>
      <c r="P85" s="94" t="s">
        <v>187</v>
      </c>
      <c r="Q85" s="94" t="s">
        <v>188</v>
      </c>
      <c r="R85" s="94" t="s">
        <v>189</v>
      </c>
      <c r="S85" s="94" t="s">
        <v>190</v>
      </c>
      <c r="T85" s="95" t="s">
        <v>191</v>
      </c>
    </row>
    <row r="86" s="1" customFormat="1" ht="29.28" customHeight="1">
      <c r="B86" s="40"/>
      <c r="C86" s="99" t="s">
        <v>175</v>
      </c>
      <c r="D86" s="68"/>
      <c r="E86" s="68"/>
      <c r="F86" s="68"/>
      <c r="G86" s="68"/>
      <c r="H86" s="68"/>
      <c r="I86" s="183"/>
      <c r="J86" s="193">
        <f>BK86</f>
        <v>0</v>
      </c>
      <c r="K86" s="68"/>
      <c r="L86" s="66"/>
      <c r="M86" s="96"/>
      <c r="N86" s="97"/>
      <c r="O86" s="97"/>
      <c r="P86" s="194">
        <f>P87+P117+P127+P183</f>
        <v>0</v>
      </c>
      <c r="Q86" s="97"/>
      <c r="R86" s="194">
        <f>R87+R117+R127+R183</f>
        <v>0</v>
      </c>
      <c r="S86" s="97"/>
      <c r="T86" s="195">
        <f>T87+T117+T127+T183</f>
        <v>0</v>
      </c>
      <c r="AT86" s="19" t="s">
        <v>81</v>
      </c>
      <c r="AU86" s="19" t="s">
        <v>176</v>
      </c>
      <c r="BK86" s="196">
        <f>BK87+BK117+BK127+BK183</f>
        <v>0</v>
      </c>
    </row>
    <row r="87" s="10" customFormat="1" ht="37.44" customHeight="1">
      <c r="B87" s="197"/>
      <c r="C87" s="198"/>
      <c r="D87" s="199" t="s">
        <v>81</v>
      </c>
      <c r="E87" s="200" t="s">
        <v>23</v>
      </c>
      <c r="F87" s="200" t="s">
        <v>298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SUM(P88:P116)</f>
        <v>0</v>
      </c>
      <c r="Q87" s="205"/>
      <c r="R87" s="206">
        <f>SUM(R88:R116)</f>
        <v>0</v>
      </c>
      <c r="S87" s="205"/>
      <c r="T87" s="207">
        <f>SUM(T88:T116)</f>
        <v>0</v>
      </c>
      <c r="AR87" s="208" t="s">
        <v>194</v>
      </c>
      <c r="AT87" s="209" t="s">
        <v>81</v>
      </c>
      <c r="AU87" s="209" t="s">
        <v>82</v>
      </c>
      <c r="AY87" s="208" t="s">
        <v>195</v>
      </c>
      <c r="BK87" s="210">
        <f>SUM(BK88:BK116)</f>
        <v>0</v>
      </c>
    </row>
    <row r="88" s="1" customFormat="1" ht="22.5" customHeight="1">
      <c r="B88" s="40"/>
      <c r="C88" s="211" t="s">
        <v>23</v>
      </c>
      <c r="D88" s="211" t="s">
        <v>196</v>
      </c>
      <c r="E88" s="212" t="s">
        <v>524</v>
      </c>
      <c r="F88" s="213" t="s">
        <v>525</v>
      </c>
      <c r="G88" s="214" t="s">
        <v>526</v>
      </c>
      <c r="H88" s="215">
        <v>1536</v>
      </c>
      <c r="I88" s="216"/>
      <c r="J88" s="217">
        <f>ROUND(I88*H88,2)</f>
        <v>0</v>
      </c>
      <c r="K88" s="213" t="s">
        <v>47</v>
      </c>
      <c r="L88" s="66"/>
      <c r="M88" s="218" t="s">
        <v>47</v>
      </c>
      <c r="N88" s="219" t="s">
        <v>53</v>
      </c>
      <c r="O88" s="41"/>
      <c r="P88" s="220">
        <f>O88*H88</f>
        <v>0</v>
      </c>
      <c r="Q88" s="220">
        <v>0</v>
      </c>
      <c r="R88" s="220">
        <f>Q88*H88</f>
        <v>0</v>
      </c>
      <c r="S88" s="220">
        <v>0.56000000000000005</v>
      </c>
      <c r="T88" s="221">
        <f>S88*H88</f>
        <v>0</v>
      </c>
      <c r="AR88" s="19" t="s">
        <v>194</v>
      </c>
      <c r="AT88" s="19" t="s">
        <v>196</v>
      </c>
      <c r="AU88" s="19" t="s">
        <v>23</v>
      </c>
      <c r="AY88" s="19" t="s">
        <v>195</v>
      </c>
      <c r="BE88" s="222">
        <f>IF(N88="základní",J88,0)</f>
        <v>0</v>
      </c>
      <c r="BF88" s="222">
        <f>IF(N88="snížená",J88,0)</f>
        <v>0</v>
      </c>
      <c r="BG88" s="222">
        <f>IF(N88="zákl. přenesená",J88,0)</f>
        <v>0</v>
      </c>
      <c r="BH88" s="222">
        <f>IF(N88="sníž. přenesená",J88,0)</f>
        <v>0</v>
      </c>
      <c r="BI88" s="222">
        <f>IF(N88="nulová",J88,0)</f>
        <v>0</v>
      </c>
      <c r="BJ88" s="19" t="s">
        <v>23</v>
      </c>
      <c r="BK88" s="222">
        <f>ROUND(I88*H88,2)</f>
        <v>0</v>
      </c>
      <c r="BL88" s="19" t="s">
        <v>194</v>
      </c>
      <c r="BM88" s="19" t="s">
        <v>1061</v>
      </c>
    </row>
    <row r="89" s="1" customFormat="1">
      <c r="B89" s="40"/>
      <c r="C89" s="68"/>
      <c r="D89" s="225" t="s">
        <v>202</v>
      </c>
      <c r="E89" s="68"/>
      <c r="F89" s="226" t="s">
        <v>528</v>
      </c>
      <c r="G89" s="68"/>
      <c r="H89" s="68"/>
      <c r="I89" s="183"/>
      <c r="J89" s="68"/>
      <c r="K89" s="68"/>
      <c r="L89" s="66"/>
      <c r="M89" s="86"/>
      <c r="N89" s="41"/>
      <c r="O89" s="41"/>
      <c r="P89" s="41"/>
      <c r="Q89" s="41"/>
      <c r="R89" s="41"/>
      <c r="S89" s="41"/>
      <c r="T89" s="87"/>
      <c r="AT89" s="19" t="s">
        <v>202</v>
      </c>
      <c r="AU89" s="19" t="s">
        <v>23</v>
      </c>
    </row>
    <row r="90" s="11" customFormat="1">
      <c r="B90" s="227"/>
      <c r="C90" s="228"/>
      <c r="D90" s="225" t="s">
        <v>213</v>
      </c>
      <c r="E90" s="229" t="s">
        <v>47</v>
      </c>
      <c r="F90" s="230" t="s">
        <v>1062</v>
      </c>
      <c r="G90" s="228"/>
      <c r="H90" s="231" t="s">
        <v>47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AT90" s="237" t="s">
        <v>213</v>
      </c>
      <c r="AU90" s="237" t="s">
        <v>23</v>
      </c>
      <c r="AV90" s="11" t="s">
        <v>23</v>
      </c>
      <c r="AW90" s="11" t="s">
        <v>45</v>
      </c>
      <c r="AX90" s="11" t="s">
        <v>82</v>
      </c>
      <c r="AY90" s="237" t="s">
        <v>195</v>
      </c>
    </row>
    <row r="91" s="12" customFormat="1">
      <c r="B91" s="238"/>
      <c r="C91" s="239"/>
      <c r="D91" s="223" t="s">
        <v>213</v>
      </c>
      <c r="E91" s="240" t="s">
        <v>530</v>
      </c>
      <c r="F91" s="241" t="s">
        <v>1063</v>
      </c>
      <c r="G91" s="239"/>
      <c r="H91" s="242">
        <v>1536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AT91" s="248" t="s">
        <v>213</v>
      </c>
      <c r="AU91" s="248" t="s">
        <v>23</v>
      </c>
      <c r="AV91" s="12" t="s">
        <v>91</v>
      </c>
      <c r="AW91" s="12" t="s">
        <v>45</v>
      </c>
      <c r="AX91" s="12" t="s">
        <v>23</v>
      </c>
      <c r="AY91" s="248" t="s">
        <v>195</v>
      </c>
    </row>
    <row r="92" s="1" customFormat="1" ht="22.5" customHeight="1">
      <c r="B92" s="40"/>
      <c r="C92" s="211" t="s">
        <v>91</v>
      </c>
      <c r="D92" s="211" t="s">
        <v>196</v>
      </c>
      <c r="E92" s="212" t="s">
        <v>536</v>
      </c>
      <c r="F92" s="213" t="s">
        <v>537</v>
      </c>
      <c r="G92" s="214" t="s">
        <v>526</v>
      </c>
      <c r="H92" s="215">
        <v>1536</v>
      </c>
      <c r="I92" s="216"/>
      <c r="J92" s="217">
        <f>ROUND(I92*H92,2)</f>
        <v>0</v>
      </c>
      <c r="K92" s="213" t="s">
        <v>47</v>
      </c>
      <c r="L92" s="66"/>
      <c r="M92" s="218" t="s">
        <v>47</v>
      </c>
      <c r="N92" s="219" t="s">
        <v>53</v>
      </c>
      <c r="O92" s="41"/>
      <c r="P92" s="220">
        <f>O92*H92</f>
        <v>0</v>
      </c>
      <c r="Q92" s="220">
        <v>0</v>
      </c>
      <c r="R92" s="220">
        <f>Q92*H92</f>
        <v>0</v>
      </c>
      <c r="S92" s="220">
        <v>0.18099999999999999</v>
      </c>
      <c r="T92" s="221">
        <f>S92*H92</f>
        <v>0</v>
      </c>
      <c r="AR92" s="19" t="s">
        <v>194</v>
      </c>
      <c r="AT92" s="19" t="s">
        <v>196</v>
      </c>
      <c r="AU92" s="19" t="s">
        <v>23</v>
      </c>
      <c r="AY92" s="19" t="s">
        <v>195</v>
      </c>
      <c r="BE92" s="222">
        <f>IF(N92="základní",J92,0)</f>
        <v>0</v>
      </c>
      <c r="BF92" s="222">
        <f>IF(N92="snížená",J92,0)</f>
        <v>0</v>
      </c>
      <c r="BG92" s="222">
        <f>IF(N92="zákl. přenesená",J92,0)</f>
        <v>0</v>
      </c>
      <c r="BH92" s="222">
        <f>IF(N92="sníž. přenesená",J92,0)</f>
        <v>0</v>
      </c>
      <c r="BI92" s="222">
        <f>IF(N92="nulová",J92,0)</f>
        <v>0</v>
      </c>
      <c r="BJ92" s="19" t="s">
        <v>23</v>
      </c>
      <c r="BK92" s="222">
        <f>ROUND(I92*H92,2)</f>
        <v>0</v>
      </c>
      <c r="BL92" s="19" t="s">
        <v>194</v>
      </c>
      <c r="BM92" s="19" t="s">
        <v>1064</v>
      </c>
    </row>
    <row r="93" s="1" customFormat="1">
      <c r="B93" s="40"/>
      <c r="C93" s="68"/>
      <c r="D93" s="225" t="s">
        <v>202</v>
      </c>
      <c r="E93" s="68"/>
      <c r="F93" s="226" t="s">
        <v>539</v>
      </c>
      <c r="G93" s="68"/>
      <c r="H93" s="68"/>
      <c r="I93" s="183"/>
      <c r="J93" s="68"/>
      <c r="K93" s="68"/>
      <c r="L93" s="66"/>
      <c r="M93" s="86"/>
      <c r="N93" s="41"/>
      <c r="O93" s="41"/>
      <c r="P93" s="41"/>
      <c r="Q93" s="41"/>
      <c r="R93" s="41"/>
      <c r="S93" s="41"/>
      <c r="T93" s="87"/>
      <c r="AT93" s="19" t="s">
        <v>202</v>
      </c>
      <c r="AU93" s="19" t="s">
        <v>23</v>
      </c>
    </row>
    <row r="94" s="11" customFormat="1">
      <c r="B94" s="227"/>
      <c r="C94" s="228"/>
      <c r="D94" s="225" t="s">
        <v>213</v>
      </c>
      <c r="E94" s="229" t="s">
        <v>47</v>
      </c>
      <c r="F94" s="230" t="s">
        <v>1062</v>
      </c>
      <c r="G94" s="228"/>
      <c r="H94" s="231" t="s">
        <v>47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213</v>
      </c>
      <c r="AU94" s="237" t="s">
        <v>23</v>
      </c>
      <c r="AV94" s="11" t="s">
        <v>23</v>
      </c>
      <c r="AW94" s="11" t="s">
        <v>45</v>
      </c>
      <c r="AX94" s="11" t="s">
        <v>82</v>
      </c>
      <c r="AY94" s="237" t="s">
        <v>195</v>
      </c>
    </row>
    <row r="95" s="12" customFormat="1">
      <c r="B95" s="238"/>
      <c r="C95" s="239"/>
      <c r="D95" s="223" t="s">
        <v>213</v>
      </c>
      <c r="E95" s="240" t="s">
        <v>540</v>
      </c>
      <c r="F95" s="241" t="s">
        <v>1063</v>
      </c>
      <c r="G95" s="239"/>
      <c r="H95" s="242">
        <v>1536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213</v>
      </c>
      <c r="AU95" s="248" t="s">
        <v>23</v>
      </c>
      <c r="AV95" s="12" t="s">
        <v>91</v>
      </c>
      <c r="AW95" s="12" t="s">
        <v>45</v>
      </c>
      <c r="AX95" s="12" t="s">
        <v>23</v>
      </c>
      <c r="AY95" s="248" t="s">
        <v>195</v>
      </c>
    </row>
    <row r="96" s="1" customFormat="1" ht="22.5" customHeight="1">
      <c r="B96" s="40"/>
      <c r="C96" s="211" t="s">
        <v>208</v>
      </c>
      <c r="D96" s="211" t="s">
        <v>196</v>
      </c>
      <c r="E96" s="212" t="s">
        <v>1065</v>
      </c>
      <c r="F96" s="213" t="s">
        <v>1066</v>
      </c>
      <c r="G96" s="214" t="s">
        <v>557</v>
      </c>
      <c r="H96" s="215">
        <v>12.800000000000001</v>
      </c>
      <c r="I96" s="216"/>
      <c r="J96" s="217">
        <f>ROUND(I96*H96,2)</f>
        <v>0</v>
      </c>
      <c r="K96" s="213" t="s">
        <v>200</v>
      </c>
      <c r="L96" s="66"/>
      <c r="M96" s="218" t="s">
        <v>47</v>
      </c>
      <c r="N96" s="219" t="s">
        <v>53</v>
      </c>
      <c r="O96" s="41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19" t="s">
        <v>194</v>
      </c>
      <c r="AT96" s="19" t="s">
        <v>196</v>
      </c>
      <c r="AU96" s="19" t="s">
        <v>23</v>
      </c>
      <c r="AY96" s="19" t="s">
        <v>195</v>
      </c>
      <c r="BE96" s="222">
        <f>IF(N96="základní",J96,0)</f>
        <v>0</v>
      </c>
      <c r="BF96" s="222">
        <f>IF(N96="snížená",J96,0)</f>
        <v>0</v>
      </c>
      <c r="BG96" s="222">
        <f>IF(N96="zákl. přenesená",J96,0)</f>
        <v>0</v>
      </c>
      <c r="BH96" s="222">
        <f>IF(N96="sníž. přenesená",J96,0)</f>
        <v>0</v>
      </c>
      <c r="BI96" s="222">
        <f>IF(N96="nulová",J96,0)</f>
        <v>0</v>
      </c>
      <c r="BJ96" s="19" t="s">
        <v>23</v>
      </c>
      <c r="BK96" s="222">
        <f>ROUND(I96*H96,2)</f>
        <v>0</v>
      </c>
      <c r="BL96" s="19" t="s">
        <v>194</v>
      </c>
      <c r="BM96" s="19" t="s">
        <v>1067</v>
      </c>
    </row>
    <row r="97" s="1" customFormat="1">
      <c r="B97" s="40"/>
      <c r="C97" s="68"/>
      <c r="D97" s="225" t="s">
        <v>202</v>
      </c>
      <c r="E97" s="68"/>
      <c r="F97" s="226" t="s">
        <v>1068</v>
      </c>
      <c r="G97" s="68"/>
      <c r="H97" s="68"/>
      <c r="I97" s="183"/>
      <c r="J97" s="68"/>
      <c r="K97" s="68"/>
      <c r="L97" s="66"/>
      <c r="M97" s="86"/>
      <c r="N97" s="41"/>
      <c r="O97" s="41"/>
      <c r="P97" s="41"/>
      <c r="Q97" s="41"/>
      <c r="R97" s="41"/>
      <c r="S97" s="41"/>
      <c r="T97" s="87"/>
      <c r="AT97" s="19" t="s">
        <v>202</v>
      </c>
      <c r="AU97" s="19" t="s">
        <v>23</v>
      </c>
    </row>
    <row r="98" s="11" customFormat="1">
      <c r="B98" s="227"/>
      <c r="C98" s="228"/>
      <c r="D98" s="225" t="s">
        <v>213</v>
      </c>
      <c r="E98" s="229" t="s">
        <v>47</v>
      </c>
      <c r="F98" s="230" t="s">
        <v>1062</v>
      </c>
      <c r="G98" s="228"/>
      <c r="H98" s="231" t="s">
        <v>47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213</v>
      </c>
      <c r="AU98" s="237" t="s">
        <v>23</v>
      </c>
      <c r="AV98" s="11" t="s">
        <v>23</v>
      </c>
      <c r="AW98" s="11" t="s">
        <v>45</v>
      </c>
      <c r="AX98" s="11" t="s">
        <v>82</v>
      </c>
      <c r="AY98" s="237" t="s">
        <v>195</v>
      </c>
    </row>
    <row r="99" s="12" customFormat="1">
      <c r="B99" s="238"/>
      <c r="C99" s="239"/>
      <c r="D99" s="225" t="s">
        <v>213</v>
      </c>
      <c r="E99" s="266" t="s">
        <v>47</v>
      </c>
      <c r="F99" s="267" t="s">
        <v>1069</v>
      </c>
      <c r="G99" s="239"/>
      <c r="H99" s="268">
        <v>4.7999999999999998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AT99" s="248" t="s">
        <v>213</v>
      </c>
      <c r="AU99" s="248" t="s">
        <v>23</v>
      </c>
      <c r="AV99" s="12" t="s">
        <v>91</v>
      </c>
      <c r="AW99" s="12" t="s">
        <v>45</v>
      </c>
      <c r="AX99" s="12" t="s">
        <v>82</v>
      </c>
      <c r="AY99" s="248" t="s">
        <v>195</v>
      </c>
    </row>
    <row r="100" s="12" customFormat="1">
      <c r="B100" s="238"/>
      <c r="C100" s="239"/>
      <c r="D100" s="223" t="s">
        <v>213</v>
      </c>
      <c r="E100" s="240" t="s">
        <v>47</v>
      </c>
      <c r="F100" s="241" t="s">
        <v>1070</v>
      </c>
      <c r="G100" s="239"/>
      <c r="H100" s="242">
        <v>12.800000000000001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AT100" s="248" t="s">
        <v>213</v>
      </c>
      <c r="AU100" s="248" t="s">
        <v>23</v>
      </c>
      <c r="AV100" s="12" t="s">
        <v>91</v>
      </c>
      <c r="AW100" s="12" t="s">
        <v>45</v>
      </c>
      <c r="AX100" s="12" t="s">
        <v>23</v>
      </c>
      <c r="AY100" s="248" t="s">
        <v>195</v>
      </c>
    </row>
    <row r="101" s="1" customFormat="1" ht="22.5" customHeight="1">
      <c r="B101" s="40"/>
      <c r="C101" s="211" t="s">
        <v>868</v>
      </c>
      <c r="D101" s="211" t="s">
        <v>196</v>
      </c>
      <c r="E101" s="212" t="s">
        <v>1071</v>
      </c>
      <c r="F101" s="213" t="s">
        <v>1072</v>
      </c>
      <c r="G101" s="214" t="s">
        <v>557</v>
      </c>
      <c r="H101" s="215">
        <v>2.2400000000000002</v>
      </c>
      <c r="I101" s="216"/>
      <c r="J101" s="217">
        <f>ROUND(I101*H101,2)</f>
        <v>0</v>
      </c>
      <c r="K101" s="213" t="s">
        <v>200</v>
      </c>
      <c r="L101" s="66"/>
      <c r="M101" s="218" t="s">
        <v>47</v>
      </c>
      <c r="N101" s="219" t="s">
        <v>53</v>
      </c>
      <c r="O101" s="41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AR101" s="19" t="s">
        <v>194</v>
      </c>
      <c r="AT101" s="19" t="s">
        <v>196</v>
      </c>
      <c r="AU101" s="19" t="s">
        <v>23</v>
      </c>
      <c r="AY101" s="19" t="s">
        <v>195</v>
      </c>
      <c r="BE101" s="222">
        <f>IF(N101="základní",J101,0)</f>
        <v>0</v>
      </c>
      <c r="BF101" s="222">
        <f>IF(N101="snížená",J101,0)</f>
        <v>0</v>
      </c>
      <c r="BG101" s="222">
        <f>IF(N101="zákl. přenesená",J101,0)</f>
        <v>0</v>
      </c>
      <c r="BH101" s="222">
        <f>IF(N101="sníž. přenesená",J101,0)</f>
        <v>0</v>
      </c>
      <c r="BI101" s="222">
        <f>IF(N101="nulová",J101,0)</f>
        <v>0</v>
      </c>
      <c r="BJ101" s="19" t="s">
        <v>23</v>
      </c>
      <c r="BK101" s="222">
        <f>ROUND(I101*H101,2)</f>
        <v>0</v>
      </c>
      <c r="BL101" s="19" t="s">
        <v>194</v>
      </c>
      <c r="BM101" s="19" t="s">
        <v>1073</v>
      </c>
    </row>
    <row r="102" s="1" customFormat="1">
      <c r="B102" s="40"/>
      <c r="C102" s="68"/>
      <c r="D102" s="225" t="s">
        <v>202</v>
      </c>
      <c r="E102" s="68"/>
      <c r="F102" s="226" t="s">
        <v>1074</v>
      </c>
      <c r="G102" s="68"/>
      <c r="H102" s="68"/>
      <c r="I102" s="183"/>
      <c r="J102" s="68"/>
      <c r="K102" s="68"/>
      <c r="L102" s="66"/>
      <c r="M102" s="86"/>
      <c r="N102" s="41"/>
      <c r="O102" s="41"/>
      <c r="P102" s="41"/>
      <c r="Q102" s="41"/>
      <c r="R102" s="41"/>
      <c r="S102" s="41"/>
      <c r="T102" s="87"/>
      <c r="AT102" s="19" t="s">
        <v>202</v>
      </c>
      <c r="AU102" s="19" t="s">
        <v>23</v>
      </c>
    </row>
    <row r="103" s="12" customFormat="1">
      <c r="B103" s="238"/>
      <c r="C103" s="239"/>
      <c r="D103" s="225" t="s">
        <v>213</v>
      </c>
      <c r="E103" s="266" t="s">
        <v>47</v>
      </c>
      <c r="F103" s="267" t="s">
        <v>1075</v>
      </c>
      <c r="G103" s="239"/>
      <c r="H103" s="268">
        <v>7.8399999999999999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213</v>
      </c>
      <c r="AU103" s="248" t="s">
        <v>23</v>
      </c>
      <c r="AV103" s="12" t="s">
        <v>91</v>
      </c>
      <c r="AW103" s="12" t="s">
        <v>45</v>
      </c>
      <c r="AX103" s="12" t="s">
        <v>82</v>
      </c>
      <c r="AY103" s="248" t="s">
        <v>195</v>
      </c>
    </row>
    <row r="104" s="12" customFormat="1">
      <c r="B104" s="238"/>
      <c r="C104" s="239"/>
      <c r="D104" s="223" t="s">
        <v>213</v>
      </c>
      <c r="E104" s="240" t="s">
        <v>47</v>
      </c>
      <c r="F104" s="241" t="s">
        <v>1076</v>
      </c>
      <c r="G104" s="239"/>
      <c r="H104" s="242">
        <v>2.2400000000000002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213</v>
      </c>
      <c r="AU104" s="248" t="s">
        <v>23</v>
      </c>
      <c r="AV104" s="12" t="s">
        <v>91</v>
      </c>
      <c r="AW104" s="12" t="s">
        <v>45</v>
      </c>
      <c r="AX104" s="12" t="s">
        <v>23</v>
      </c>
      <c r="AY104" s="248" t="s">
        <v>195</v>
      </c>
    </row>
    <row r="105" s="1" customFormat="1" ht="22.5" customHeight="1">
      <c r="B105" s="40"/>
      <c r="C105" s="211" t="s">
        <v>194</v>
      </c>
      <c r="D105" s="211" t="s">
        <v>196</v>
      </c>
      <c r="E105" s="212" t="s">
        <v>572</v>
      </c>
      <c r="F105" s="213" t="s">
        <v>573</v>
      </c>
      <c r="G105" s="214" t="s">
        <v>557</v>
      </c>
      <c r="H105" s="215">
        <v>12.800000000000001</v>
      </c>
      <c r="I105" s="216"/>
      <c r="J105" s="217">
        <f>ROUND(I105*H105,2)</f>
        <v>0</v>
      </c>
      <c r="K105" s="213" t="s">
        <v>200</v>
      </c>
      <c r="L105" s="66"/>
      <c r="M105" s="218" t="s">
        <v>47</v>
      </c>
      <c r="N105" s="219" t="s">
        <v>53</v>
      </c>
      <c r="O105" s="41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AR105" s="19" t="s">
        <v>194</v>
      </c>
      <c r="AT105" s="19" t="s">
        <v>196</v>
      </c>
      <c r="AU105" s="19" t="s">
        <v>23</v>
      </c>
      <c r="AY105" s="19" t="s">
        <v>195</v>
      </c>
      <c r="BE105" s="222">
        <f>IF(N105="základní",J105,0)</f>
        <v>0</v>
      </c>
      <c r="BF105" s="222">
        <f>IF(N105="snížená",J105,0)</f>
        <v>0</v>
      </c>
      <c r="BG105" s="222">
        <f>IF(N105="zákl. přenesená",J105,0)</f>
        <v>0</v>
      </c>
      <c r="BH105" s="222">
        <f>IF(N105="sníž. přenesená",J105,0)</f>
        <v>0</v>
      </c>
      <c r="BI105" s="222">
        <f>IF(N105="nulová",J105,0)</f>
        <v>0</v>
      </c>
      <c r="BJ105" s="19" t="s">
        <v>23</v>
      </c>
      <c r="BK105" s="222">
        <f>ROUND(I105*H105,2)</f>
        <v>0</v>
      </c>
      <c r="BL105" s="19" t="s">
        <v>194</v>
      </c>
      <c r="BM105" s="19" t="s">
        <v>1077</v>
      </c>
    </row>
    <row r="106" s="1" customFormat="1">
      <c r="B106" s="40"/>
      <c r="C106" s="68"/>
      <c r="D106" s="225" t="s">
        <v>202</v>
      </c>
      <c r="E106" s="68"/>
      <c r="F106" s="226" t="s">
        <v>573</v>
      </c>
      <c r="G106" s="68"/>
      <c r="H106" s="68"/>
      <c r="I106" s="183"/>
      <c r="J106" s="68"/>
      <c r="K106" s="68"/>
      <c r="L106" s="66"/>
      <c r="M106" s="86"/>
      <c r="N106" s="41"/>
      <c r="O106" s="41"/>
      <c r="P106" s="41"/>
      <c r="Q106" s="41"/>
      <c r="R106" s="41"/>
      <c r="S106" s="41"/>
      <c r="T106" s="87"/>
      <c r="AT106" s="19" t="s">
        <v>202</v>
      </c>
      <c r="AU106" s="19" t="s">
        <v>23</v>
      </c>
    </row>
    <row r="107" s="11" customFormat="1">
      <c r="B107" s="227"/>
      <c r="C107" s="228"/>
      <c r="D107" s="225" t="s">
        <v>213</v>
      </c>
      <c r="E107" s="229" t="s">
        <v>47</v>
      </c>
      <c r="F107" s="230" t="s">
        <v>1062</v>
      </c>
      <c r="G107" s="228"/>
      <c r="H107" s="231" t="s">
        <v>47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213</v>
      </c>
      <c r="AU107" s="237" t="s">
        <v>23</v>
      </c>
      <c r="AV107" s="11" t="s">
        <v>23</v>
      </c>
      <c r="AW107" s="11" t="s">
        <v>45</v>
      </c>
      <c r="AX107" s="11" t="s">
        <v>82</v>
      </c>
      <c r="AY107" s="237" t="s">
        <v>195</v>
      </c>
    </row>
    <row r="108" s="12" customFormat="1">
      <c r="B108" s="238"/>
      <c r="C108" s="239"/>
      <c r="D108" s="223" t="s">
        <v>213</v>
      </c>
      <c r="E108" s="240" t="s">
        <v>47</v>
      </c>
      <c r="F108" s="241" t="s">
        <v>1078</v>
      </c>
      <c r="G108" s="239"/>
      <c r="H108" s="242">
        <v>12.800000000000001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213</v>
      </c>
      <c r="AU108" s="248" t="s">
        <v>23</v>
      </c>
      <c r="AV108" s="12" t="s">
        <v>91</v>
      </c>
      <c r="AW108" s="12" t="s">
        <v>45</v>
      </c>
      <c r="AX108" s="12" t="s">
        <v>23</v>
      </c>
      <c r="AY108" s="248" t="s">
        <v>195</v>
      </c>
    </row>
    <row r="109" s="1" customFormat="1" ht="22.5" customHeight="1">
      <c r="B109" s="40"/>
      <c r="C109" s="211" t="s">
        <v>220</v>
      </c>
      <c r="D109" s="211" t="s">
        <v>196</v>
      </c>
      <c r="E109" s="212" t="s">
        <v>582</v>
      </c>
      <c r="F109" s="213" t="s">
        <v>583</v>
      </c>
      <c r="G109" s="214" t="s">
        <v>526</v>
      </c>
      <c r="H109" s="215">
        <v>1536</v>
      </c>
      <c r="I109" s="216"/>
      <c r="J109" s="217">
        <f>ROUND(I109*H109,2)</f>
        <v>0</v>
      </c>
      <c r="K109" s="213" t="s">
        <v>47</v>
      </c>
      <c r="L109" s="66"/>
      <c r="M109" s="218" t="s">
        <v>47</v>
      </c>
      <c r="N109" s="219" t="s">
        <v>53</v>
      </c>
      <c r="O109" s="41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AR109" s="19" t="s">
        <v>194</v>
      </c>
      <c r="AT109" s="19" t="s">
        <v>196</v>
      </c>
      <c r="AU109" s="19" t="s">
        <v>23</v>
      </c>
      <c r="AY109" s="19" t="s">
        <v>195</v>
      </c>
      <c r="BE109" s="222">
        <f>IF(N109="základní",J109,0)</f>
        <v>0</v>
      </c>
      <c r="BF109" s="222">
        <f>IF(N109="snížená",J109,0)</f>
        <v>0</v>
      </c>
      <c r="BG109" s="222">
        <f>IF(N109="zákl. přenesená",J109,0)</f>
        <v>0</v>
      </c>
      <c r="BH109" s="222">
        <f>IF(N109="sníž. přenesená",J109,0)</f>
        <v>0</v>
      </c>
      <c r="BI109" s="222">
        <f>IF(N109="nulová",J109,0)</f>
        <v>0</v>
      </c>
      <c r="BJ109" s="19" t="s">
        <v>23</v>
      </c>
      <c r="BK109" s="222">
        <f>ROUND(I109*H109,2)</f>
        <v>0</v>
      </c>
      <c r="BL109" s="19" t="s">
        <v>194</v>
      </c>
      <c r="BM109" s="19" t="s">
        <v>1079</v>
      </c>
    </row>
    <row r="110" s="1" customFormat="1">
      <c r="B110" s="40"/>
      <c r="C110" s="68"/>
      <c r="D110" s="225" t="s">
        <v>202</v>
      </c>
      <c r="E110" s="68"/>
      <c r="F110" s="226" t="s">
        <v>585</v>
      </c>
      <c r="G110" s="68"/>
      <c r="H110" s="68"/>
      <c r="I110" s="183"/>
      <c r="J110" s="68"/>
      <c r="K110" s="68"/>
      <c r="L110" s="66"/>
      <c r="M110" s="86"/>
      <c r="N110" s="41"/>
      <c r="O110" s="41"/>
      <c r="P110" s="41"/>
      <c r="Q110" s="41"/>
      <c r="R110" s="41"/>
      <c r="S110" s="41"/>
      <c r="T110" s="87"/>
      <c r="AT110" s="19" t="s">
        <v>202</v>
      </c>
      <c r="AU110" s="19" t="s">
        <v>23</v>
      </c>
    </row>
    <row r="111" s="11" customFormat="1">
      <c r="B111" s="227"/>
      <c r="C111" s="228"/>
      <c r="D111" s="225" t="s">
        <v>213</v>
      </c>
      <c r="E111" s="229" t="s">
        <v>47</v>
      </c>
      <c r="F111" s="230" t="s">
        <v>1062</v>
      </c>
      <c r="G111" s="228"/>
      <c r="H111" s="231" t="s">
        <v>47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213</v>
      </c>
      <c r="AU111" s="237" t="s">
        <v>23</v>
      </c>
      <c r="AV111" s="11" t="s">
        <v>23</v>
      </c>
      <c r="AW111" s="11" t="s">
        <v>45</v>
      </c>
      <c r="AX111" s="11" t="s">
        <v>82</v>
      </c>
      <c r="AY111" s="237" t="s">
        <v>195</v>
      </c>
    </row>
    <row r="112" s="12" customFormat="1">
      <c r="B112" s="238"/>
      <c r="C112" s="239"/>
      <c r="D112" s="223" t="s">
        <v>213</v>
      </c>
      <c r="E112" s="240" t="s">
        <v>586</v>
      </c>
      <c r="F112" s="241" t="s">
        <v>1063</v>
      </c>
      <c r="G112" s="239"/>
      <c r="H112" s="242">
        <v>1536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213</v>
      </c>
      <c r="AU112" s="248" t="s">
        <v>23</v>
      </c>
      <c r="AV112" s="12" t="s">
        <v>91</v>
      </c>
      <c r="AW112" s="12" t="s">
        <v>45</v>
      </c>
      <c r="AX112" s="12" t="s">
        <v>23</v>
      </c>
      <c r="AY112" s="248" t="s">
        <v>195</v>
      </c>
    </row>
    <row r="113" s="1" customFormat="1" ht="22.5" customHeight="1">
      <c r="B113" s="40"/>
      <c r="C113" s="211" t="s">
        <v>226</v>
      </c>
      <c r="D113" s="211" t="s">
        <v>196</v>
      </c>
      <c r="E113" s="212" t="s">
        <v>1080</v>
      </c>
      <c r="F113" s="213" t="s">
        <v>1081</v>
      </c>
      <c r="G113" s="214" t="s">
        <v>526</v>
      </c>
      <c r="H113" s="215">
        <v>2940</v>
      </c>
      <c r="I113" s="216"/>
      <c r="J113" s="217">
        <f>ROUND(I113*H113,2)</f>
        <v>0</v>
      </c>
      <c r="K113" s="213" t="s">
        <v>47</v>
      </c>
      <c r="L113" s="66"/>
      <c r="M113" s="218" t="s">
        <v>47</v>
      </c>
      <c r="N113" s="219" t="s">
        <v>53</v>
      </c>
      <c r="O113" s="41"/>
      <c r="P113" s="220">
        <f>O113*H113</f>
        <v>0</v>
      </c>
      <c r="Q113" s="220">
        <v>0.00016000000000000001</v>
      </c>
      <c r="R113" s="220">
        <f>Q113*H113</f>
        <v>0</v>
      </c>
      <c r="S113" s="220">
        <v>0.25600000000000001</v>
      </c>
      <c r="T113" s="221">
        <f>S113*H113</f>
        <v>0</v>
      </c>
      <c r="AR113" s="19" t="s">
        <v>194</v>
      </c>
      <c r="AT113" s="19" t="s">
        <v>196</v>
      </c>
      <c r="AU113" s="19" t="s">
        <v>23</v>
      </c>
      <c r="AY113" s="19" t="s">
        <v>195</v>
      </c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19" t="s">
        <v>23</v>
      </c>
      <c r="BK113" s="222">
        <f>ROUND(I113*H113,2)</f>
        <v>0</v>
      </c>
      <c r="BL113" s="19" t="s">
        <v>194</v>
      </c>
      <c r="BM113" s="19" t="s">
        <v>1082</v>
      </c>
    </row>
    <row r="114" s="1" customFormat="1">
      <c r="B114" s="40"/>
      <c r="C114" s="68"/>
      <c r="D114" s="225" t="s">
        <v>202</v>
      </c>
      <c r="E114" s="68"/>
      <c r="F114" s="226" t="s">
        <v>1083</v>
      </c>
      <c r="G114" s="68"/>
      <c r="H114" s="68"/>
      <c r="I114" s="183"/>
      <c r="J114" s="68"/>
      <c r="K114" s="68"/>
      <c r="L114" s="66"/>
      <c r="M114" s="86"/>
      <c r="N114" s="41"/>
      <c r="O114" s="41"/>
      <c r="P114" s="41"/>
      <c r="Q114" s="41"/>
      <c r="R114" s="41"/>
      <c r="S114" s="41"/>
      <c r="T114" s="87"/>
      <c r="AT114" s="19" t="s">
        <v>202</v>
      </c>
      <c r="AU114" s="19" t="s">
        <v>23</v>
      </c>
    </row>
    <row r="115" s="11" customFormat="1">
      <c r="B115" s="227"/>
      <c r="C115" s="228"/>
      <c r="D115" s="225" t="s">
        <v>213</v>
      </c>
      <c r="E115" s="229" t="s">
        <v>47</v>
      </c>
      <c r="F115" s="230" t="s">
        <v>1062</v>
      </c>
      <c r="G115" s="228"/>
      <c r="H115" s="231" t="s">
        <v>47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213</v>
      </c>
      <c r="AU115" s="237" t="s">
        <v>23</v>
      </c>
      <c r="AV115" s="11" t="s">
        <v>23</v>
      </c>
      <c r="AW115" s="11" t="s">
        <v>45</v>
      </c>
      <c r="AX115" s="11" t="s">
        <v>82</v>
      </c>
      <c r="AY115" s="237" t="s">
        <v>195</v>
      </c>
    </row>
    <row r="116" s="12" customFormat="1">
      <c r="B116" s="238"/>
      <c r="C116" s="239"/>
      <c r="D116" s="225" t="s">
        <v>213</v>
      </c>
      <c r="E116" s="266" t="s">
        <v>47</v>
      </c>
      <c r="F116" s="267" t="s">
        <v>1084</v>
      </c>
      <c r="G116" s="239"/>
      <c r="H116" s="268">
        <v>2940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213</v>
      </c>
      <c r="AU116" s="248" t="s">
        <v>23</v>
      </c>
      <c r="AV116" s="12" t="s">
        <v>91</v>
      </c>
      <c r="AW116" s="12" t="s">
        <v>45</v>
      </c>
      <c r="AX116" s="12" t="s">
        <v>23</v>
      </c>
      <c r="AY116" s="248" t="s">
        <v>195</v>
      </c>
    </row>
    <row r="117" s="10" customFormat="1" ht="37.44" customHeight="1">
      <c r="B117" s="197"/>
      <c r="C117" s="198"/>
      <c r="D117" s="199" t="s">
        <v>81</v>
      </c>
      <c r="E117" s="200" t="s">
        <v>194</v>
      </c>
      <c r="F117" s="200" t="s">
        <v>1085</v>
      </c>
      <c r="G117" s="198"/>
      <c r="H117" s="198"/>
      <c r="I117" s="201"/>
      <c r="J117" s="202">
        <f>BK117</f>
        <v>0</v>
      </c>
      <c r="K117" s="198"/>
      <c r="L117" s="203"/>
      <c r="M117" s="204"/>
      <c r="N117" s="205"/>
      <c r="O117" s="205"/>
      <c r="P117" s="206">
        <f>SUM(P118:P126)</f>
        <v>0</v>
      </c>
      <c r="Q117" s="205"/>
      <c r="R117" s="206">
        <f>SUM(R118:R126)</f>
        <v>0</v>
      </c>
      <c r="S117" s="205"/>
      <c r="T117" s="207">
        <f>SUM(T118:T126)</f>
        <v>0</v>
      </c>
      <c r="AR117" s="208" t="s">
        <v>194</v>
      </c>
      <c r="AT117" s="209" t="s">
        <v>81</v>
      </c>
      <c r="AU117" s="209" t="s">
        <v>82</v>
      </c>
      <c r="AY117" s="208" t="s">
        <v>195</v>
      </c>
      <c r="BK117" s="210">
        <f>SUM(BK118:BK126)</f>
        <v>0</v>
      </c>
    </row>
    <row r="118" s="1" customFormat="1" ht="31.5" customHeight="1">
      <c r="B118" s="40"/>
      <c r="C118" s="211" t="s">
        <v>495</v>
      </c>
      <c r="D118" s="211" t="s">
        <v>196</v>
      </c>
      <c r="E118" s="212" t="s">
        <v>1086</v>
      </c>
      <c r="F118" s="213" t="s">
        <v>1087</v>
      </c>
      <c r="G118" s="214" t="s">
        <v>526</v>
      </c>
      <c r="H118" s="215">
        <v>16</v>
      </c>
      <c r="I118" s="216"/>
      <c r="J118" s="217">
        <f>ROUND(I118*H118,2)</f>
        <v>0</v>
      </c>
      <c r="K118" s="213" t="s">
        <v>47</v>
      </c>
      <c r="L118" s="66"/>
      <c r="M118" s="218" t="s">
        <v>47</v>
      </c>
      <c r="N118" s="219" t="s">
        <v>53</v>
      </c>
      <c r="O118" s="41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AR118" s="19" t="s">
        <v>194</v>
      </c>
      <c r="AT118" s="19" t="s">
        <v>196</v>
      </c>
      <c r="AU118" s="19" t="s">
        <v>23</v>
      </c>
      <c r="AY118" s="19" t="s">
        <v>195</v>
      </c>
      <c r="BE118" s="222">
        <f>IF(N118="základní",J118,0)</f>
        <v>0</v>
      </c>
      <c r="BF118" s="222">
        <f>IF(N118="snížená",J118,0)</f>
        <v>0</v>
      </c>
      <c r="BG118" s="222">
        <f>IF(N118="zákl. přenesená",J118,0)</f>
        <v>0</v>
      </c>
      <c r="BH118" s="222">
        <f>IF(N118="sníž. přenesená",J118,0)</f>
        <v>0</v>
      </c>
      <c r="BI118" s="222">
        <f>IF(N118="nulová",J118,0)</f>
        <v>0</v>
      </c>
      <c r="BJ118" s="19" t="s">
        <v>23</v>
      </c>
      <c r="BK118" s="222">
        <f>ROUND(I118*H118,2)</f>
        <v>0</v>
      </c>
      <c r="BL118" s="19" t="s">
        <v>194</v>
      </c>
      <c r="BM118" s="19" t="s">
        <v>1088</v>
      </c>
    </row>
    <row r="119" s="1" customFormat="1">
      <c r="B119" s="40"/>
      <c r="C119" s="68"/>
      <c r="D119" s="225" t="s">
        <v>202</v>
      </c>
      <c r="E119" s="68"/>
      <c r="F119" s="226" t="s">
        <v>1087</v>
      </c>
      <c r="G119" s="68"/>
      <c r="H119" s="68"/>
      <c r="I119" s="183"/>
      <c r="J119" s="68"/>
      <c r="K119" s="68"/>
      <c r="L119" s="66"/>
      <c r="M119" s="86"/>
      <c r="N119" s="41"/>
      <c r="O119" s="41"/>
      <c r="P119" s="41"/>
      <c r="Q119" s="41"/>
      <c r="R119" s="41"/>
      <c r="S119" s="41"/>
      <c r="T119" s="87"/>
      <c r="AT119" s="19" t="s">
        <v>202</v>
      </c>
      <c r="AU119" s="19" t="s">
        <v>23</v>
      </c>
    </row>
    <row r="120" s="12" customFormat="1">
      <c r="B120" s="238"/>
      <c r="C120" s="239"/>
      <c r="D120" s="223" t="s">
        <v>213</v>
      </c>
      <c r="E120" s="240" t="s">
        <v>1089</v>
      </c>
      <c r="F120" s="241" t="s">
        <v>1090</v>
      </c>
      <c r="G120" s="239"/>
      <c r="H120" s="242">
        <v>16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AT120" s="248" t="s">
        <v>213</v>
      </c>
      <c r="AU120" s="248" t="s">
        <v>23</v>
      </c>
      <c r="AV120" s="12" t="s">
        <v>91</v>
      </c>
      <c r="AW120" s="12" t="s">
        <v>45</v>
      </c>
      <c r="AX120" s="12" t="s">
        <v>23</v>
      </c>
      <c r="AY120" s="248" t="s">
        <v>195</v>
      </c>
    </row>
    <row r="121" s="1" customFormat="1" ht="31.5" customHeight="1">
      <c r="B121" s="40"/>
      <c r="C121" s="211" t="s">
        <v>802</v>
      </c>
      <c r="D121" s="211" t="s">
        <v>196</v>
      </c>
      <c r="E121" s="212" t="s">
        <v>1091</v>
      </c>
      <c r="F121" s="213" t="s">
        <v>1092</v>
      </c>
      <c r="G121" s="214" t="s">
        <v>568</v>
      </c>
      <c r="H121" s="215">
        <v>2.2400000000000002</v>
      </c>
      <c r="I121" s="216"/>
      <c r="J121" s="217">
        <f>ROUND(I121*H121,2)</f>
        <v>0</v>
      </c>
      <c r="K121" s="213" t="s">
        <v>47</v>
      </c>
      <c r="L121" s="66"/>
      <c r="M121" s="218" t="s">
        <v>47</v>
      </c>
      <c r="N121" s="219" t="s">
        <v>53</v>
      </c>
      <c r="O121" s="41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AR121" s="19" t="s">
        <v>194</v>
      </c>
      <c r="AT121" s="19" t="s">
        <v>196</v>
      </c>
      <c r="AU121" s="19" t="s">
        <v>23</v>
      </c>
      <c r="AY121" s="19" t="s">
        <v>195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9" t="s">
        <v>23</v>
      </c>
      <c r="BK121" s="222">
        <f>ROUND(I121*H121,2)</f>
        <v>0</v>
      </c>
      <c r="BL121" s="19" t="s">
        <v>194</v>
      </c>
      <c r="BM121" s="19" t="s">
        <v>1093</v>
      </c>
    </row>
    <row r="122" s="1" customFormat="1">
      <c r="B122" s="40"/>
      <c r="C122" s="68"/>
      <c r="D122" s="225" t="s">
        <v>202</v>
      </c>
      <c r="E122" s="68"/>
      <c r="F122" s="226" t="s">
        <v>1092</v>
      </c>
      <c r="G122" s="68"/>
      <c r="H122" s="68"/>
      <c r="I122" s="183"/>
      <c r="J122" s="68"/>
      <c r="K122" s="68"/>
      <c r="L122" s="66"/>
      <c r="M122" s="86"/>
      <c r="N122" s="41"/>
      <c r="O122" s="41"/>
      <c r="P122" s="41"/>
      <c r="Q122" s="41"/>
      <c r="R122" s="41"/>
      <c r="S122" s="41"/>
      <c r="T122" s="87"/>
      <c r="AT122" s="19" t="s">
        <v>202</v>
      </c>
      <c r="AU122" s="19" t="s">
        <v>23</v>
      </c>
    </row>
    <row r="123" s="12" customFormat="1">
      <c r="B123" s="238"/>
      <c r="C123" s="239"/>
      <c r="D123" s="223" t="s">
        <v>213</v>
      </c>
      <c r="E123" s="240" t="s">
        <v>47</v>
      </c>
      <c r="F123" s="241" t="s">
        <v>1076</v>
      </c>
      <c r="G123" s="239"/>
      <c r="H123" s="242">
        <v>2.2400000000000002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AT123" s="248" t="s">
        <v>213</v>
      </c>
      <c r="AU123" s="248" t="s">
        <v>23</v>
      </c>
      <c r="AV123" s="12" t="s">
        <v>91</v>
      </c>
      <c r="AW123" s="12" t="s">
        <v>45</v>
      </c>
      <c r="AX123" s="12" t="s">
        <v>23</v>
      </c>
      <c r="AY123" s="248" t="s">
        <v>195</v>
      </c>
    </row>
    <row r="124" s="1" customFormat="1" ht="31.5" customHeight="1">
      <c r="B124" s="40"/>
      <c r="C124" s="211" t="s">
        <v>827</v>
      </c>
      <c r="D124" s="211" t="s">
        <v>196</v>
      </c>
      <c r="E124" s="212" t="s">
        <v>1094</v>
      </c>
      <c r="F124" s="213" t="s">
        <v>1095</v>
      </c>
      <c r="G124" s="214" t="s">
        <v>526</v>
      </c>
      <c r="H124" s="215">
        <v>16</v>
      </c>
      <c r="I124" s="216"/>
      <c r="J124" s="217">
        <f>ROUND(I124*H124,2)</f>
        <v>0</v>
      </c>
      <c r="K124" s="213" t="s">
        <v>47</v>
      </c>
      <c r="L124" s="66"/>
      <c r="M124" s="218" t="s">
        <v>47</v>
      </c>
      <c r="N124" s="219" t="s">
        <v>53</v>
      </c>
      <c r="O124" s="41"/>
      <c r="P124" s="220">
        <f>O124*H124</f>
        <v>0</v>
      </c>
      <c r="Q124" s="220">
        <v>0.74326999999999999</v>
      </c>
      <c r="R124" s="220">
        <f>Q124*H124</f>
        <v>0</v>
      </c>
      <c r="S124" s="220">
        <v>0</v>
      </c>
      <c r="T124" s="221">
        <f>S124*H124</f>
        <v>0</v>
      </c>
      <c r="AR124" s="19" t="s">
        <v>194</v>
      </c>
      <c r="AT124" s="19" t="s">
        <v>196</v>
      </c>
      <c r="AU124" s="19" t="s">
        <v>23</v>
      </c>
      <c r="AY124" s="19" t="s">
        <v>195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9" t="s">
        <v>23</v>
      </c>
      <c r="BK124" s="222">
        <f>ROUND(I124*H124,2)</f>
        <v>0</v>
      </c>
      <c r="BL124" s="19" t="s">
        <v>194</v>
      </c>
      <c r="BM124" s="19" t="s">
        <v>1096</v>
      </c>
    </row>
    <row r="125" s="1" customFormat="1">
      <c r="B125" s="40"/>
      <c r="C125" s="68"/>
      <c r="D125" s="225" t="s">
        <v>202</v>
      </c>
      <c r="E125" s="68"/>
      <c r="F125" s="226" t="s">
        <v>1095</v>
      </c>
      <c r="G125" s="68"/>
      <c r="H125" s="68"/>
      <c r="I125" s="183"/>
      <c r="J125" s="68"/>
      <c r="K125" s="68"/>
      <c r="L125" s="66"/>
      <c r="M125" s="86"/>
      <c r="N125" s="41"/>
      <c r="O125" s="41"/>
      <c r="P125" s="41"/>
      <c r="Q125" s="41"/>
      <c r="R125" s="41"/>
      <c r="S125" s="41"/>
      <c r="T125" s="87"/>
      <c r="AT125" s="19" t="s">
        <v>202</v>
      </c>
      <c r="AU125" s="19" t="s">
        <v>23</v>
      </c>
    </row>
    <row r="126" s="12" customFormat="1">
      <c r="B126" s="238"/>
      <c r="C126" s="239"/>
      <c r="D126" s="225" t="s">
        <v>213</v>
      </c>
      <c r="E126" s="266" t="s">
        <v>1097</v>
      </c>
      <c r="F126" s="267" t="s">
        <v>1090</v>
      </c>
      <c r="G126" s="239"/>
      <c r="H126" s="268">
        <v>16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213</v>
      </c>
      <c r="AU126" s="248" t="s">
        <v>23</v>
      </c>
      <c r="AV126" s="12" t="s">
        <v>91</v>
      </c>
      <c r="AW126" s="12" t="s">
        <v>45</v>
      </c>
      <c r="AX126" s="12" t="s">
        <v>23</v>
      </c>
      <c r="AY126" s="248" t="s">
        <v>195</v>
      </c>
    </row>
    <row r="127" s="10" customFormat="1" ht="37.44" customHeight="1">
      <c r="B127" s="197"/>
      <c r="C127" s="198"/>
      <c r="D127" s="199" t="s">
        <v>81</v>
      </c>
      <c r="E127" s="200" t="s">
        <v>220</v>
      </c>
      <c r="F127" s="200" t="s">
        <v>589</v>
      </c>
      <c r="G127" s="198"/>
      <c r="H127" s="198"/>
      <c r="I127" s="201"/>
      <c r="J127" s="202">
        <f>BK127</f>
        <v>0</v>
      </c>
      <c r="K127" s="198"/>
      <c r="L127" s="203"/>
      <c r="M127" s="204"/>
      <c r="N127" s="205"/>
      <c r="O127" s="205"/>
      <c r="P127" s="206">
        <f>SUM(P128:P182)</f>
        <v>0</v>
      </c>
      <c r="Q127" s="205"/>
      <c r="R127" s="206">
        <f>SUM(R128:R182)</f>
        <v>0</v>
      </c>
      <c r="S127" s="205"/>
      <c r="T127" s="207">
        <f>SUM(T128:T182)</f>
        <v>0</v>
      </c>
      <c r="AR127" s="208" t="s">
        <v>194</v>
      </c>
      <c r="AT127" s="209" t="s">
        <v>81</v>
      </c>
      <c r="AU127" s="209" t="s">
        <v>82</v>
      </c>
      <c r="AY127" s="208" t="s">
        <v>195</v>
      </c>
      <c r="BK127" s="210">
        <f>SUM(BK128:BK182)</f>
        <v>0</v>
      </c>
    </row>
    <row r="128" s="1" customFormat="1" ht="22.5" customHeight="1">
      <c r="B128" s="40"/>
      <c r="C128" s="211" t="s">
        <v>232</v>
      </c>
      <c r="D128" s="211" t="s">
        <v>196</v>
      </c>
      <c r="E128" s="212" t="s">
        <v>1098</v>
      </c>
      <c r="F128" s="213" t="s">
        <v>1099</v>
      </c>
      <c r="G128" s="214" t="s">
        <v>284</v>
      </c>
      <c r="H128" s="215">
        <v>38</v>
      </c>
      <c r="I128" s="216"/>
      <c r="J128" s="217">
        <f>ROUND(I128*H128,2)</f>
        <v>0</v>
      </c>
      <c r="K128" s="213" t="s">
        <v>200</v>
      </c>
      <c r="L128" s="66"/>
      <c r="M128" s="218" t="s">
        <v>47</v>
      </c>
      <c r="N128" s="219" t="s">
        <v>53</v>
      </c>
      <c r="O128" s="41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AR128" s="19" t="s">
        <v>194</v>
      </c>
      <c r="AT128" s="19" t="s">
        <v>196</v>
      </c>
      <c r="AU128" s="19" t="s">
        <v>23</v>
      </c>
      <c r="AY128" s="19" t="s">
        <v>195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9" t="s">
        <v>23</v>
      </c>
      <c r="BK128" s="222">
        <f>ROUND(I128*H128,2)</f>
        <v>0</v>
      </c>
      <c r="BL128" s="19" t="s">
        <v>194</v>
      </c>
      <c r="BM128" s="19" t="s">
        <v>1100</v>
      </c>
    </row>
    <row r="129" s="1" customFormat="1">
      <c r="B129" s="40"/>
      <c r="C129" s="68"/>
      <c r="D129" s="225" t="s">
        <v>202</v>
      </c>
      <c r="E129" s="68"/>
      <c r="F129" s="226" t="s">
        <v>1101</v>
      </c>
      <c r="G129" s="68"/>
      <c r="H129" s="68"/>
      <c r="I129" s="183"/>
      <c r="J129" s="68"/>
      <c r="K129" s="68"/>
      <c r="L129" s="66"/>
      <c r="M129" s="86"/>
      <c r="N129" s="41"/>
      <c r="O129" s="41"/>
      <c r="P129" s="41"/>
      <c r="Q129" s="41"/>
      <c r="R129" s="41"/>
      <c r="S129" s="41"/>
      <c r="T129" s="87"/>
      <c r="AT129" s="19" t="s">
        <v>202</v>
      </c>
      <c r="AU129" s="19" t="s">
        <v>23</v>
      </c>
    </row>
    <row r="130" s="11" customFormat="1">
      <c r="B130" s="227"/>
      <c r="C130" s="228"/>
      <c r="D130" s="225" t="s">
        <v>213</v>
      </c>
      <c r="E130" s="229" t="s">
        <v>47</v>
      </c>
      <c r="F130" s="230" t="s">
        <v>1062</v>
      </c>
      <c r="G130" s="228"/>
      <c r="H130" s="231" t="s">
        <v>47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213</v>
      </c>
      <c r="AU130" s="237" t="s">
        <v>23</v>
      </c>
      <c r="AV130" s="11" t="s">
        <v>23</v>
      </c>
      <c r="AW130" s="11" t="s">
        <v>45</v>
      </c>
      <c r="AX130" s="11" t="s">
        <v>82</v>
      </c>
      <c r="AY130" s="237" t="s">
        <v>195</v>
      </c>
    </row>
    <row r="131" s="11" customFormat="1">
      <c r="B131" s="227"/>
      <c r="C131" s="228"/>
      <c r="D131" s="225" t="s">
        <v>213</v>
      </c>
      <c r="E131" s="229" t="s">
        <v>47</v>
      </c>
      <c r="F131" s="230" t="s">
        <v>1102</v>
      </c>
      <c r="G131" s="228"/>
      <c r="H131" s="231" t="s">
        <v>47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213</v>
      </c>
      <c r="AU131" s="237" t="s">
        <v>23</v>
      </c>
      <c r="AV131" s="11" t="s">
        <v>23</v>
      </c>
      <c r="AW131" s="11" t="s">
        <v>45</v>
      </c>
      <c r="AX131" s="11" t="s">
        <v>82</v>
      </c>
      <c r="AY131" s="237" t="s">
        <v>195</v>
      </c>
    </row>
    <row r="132" s="12" customFormat="1">
      <c r="B132" s="238"/>
      <c r="C132" s="239"/>
      <c r="D132" s="223" t="s">
        <v>213</v>
      </c>
      <c r="E132" s="240" t="s">
        <v>47</v>
      </c>
      <c r="F132" s="241" t="s">
        <v>1103</v>
      </c>
      <c r="G132" s="239"/>
      <c r="H132" s="242">
        <v>38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AT132" s="248" t="s">
        <v>213</v>
      </c>
      <c r="AU132" s="248" t="s">
        <v>23</v>
      </c>
      <c r="AV132" s="12" t="s">
        <v>91</v>
      </c>
      <c r="AW132" s="12" t="s">
        <v>45</v>
      </c>
      <c r="AX132" s="12" t="s">
        <v>23</v>
      </c>
      <c r="AY132" s="248" t="s">
        <v>195</v>
      </c>
    </row>
    <row r="133" s="1" customFormat="1" ht="22.5" customHeight="1">
      <c r="B133" s="40"/>
      <c r="C133" s="211" t="s">
        <v>238</v>
      </c>
      <c r="D133" s="211" t="s">
        <v>196</v>
      </c>
      <c r="E133" s="212" t="s">
        <v>590</v>
      </c>
      <c r="F133" s="213" t="s">
        <v>591</v>
      </c>
      <c r="G133" s="214" t="s">
        <v>526</v>
      </c>
      <c r="H133" s="215">
        <v>768</v>
      </c>
      <c r="I133" s="216"/>
      <c r="J133" s="217">
        <f>ROUND(I133*H133,2)</f>
        <v>0</v>
      </c>
      <c r="K133" s="213" t="s">
        <v>47</v>
      </c>
      <c r="L133" s="66"/>
      <c r="M133" s="218" t="s">
        <v>47</v>
      </c>
      <c r="N133" s="219" t="s">
        <v>53</v>
      </c>
      <c r="O133" s="41"/>
      <c r="P133" s="220">
        <f>O133*H133</f>
        <v>0</v>
      </c>
      <c r="Q133" s="220">
        <v>0.32400000000000001</v>
      </c>
      <c r="R133" s="220">
        <f>Q133*H133</f>
        <v>0</v>
      </c>
      <c r="S133" s="220">
        <v>0</v>
      </c>
      <c r="T133" s="221">
        <f>S133*H133</f>
        <v>0</v>
      </c>
      <c r="AR133" s="19" t="s">
        <v>194</v>
      </c>
      <c r="AT133" s="19" t="s">
        <v>196</v>
      </c>
      <c r="AU133" s="19" t="s">
        <v>23</v>
      </c>
      <c r="AY133" s="19" t="s">
        <v>195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9" t="s">
        <v>23</v>
      </c>
      <c r="BK133" s="222">
        <f>ROUND(I133*H133,2)</f>
        <v>0</v>
      </c>
      <c r="BL133" s="19" t="s">
        <v>194</v>
      </c>
      <c r="BM133" s="19" t="s">
        <v>1104</v>
      </c>
    </row>
    <row r="134" s="1" customFormat="1">
      <c r="B134" s="40"/>
      <c r="C134" s="68"/>
      <c r="D134" s="225" t="s">
        <v>202</v>
      </c>
      <c r="E134" s="68"/>
      <c r="F134" s="226" t="s">
        <v>593</v>
      </c>
      <c r="G134" s="68"/>
      <c r="H134" s="68"/>
      <c r="I134" s="183"/>
      <c r="J134" s="68"/>
      <c r="K134" s="68"/>
      <c r="L134" s="66"/>
      <c r="M134" s="86"/>
      <c r="N134" s="41"/>
      <c r="O134" s="41"/>
      <c r="P134" s="41"/>
      <c r="Q134" s="41"/>
      <c r="R134" s="41"/>
      <c r="S134" s="41"/>
      <c r="T134" s="87"/>
      <c r="AT134" s="19" t="s">
        <v>202</v>
      </c>
      <c r="AU134" s="19" t="s">
        <v>23</v>
      </c>
    </row>
    <row r="135" s="11" customFormat="1">
      <c r="B135" s="227"/>
      <c r="C135" s="228"/>
      <c r="D135" s="225" t="s">
        <v>213</v>
      </c>
      <c r="E135" s="229" t="s">
        <v>47</v>
      </c>
      <c r="F135" s="230" t="s">
        <v>1062</v>
      </c>
      <c r="G135" s="228"/>
      <c r="H135" s="231" t="s">
        <v>47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213</v>
      </c>
      <c r="AU135" s="237" t="s">
        <v>23</v>
      </c>
      <c r="AV135" s="11" t="s">
        <v>23</v>
      </c>
      <c r="AW135" s="11" t="s">
        <v>45</v>
      </c>
      <c r="AX135" s="11" t="s">
        <v>82</v>
      </c>
      <c r="AY135" s="237" t="s">
        <v>195</v>
      </c>
    </row>
    <row r="136" s="12" customFormat="1">
      <c r="B136" s="238"/>
      <c r="C136" s="239"/>
      <c r="D136" s="223" t="s">
        <v>213</v>
      </c>
      <c r="E136" s="240" t="s">
        <v>1026</v>
      </c>
      <c r="F136" s="241" t="s">
        <v>1105</v>
      </c>
      <c r="G136" s="239"/>
      <c r="H136" s="242">
        <v>768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213</v>
      </c>
      <c r="AU136" s="248" t="s">
        <v>23</v>
      </c>
      <c r="AV136" s="12" t="s">
        <v>91</v>
      </c>
      <c r="AW136" s="12" t="s">
        <v>45</v>
      </c>
      <c r="AX136" s="12" t="s">
        <v>23</v>
      </c>
      <c r="AY136" s="248" t="s">
        <v>195</v>
      </c>
    </row>
    <row r="137" s="1" customFormat="1" ht="22.5" customHeight="1">
      <c r="B137" s="40"/>
      <c r="C137" s="211" t="s">
        <v>243</v>
      </c>
      <c r="D137" s="211" t="s">
        <v>196</v>
      </c>
      <c r="E137" s="212" t="s">
        <v>686</v>
      </c>
      <c r="F137" s="213" t="s">
        <v>687</v>
      </c>
      <c r="G137" s="214" t="s">
        <v>526</v>
      </c>
      <c r="H137" s="215">
        <v>1536</v>
      </c>
      <c r="I137" s="216"/>
      <c r="J137" s="217">
        <f>ROUND(I137*H137,2)</f>
        <v>0</v>
      </c>
      <c r="K137" s="213" t="s">
        <v>47</v>
      </c>
      <c r="L137" s="66"/>
      <c r="M137" s="218" t="s">
        <v>47</v>
      </c>
      <c r="N137" s="219" t="s">
        <v>53</v>
      </c>
      <c r="O137" s="41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AR137" s="19" t="s">
        <v>194</v>
      </c>
      <c r="AT137" s="19" t="s">
        <v>196</v>
      </c>
      <c r="AU137" s="19" t="s">
        <v>23</v>
      </c>
      <c r="AY137" s="19" t="s">
        <v>195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9" t="s">
        <v>23</v>
      </c>
      <c r="BK137" s="222">
        <f>ROUND(I137*H137,2)</f>
        <v>0</v>
      </c>
      <c r="BL137" s="19" t="s">
        <v>194</v>
      </c>
      <c r="BM137" s="19" t="s">
        <v>1106</v>
      </c>
    </row>
    <row r="138" s="1" customFormat="1">
      <c r="B138" s="40"/>
      <c r="C138" s="68"/>
      <c r="D138" s="225" t="s">
        <v>202</v>
      </c>
      <c r="E138" s="68"/>
      <c r="F138" s="226" t="s">
        <v>689</v>
      </c>
      <c r="G138" s="68"/>
      <c r="H138" s="68"/>
      <c r="I138" s="183"/>
      <c r="J138" s="68"/>
      <c r="K138" s="68"/>
      <c r="L138" s="66"/>
      <c r="M138" s="86"/>
      <c r="N138" s="41"/>
      <c r="O138" s="41"/>
      <c r="P138" s="41"/>
      <c r="Q138" s="41"/>
      <c r="R138" s="41"/>
      <c r="S138" s="41"/>
      <c r="T138" s="87"/>
      <c r="AT138" s="19" t="s">
        <v>202</v>
      </c>
      <c r="AU138" s="19" t="s">
        <v>23</v>
      </c>
    </row>
    <row r="139" s="11" customFormat="1">
      <c r="B139" s="227"/>
      <c r="C139" s="228"/>
      <c r="D139" s="225" t="s">
        <v>213</v>
      </c>
      <c r="E139" s="229" t="s">
        <v>47</v>
      </c>
      <c r="F139" s="230" t="s">
        <v>1062</v>
      </c>
      <c r="G139" s="228"/>
      <c r="H139" s="231" t="s">
        <v>47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213</v>
      </c>
      <c r="AU139" s="237" t="s">
        <v>23</v>
      </c>
      <c r="AV139" s="11" t="s">
        <v>23</v>
      </c>
      <c r="AW139" s="11" t="s">
        <v>45</v>
      </c>
      <c r="AX139" s="11" t="s">
        <v>82</v>
      </c>
      <c r="AY139" s="237" t="s">
        <v>195</v>
      </c>
    </row>
    <row r="140" s="12" customFormat="1">
      <c r="B140" s="238"/>
      <c r="C140" s="239"/>
      <c r="D140" s="223" t="s">
        <v>213</v>
      </c>
      <c r="E140" s="240" t="s">
        <v>596</v>
      </c>
      <c r="F140" s="241" t="s">
        <v>1063</v>
      </c>
      <c r="G140" s="239"/>
      <c r="H140" s="242">
        <v>1536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213</v>
      </c>
      <c r="AU140" s="248" t="s">
        <v>23</v>
      </c>
      <c r="AV140" s="12" t="s">
        <v>91</v>
      </c>
      <c r="AW140" s="12" t="s">
        <v>45</v>
      </c>
      <c r="AX140" s="12" t="s">
        <v>23</v>
      </c>
      <c r="AY140" s="248" t="s">
        <v>195</v>
      </c>
    </row>
    <row r="141" s="1" customFormat="1" ht="22.5" customHeight="1">
      <c r="B141" s="40"/>
      <c r="C141" s="211" t="s">
        <v>28</v>
      </c>
      <c r="D141" s="211" t="s">
        <v>196</v>
      </c>
      <c r="E141" s="212" t="s">
        <v>692</v>
      </c>
      <c r="F141" s="213" t="s">
        <v>687</v>
      </c>
      <c r="G141" s="214" t="s">
        <v>526</v>
      </c>
      <c r="H141" s="215">
        <v>1536</v>
      </c>
      <c r="I141" s="216"/>
      <c r="J141" s="217">
        <f>ROUND(I141*H141,2)</f>
        <v>0</v>
      </c>
      <c r="K141" s="213" t="s">
        <v>47</v>
      </c>
      <c r="L141" s="66"/>
      <c r="M141" s="218" t="s">
        <v>47</v>
      </c>
      <c r="N141" s="219" t="s">
        <v>53</v>
      </c>
      <c r="O141" s="41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AR141" s="19" t="s">
        <v>194</v>
      </c>
      <c r="AT141" s="19" t="s">
        <v>196</v>
      </c>
      <c r="AU141" s="19" t="s">
        <v>23</v>
      </c>
      <c r="AY141" s="19" t="s">
        <v>195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9" t="s">
        <v>23</v>
      </c>
      <c r="BK141" s="222">
        <f>ROUND(I141*H141,2)</f>
        <v>0</v>
      </c>
      <c r="BL141" s="19" t="s">
        <v>194</v>
      </c>
      <c r="BM141" s="19" t="s">
        <v>1107</v>
      </c>
    </row>
    <row r="142" s="1" customFormat="1">
      <c r="B142" s="40"/>
      <c r="C142" s="68"/>
      <c r="D142" s="225" t="s">
        <v>202</v>
      </c>
      <c r="E142" s="68"/>
      <c r="F142" s="226" t="s">
        <v>689</v>
      </c>
      <c r="G142" s="68"/>
      <c r="H142" s="68"/>
      <c r="I142" s="183"/>
      <c r="J142" s="68"/>
      <c r="K142" s="68"/>
      <c r="L142" s="66"/>
      <c r="M142" s="86"/>
      <c r="N142" s="41"/>
      <c r="O142" s="41"/>
      <c r="P142" s="41"/>
      <c r="Q142" s="41"/>
      <c r="R142" s="41"/>
      <c r="S142" s="41"/>
      <c r="T142" s="87"/>
      <c r="AT142" s="19" t="s">
        <v>202</v>
      </c>
      <c r="AU142" s="19" t="s">
        <v>23</v>
      </c>
    </row>
    <row r="143" s="11" customFormat="1">
      <c r="B143" s="227"/>
      <c r="C143" s="228"/>
      <c r="D143" s="225" t="s">
        <v>213</v>
      </c>
      <c r="E143" s="229" t="s">
        <v>47</v>
      </c>
      <c r="F143" s="230" t="s">
        <v>1062</v>
      </c>
      <c r="G143" s="228"/>
      <c r="H143" s="231" t="s">
        <v>47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213</v>
      </c>
      <c r="AU143" s="237" t="s">
        <v>23</v>
      </c>
      <c r="AV143" s="11" t="s">
        <v>23</v>
      </c>
      <c r="AW143" s="11" t="s">
        <v>45</v>
      </c>
      <c r="AX143" s="11" t="s">
        <v>82</v>
      </c>
      <c r="AY143" s="237" t="s">
        <v>195</v>
      </c>
    </row>
    <row r="144" s="12" customFormat="1">
      <c r="B144" s="238"/>
      <c r="C144" s="239"/>
      <c r="D144" s="223" t="s">
        <v>213</v>
      </c>
      <c r="E144" s="240" t="s">
        <v>215</v>
      </c>
      <c r="F144" s="241" t="s">
        <v>1063</v>
      </c>
      <c r="G144" s="239"/>
      <c r="H144" s="242">
        <v>1536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213</v>
      </c>
      <c r="AU144" s="248" t="s">
        <v>23</v>
      </c>
      <c r="AV144" s="12" t="s">
        <v>91</v>
      </c>
      <c r="AW144" s="12" t="s">
        <v>45</v>
      </c>
      <c r="AX144" s="12" t="s">
        <v>23</v>
      </c>
      <c r="AY144" s="248" t="s">
        <v>195</v>
      </c>
    </row>
    <row r="145" s="1" customFormat="1" ht="31.5" customHeight="1">
      <c r="B145" s="40"/>
      <c r="C145" s="211" t="s">
        <v>252</v>
      </c>
      <c r="D145" s="211" t="s">
        <v>196</v>
      </c>
      <c r="E145" s="212" t="s">
        <v>1108</v>
      </c>
      <c r="F145" s="213" t="s">
        <v>1109</v>
      </c>
      <c r="G145" s="214" t="s">
        <v>526</v>
      </c>
      <c r="H145" s="215">
        <v>3284.8000000000002</v>
      </c>
      <c r="I145" s="216"/>
      <c r="J145" s="217">
        <f>ROUND(I145*H145,2)</f>
        <v>0</v>
      </c>
      <c r="K145" s="213" t="s">
        <v>47</v>
      </c>
      <c r="L145" s="66"/>
      <c r="M145" s="218" t="s">
        <v>47</v>
      </c>
      <c r="N145" s="219" t="s">
        <v>53</v>
      </c>
      <c r="O145" s="41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AR145" s="19" t="s">
        <v>194</v>
      </c>
      <c r="AT145" s="19" t="s">
        <v>196</v>
      </c>
      <c r="AU145" s="19" t="s">
        <v>23</v>
      </c>
      <c r="AY145" s="19" t="s">
        <v>195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9" t="s">
        <v>23</v>
      </c>
      <c r="BK145" s="222">
        <f>ROUND(I145*H145,2)</f>
        <v>0</v>
      </c>
      <c r="BL145" s="19" t="s">
        <v>194</v>
      </c>
      <c r="BM145" s="19" t="s">
        <v>1110</v>
      </c>
    </row>
    <row r="146" s="1" customFormat="1">
      <c r="B146" s="40"/>
      <c r="C146" s="68"/>
      <c r="D146" s="225" t="s">
        <v>202</v>
      </c>
      <c r="E146" s="68"/>
      <c r="F146" s="226" t="s">
        <v>1111</v>
      </c>
      <c r="G146" s="68"/>
      <c r="H146" s="68"/>
      <c r="I146" s="183"/>
      <c r="J146" s="68"/>
      <c r="K146" s="68"/>
      <c r="L146" s="66"/>
      <c r="M146" s="86"/>
      <c r="N146" s="41"/>
      <c r="O146" s="41"/>
      <c r="P146" s="41"/>
      <c r="Q146" s="41"/>
      <c r="R146" s="41"/>
      <c r="S146" s="41"/>
      <c r="T146" s="87"/>
      <c r="AT146" s="19" t="s">
        <v>202</v>
      </c>
      <c r="AU146" s="19" t="s">
        <v>23</v>
      </c>
    </row>
    <row r="147" s="11" customFormat="1">
      <c r="B147" s="227"/>
      <c r="C147" s="228"/>
      <c r="D147" s="225" t="s">
        <v>213</v>
      </c>
      <c r="E147" s="229" t="s">
        <v>47</v>
      </c>
      <c r="F147" s="230" t="s">
        <v>1062</v>
      </c>
      <c r="G147" s="228"/>
      <c r="H147" s="231" t="s">
        <v>47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213</v>
      </c>
      <c r="AU147" s="237" t="s">
        <v>23</v>
      </c>
      <c r="AV147" s="11" t="s">
        <v>23</v>
      </c>
      <c r="AW147" s="11" t="s">
        <v>45</v>
      </c>
      <c r="AX147" s="11" t="s">
        <v>82</v>
      </c>
      <c r="AY147" s="237" t="s">
        <v>195</v>
      </c>
    </row>
    <row r="148" s="12" customFormat="1">
      <c r="B148" s="238"/>
      <c r="C148" s="239"/>
      <c r="D148" s="225" t="s">
        <v>213</v>
      </c>
      <c r="E148" s="266" t="s">
        <v>225</v>
      </c>
      <c r="F148" s="267" t="s">
        <v>1112</v>
      </c>
      <c r="G148" s="239"/>
      <c r="H148" s="268">
        <v>3080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213</v>
      </c>
      <c r="AU148" s="248" t="s">
        <v>23</v>
      </c>
      <c r="AV148" s="12" t="s">
        <v>91</v>
      </c>
      <c r="AW148" s="12" t="s">
        <v>45</v>
      </c>
      <c r="AX148" s="12" t="s">
        <v>82</v>
      </c>
      <c r="AY148" s="248" t="s">
        <v>195</v>
      </c>
    </row>
    <row r="149" s="12" customFormat="1">
      <c r="B149" s="238"/>
      <c r="C149" s="239"/>
      <c r="D149" s="225" t="s">
        <v>213</v>
      </c>
      <c r="E149" s="266" t="s">
        <v>1056</v>
      </c>
      <c r="F149" s="267" t="s">
        <v>1113</v>
      </c>
      <c r="G149" s="239"/>
      <c r="H149" s="268">
        <v>204.80000000000001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AT149" s="248" t="s">
        <v>213</v>
      </c>
      <c r="AU149" s="248" t="s">
        <v>23</v>
      </c>
      <c r="AV149" s="12" t="s">
        <v>91</v>
      </c>
      <c r="AW149" s="12" t="s">
        <v>45</v>
      </c>
      <c r="AX149" s="12" t="s">
        <v>82</v>
      </c>
      <c r="AY149" s="248" t="s">
        <v>195</v>
      </c>
    </row>
    <row r="150" s="12" customFormat="1">
      <c r="B150" s="238"/>
      <c r="C150" s="239"/>
      <c r="D150" s="223" t="s">
        <v>213</v>
      </c>
      <c r="E150" s="240" t="s">
        <v>1114</v>
      </c>
      <c r="F150" s="241" t="s">
        <v>1115</v>
      </c>
      <c r="G150" s="239"/>
      <c r="H150" s="242">
        <v>3284.8000000000002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213</v>
      </c>
      <c r="AU150" s="248" t="s">
        <v>23</v>
      </c>
      <c r="AV150" s="12" t="s">
        <v>91</v>
      </c>
      <c r="AW150" s="12" t="s">
        <v>45</v>
      </c>
      <c r="AX150" s="12" t="s">
        <v>23</v>
      </c>
      <c r="AY150" s="248" t="s">
        <v>195</v>
      </c>
    </row>
    <row r="151" s="1" customFormat="1" ht="22.5" customHeight="1">
      <c r="B151" s="40"/>
      <c r="C151" s="211" t="s">
        <v>261</v>
      </c>
      <c r="D151" s="211" t="s">
        <v>196</v>
      </c>
      <c r="E151" s="212" t="s">
        <v>697</v>
      </c>
      <c r="F151" s="213" t="s">
        <v>698</v>
      </c>
      <c r="G151" s="214" t="s">
        <v>526</v>
      </c>
      <c r="H151" s="215">
        <v>6467.1999999999998</v>
      </c>
      <c r="I151" s="216"/>
      <c r="J151" s="217">
        <f>ROUND(I151*H151,2)</f>
        <v>0</v>
      </c>
      <c r="K151" s="213" t="s">
        <v>47</v>
      </c>
      <c r="L151" s="66"/>
      <c r="M151" s="218" t="s">
        <v>47</v>
      </c>
      <c r="N151" s="219" t="s">
        <v>53</v>
      </c>
      <c r="O151" s="41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AR151" s="19" t="s">
        <v>194</v>
      </c>
      <c r="AT151" s="19" t="s">
        <v>196</v>
      </c>
      <c r="AU151" s="19" t="s">
        <v>23</v>
      </c>
      <c r="AY151" s="19" t="s">
        <v>195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9" t="s">
        <v>23</v>
      </c>
      <c r="BK151" s="222">
        <f>ROUND(I151*H151,2)</f>
        <v>0</v>
      </c>
      <c r="BL151" s="19" t="s">
        <v>194</v>
      </c>
      <c r="BM151" s="19" t="s">
        <v>1116</v>
      </c>
    </row>
    <row r="152" s="1" customFormat="1">
      <c r="B152" s="40"/>
      <c r="C152" s="68"/>
      <c r="D152" s="225" t="s">
        <v>202</v>
      </c>
      <c r="E152" s="68"/>
      <c r="F152" s="226" t="s">
        <v>700</v>
      </c>
      <c r="G152" s="68"/>
      <c r="H152" s="68"/>
      <c r="I152" s="183"/>
      <c r="J152" s="68"/>
      <c r="K152" s="68"/>
      <c r="L152" s="66"/>
      <c r="M152" s="86"/>
      <c r="N152" s="41"/>
      <c r="O152" s="41"/>
      <c r="P152" s="41"/>
      <c r="Q152" s="41"/>
      <c r="R152" s="41"/>
      <c r="S152" s="41"/>
      <c r="T152" s="87"/>
      <c r="AT152" s="19" t="s">
        <v>202</v>
      </c>
      <c r="AU152" s="19" t="s">
        <v>23</v>
      </c>
    </row>
    <row r="153" s="11" customFormat="1">
      <c r="B153" s="227"/>
      <c r="C153" s="228"/>
      <c r="D153" s="225" t="s">
        <v>213</v>
      </c>
      <c r="E153" s="229" t="s">
        <v>47</v>
      </c>
      <c r="F153" s="230" t="s">
        <v>1062</v>
      </c>
      <c r="G153" s="228"/>
      <c r="H153" s="231" t="s">
        <v>47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213</v>
      </c>
      <c r="AU153" s="237" t="s">
        <v>23</v>
      </c>
      <c r="AV153" s="11" t="s">
        <v>23</v>
      </c>
      <c r="AW153" s="11" t="s">
        <v>45</v>
      </c>
      <c r="AX153" s="11" t="s">
        <v>82</v>
      </c>
      <c r="AY153" s="237" t="s">
        <v>195</v>
      </c>
    </row>
    <row r="154" s="12" customFormat="1">
      <c r="B154" s="238"/>
      <c r="C154" s="239"/>
      <c r="D154" s="225" t="s">
        <v>213</v>
      </c>
      <c r="E154" s="266" t="s">
        <v>231</v>
      </c>
      <c r="F154" s="267" t="s">
        <v>1117</v>
      </c>
      <c r="G154" s="239"/>
      <c r="H154" s="268">
        <v>6467.1999999999998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213</v>
      </c>
      <c r="AU154" s="248" t="s">
        <v>23</v>
      </c>
      <c r="AV154" s="12" t="s">
        <v>91</v>
      </c>
      <c r="AW154" s="12" t="s">
        <v>45</v>
      </c>
      <c r="AX154" s="12" t="s">
        <v>82</v>
      </c>
      <c r="AY154" s="248" t="s">
        <v>195</v>
      </c>
    </row>
    <row r="155" s="12" customFormat="1">
      <c r="B155" s="238"/>
      <c r="C155" s="239"/>
      <c r="D155" s="223" t="s">
        <v>213</v>
      </c>
      <c r="E155" s="240" t="s">
        <v>720</v>
      </c>
      <c r="F155" s="241" t="s">
        <v>1118</v>
      </c>
      <c r="G155" s="239"/>
      <c r="H155" s="242">
        <v>6467.1999999999998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213</v>
      </c>
      <c r="AU155" s="248" t="s">
        <v>23</v>
      </c>
      <c r="AV155" s="12" t="s">
        <v>91</v>
      </c>
      <c r="AW155" s="12" t="s">
        <v>45</v>
      </c>
      <c r="AX155" s="12" t="s">
        <v>23</v>
      </c>
      <c r="AY155" s="248" t="s">
        <v>195</v>
      </c>
    </row>
    <row r="156" s="1" customFormat="1" ht="31.5" customHeight="1">
      <c r="B156" s="40"/>
      <c r="C156" s="211" t="s">
        <v>366</v>
      </c>
      <c r="D156" s="211" t="s">
        <v>196</v>
      </c>
      <c r="E156" s="212" t="s">
        <v>709</v>
      </c>
      <c r="F156" s="213" t="s">
        <v>710</v>
      </c>
      <c r="G156" s="214" t="s">
        <v>526</v>
      </c>
      <c r="H156" s="215">
        <v>3080</v>
      </c>
      <c r="I156" s="216"/>
      <c r="J156" s="217">
        <f>ROUND(I156*H156,2)</f>
        <v>0</v>
      </c>
      <c r="K156" s="213" t="s">
        <v>47</v>
      </c>
      <c r="L156" s="66"/>
      <c r="M156" s="218" t="s">
        <v>47</v>
      </c>
      <c r="N156" s="219" t="s">
        <v>53</v>
      </c>
      <c r="O156" s="41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AR156" s="19" t="s">
        <v>194</v>
      </c>
      <c r="AT156" s="19" t="s">
        <v>196</v>
      </c>
      <c r="AU156" s="19" t="s">
        <v>23</v>
      </c>
      <c r="AY156" s="19" t="s">
        <v>195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9" t="s">
        <v>23</v>
      </c>
      <c r="BK156" s="222">
        <f>ROUND(I156*H156,2)</f>
        <v>0</v>
      </c>
      <c r="BL156" s="19" t="s">
        <v>194</v>
      </c>
      <c r="BM156" s="19" t="s">
        <v>1119</v>
      </c>
    </row>
    <row r="157" s="1" customFormat="1">
      <c r="B157" s="40"/>
      <c r="C157" s="68"/>
      <c r="D157" s="225" t="s">
        <v>202</v>
      </c>
      <c r="E157" s="68"/>
      <c r="F157" s="226" t="s">
        <v>712</v>
      </c>
      <c r="G157" s="68"/>
      <c r="H157" s="68"/>
      <c r="I157" s="183"/>
      <c r="J157" s="68"/>
      <c r="K157" s="68"/>
      <c r="L157" s="66"/>
      <c r="M157" s="86"/>
      <c r="N157" s="41"/>
      <c r="O157" s="41"/>
      <c r="P157" s="41"/>
      <c r="Q157" s="41"/>
      <c r="R157" s="41"/>
      <c r="S157" s="41"/>
      <c r="T157" s="87"/>
      <c r="AT157" s="19" t="s">
        <v>202</v>
      </c>
      <c r="AU157" s="19" t="s">
        <v>23</v>
      </c>
    </row>
    <row r="158" s="11" customFormat="1">
      <c r="B158" s="227"/>
      <c r="C158" s="228"/>
      <c r="D158" s="225" t="s">
        <v>213</v>
      </c>
      <c r="E158" s="229" t="s">
        <v>47</v>
      </c>
      <c r="F158" s="230" t="s">
        <v>1062</v>
      </c>
      <c r="G158" s="228"/>
      <c r="H158" s="231" t="s">
        <v>47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213</v>
      </c>
      <c r="AU158" s="237" t="s">
        <v>23</v>
      </c>
      <c r="AV158" s="11" t="s">
        <v>23</v>
      </c>
      <c r="AW158" s="11" t="s">
        <v>45</v>
      </c>
      <c r="AX158" s="11" t="s">
        <v>82</v>
      </c>
      <c r="AY158" s="237" t="s">
        <v>195</v>
      </c>
    </row>
    <row r="159" s="11" customFormat="1">
      <c r="B159" s="227"/>
      <c r="C159" s="228"/>
      <c r="D159" s="225" t="s">
        <v>213</v>
      </c>
      <c r="E159" s="229" t="s">
        <v>47</v>
      </c>
      <c r="F159" s="230" t="s">
        <v>1120</v>
      </c>
      <c r="G159" s="228"/>
      <c r="H159" s="231" t="s">
        <v>47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213</v>
      </c>
      <c r="AU159" s="237" t="s">
        <v>23</v>
      </c>
      <c r="AV159" s="11" t="s">
        <v>23</v>
      </c>
      <c r="AW159" s="11" t="s">
        <v>45</v>
      </c>
      <c r="AX159" s="11" t="s">
        <v>82</v>
      </c>
      <c r="AY159" s="237" t="s">
        <v>195</v>
      </c>
    </row>
    <row r="160" s="11" customFormat="1">
      <c r="B160" s="227"/>
      <c r="C160" s="228"/>
      <c r="D160" s="225" t="s">
        <v>213</v>
      </c>
      <c r="E160" s="229" t="s">
        <v>47</v>
      </c>
      <c r="F160" s="230" t="s">
        <v>1121</v>
      </c>
      <c r="G160" s="228"/>
      <c r="H160" s="231" t="s">
        <v>47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213</v>
      </c>
      <c r="AU160" s="237" t="s">
        <v>23</v>
      </c>
      <c r="AV160" s="11" t="s">
        <v>23</v>
      </c>
      <c r="AW160" s="11" t="s">
        <v>45</v>
      </c>
      <c r="AX160" s="11" t="s">
        <v>82</v>
      </c>
      <c r="AY160" s="237" t="s">
        <v>195</v>
      </c>
    </row>
    <row r="161" s="12" customFormat="1">
      <c r="B161" s="238"/>
      <c r="C161" s="239"/>
      <c r="D161" s="225" t="s">
        <v>213</v>
      </c>
      <c r="E161" s="266" t="s">
        <v>728</v>
      </c>
      <c r="F161" s="267" t="s">
        <v>1112</v>
      </c>
      <c r="G161" s="239"/>
      <c r="H161" s="268">
        <v>3080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213</v>
      </c>
      <c r="AU161" s="248" t="s">
        <v>23</v>
      </c>
      <c r="AV161" s="12" t="s">
        <v>91</v>
      </c>
      <c r="AW161" s="12" t="s">
        <v>45</v>
      </c>
      <c r="AX161" s="12" t="s">
        <v>82</v>
      </c>
      <c r="AY161" s="248" t="s">
        <v>195</v>
      </c>
    </row>
    <row r="162" s="12" customFormat="1">
      <c r="B162" s="238"/>
      <c r="C162" s="239"/>
      <c r="D162" s="223" t="s">
        <v>213</v>
      </c>
      <c r="E162" s="240" t="s">
        <v>729</v>
      </c>
      <c r="F162" s="241" t="s">
        <v>1122</v>
      </c>
      <c r="G162" s="239"/>
      <c r="H162" s="242">
        <v>3080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213</v>
      </c>
      <c r="AU162" s="248" t="s">
        <v>23</v>
      </c>
      <c r="AV162" s="12" t="s">
        <v>91</v>
      </c>
      <c r="AW162" s="12" t="s">
        <v>45</v>
      </c>
      <c r="AX162" s="12" t="s">
        <v>23</v>
      </c>
      <c r="AY162" s="248" t="s">
        <v>195</v>
      </c>
    </row>
    <row r="163" s="1" customFormat="1" ht="22.5" customHeight="1">
      <c r="B163" s="40"/>
      <c r="C163" s="211" t="s">
        <v>8</v>
      </c>
      <c r="D163" s="211" t="s">
        <v>196</v>
      </c>
      <c r="E163" s="212" t="s">
        <v>714</v>
      </c>
      <c r="F163" s="213" t="s">
        <v>715</v>
      </c>
      <c r="G163" s="214" t="s">
        <v>526</v>
      </c>
      <c r="H163" s="215">
        <v>3182.4000000000001</v>
      </c>
      <c r="I163" s="216"/>
      <c r="J163" s="217">
        <f>ROUND(I163*H163,2)</f>
        <v>0</v>
      </c>
      <c r="K163" s="213" t="s">
        <v>47</v>
      </c>
      <c r="L163" s="66"/>
      <c r="M163" s="218" t="s">
        <v>47</v>
      </c>
      <c r="N163" s="219" t="s">
        <v>53</v>
      </c>
      <c r="O163" s="41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AR163" s="19" t="s">
        <v>194</v>
      </c>
      <c r="AT163" s="19" t="s">
        <v>196</v>
      </c>
      <c r="AU163" s="19" t="s">
        <v>23</v>
      </c>
      <c r="AY163" s="19" t="s">
        <v>195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9" t="s">
        <v>23</v>
      </c>
      <c r="BK163" s="222">
        <f>ROUND(I163*H163,2)</f>
        <v>0</v>
      </c>
      <c r="BL163" s="19" t="s">
        <v>194</v>
      </c>
      <c r="BM163" s="19" t="s">
        <v>1123</v>
      </c>
    </row>
    <row r="164" s="1" customFormat="1">
      <c r="B164" s="40"/>
      <c r="C164" s="68"/>
      <c r="D164" s="225" t="s">
        <v>202</v>
      </c>
      <c r="E164" s="68"/>
      <c r="F164" s="226" t="s">
        <v>717</v>
      </c>
      <c r="G164" s="68"/>
      <c r="H164" s="68"/>
      <c r="I164" s="183"/>
      <c r="J164" s="68"/>
      <c r="K164" s="68"/>
      <c r="L164" s="66"/>
      <c r="M164" s="86"/>
      <c r="N164" s="41"/>
      <c r="O164" s="41"/>
      <c r="P164" s="41"/>
      <c r="Q164" s="41"/>
      <c r="R164" s="41"/>
      <c r="S164" s="41"/>
      <c r="T164" s="87"/>
      <c r="AT164" s="19" t="s">
        <v>202</v>
      </c>
      <c r="AU164" s="19" t="s">
        <v>23</v>
      </c>
    </row>
    <row r="165" s="11" customFormat="1">
      <c r="B165" s="227"/>
      <c r="C165" s="228"/>
      <c r="D165" s="225" t="s">
        <v>213</v>
      </c>
      <c r="E165" s="229" t="s">
        <v>47</v>
      </c>
      <c r="F165" s="230" t="s">
        <v>1062</v>
      </c>
      <c r="G165" s="228"/>
      <c r="H165" s="231" t="s">
        <v>47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213</v>
      </c>
      <c r="AU165" s="237" t="s">
        <v>23</v>
      </c>
      <c r="AV165" s="11" t="s">
        <v>23</v>
      </c>
      <c r="AW165" s="11" t="s">
        <v>45</v>
      </c>
      <c r="AX165" s="11" t="s">
        <v>82</v>
      </c>
      <c r="AY165" s="237" t="s">
        <v>195</v>
      </c>
    </row>
    <row r="166" s="12" customFormat="1">
      <c r="B166" s="238"/>
      <c r="C166" s="239"/>
      <c r="D166" s="225" t="s">
        <v>213</v>
      </c>
      <c r="E166" s="266" t="s">
        <v>737</v>
      </c>
      <c r="F166" s="267" t="s">
        <v>1112</v>
      </c>
      <c r="G166" s="239"/>
      <c r="H166" s="268">
        <v>3080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213</v>
      </c>
      <c r="AU166" s="248" t="s">
        <v>23</v>
      </c>
      <c r="AV166" s="12" t="s">
        <v>91</v>
      </c>
      <c r="AW166" s="12" t="s">
        <v>45</v>
      </c>
      <c r="AX166" s="12" t="s">
        <v>82</v>
      </c>
      <c r="AY166" s="248" t="s">
        <v>195</v>
      </c>
    </row>
    <row r="167" s="12" customFormat="1">
      <c r="B167" s="238"/>
      <c r="C167" s="239"/>
      <c r="D167" s="225" t="s">
        <v>213</v>
      </c>
      <c r="E167" s="266" t="s">
        <v>999</v>
      </c>
      <c r="F167" s="267" t="s">
        <v>1124</v>
      </c>
      <c r="G167" s="239"/>
      <c r="H167" s="268">
        <v>102.40000000000001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213</v>
      </c>
      <c r="AU167" s="248" t="s">
        <v>23</v>
      </c>
      <c r="AV167" s="12" t="s">
        <v>91</v>
      </c>
      <c r="AW167" s="12" t="s">
        <v>45</v>
      </c>
      <c r="AX167" s="12" t="s">
        <v>82</v>
      </c>
      <c r="AY167" s="248" t="s">
        <v>195</v>
      </c>
    </row>
    <row r="168" s="12" customFormat="1">
      <c r="B168" s="238"/>
      <c r="C168" s="239"/>
      <c r="D168" s="223" t="s">
        <v>213</v>
      </c>
      <c r="E168" s="240" t="s">
        <v>1037</v>
      </c>
      <c r="F168" s="241" t="s">
        <v>1038</v>
      </c>
      <c r="G168" s="239"/>
      <c r="H168" s="242">
        <v>3182.4000000000001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213</v>
      </c>
      <c r="AU168" s="248" t="s">
        <v>23</v>
      </c>
      <c r="AV168" s="12" t="s">
        <v>91</v>
      </c>
      <c r="AW168" s="12" t="s">
        <v>45</v>
      </c>
      <c r="AX168" s="12" t="s">
        <v>23</v>
      </c>
      <c r="AY168" s="248" t="s">
        <v>195</v>
      </c>
    </row>
    <row r="169" s="1" customFormat="1" ht="31.5" customHeight="1">
      <c r="B169" s="40"/>
      <c r="C169" s="211" t="s">
        <v>377</v>
      </c>
      <c r="D169" s="211" t="s">
        <v>196</v>
      </c>
      <c r="E169" s="212" t="s">
        <v>739</v>
      </c>
      <c r="F169" s="213" t="s">
        <v>740</v>
      </c>
      <c r="G169" s="214" t="s">
        <v>526</v>
      </c>
      <c r="H169" s="215">
        <v>3284.8000000000002</v>
      </c>
      <c r="I169" s="216"/>
      <c r="J169" s="217">
        <f>ROUND(I169*H169,2)</f>
        <v>0</v>
      </c>
      <c r="K169" s="213" t="s">
        <v>47</v>
      </c>
      <c r="L169" s="66"/>
      <c r="M169" s="218" t="s">
        <v>47</v>
      </c>
      <c r="N169" s="219" t="s">
        <v>53</v>
      </c>
      <c r="O169" s="41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AR169" s="19" t="s">
        <v>194</v>
      </c>
      <c r="AT169" s="19" t="s">
        <v>196</v>
      </c>
      <c r="AU169" s="19" t="s">
        <v>23</v>
      </c>
      <c r="AY169" s="19" t="s">
        <v>195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9" t="s">
        <v>23</v>
      </c>
      <c r="BK169" s="222">
        <f>ROUND(I169*H169,2)</f>
        <v>0</v>
      </c>
      <c r="BL169" s="19" t="s">
        <v>194</v>
      </c>
      <c r="BM169" s="19" t="s">
        <v>1125</v>
      </c>
    </row>
    <row r="170" s="1" customFormat="1">
      <c r="B170" s="40"/>
      <c r="C170" s="68"/>
      <c r="D170" s="225" t="s">
        <v>202</v>
      </c>
      <c r="E170" s="68"/>
      <c r="F170" s="226" t="s">
        <v>742</v>
      </c>
      <c r="G170" s="68"/>
      <c r="H170" s="68"/>
      <c r="I170" s="183"/>
      <c r="J170" s="68"/>
      <c r="K170" s="68"/>
      <c r="L170" s="66"/>
      <c r="M170" s="86"/>
      <c r="N170" s="41"/>
      <c r="O170" s="41"/>
      <c r="P170" s="41"/>
      <c r="Q170" s="41"/>
      <c r="R170" s="41"/>
      <c r="S170" s="41"/>
      <c r="T170" s="87"/>
      <c r="AT170" s="19" t="s">
        <v>202</v>
      </c>
      <c r="AU170" s="19" t="s">
        <v>23</v>
      </c>
    </row>
    <row r="171" s="11" customFormat="1">
      <c r="B171" s="227"/>
      <c r="C171" s="228"/>
      <c r="D171" s="225" t="s">
        <v>213</v>
      </c>
      <c r="E171" s="229" t="s">
        <v>47</v>
      </c>
      <c r="F171" s="230" t="s">
        <v>1062</v>
      </c>
      <c r="G171" s="228"/>
      <c r="H171" s="231" t="s">
        <v>47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213</v>
      </c>
      <c r="AU171" s="237" t="s">
        <v>23</v>
      </c>
      <c r="AV171" s="11" t="s">
        <v>23</v>
      </c>
      <c r="AW171" s="11" t="s">
        <v>45</v>
      </c>
      <c r="AX171" s="11" t="s">
        <v>82</v>
      </c>
      <c r="AY171" s="237" t="s">
        <v>195</v>
      </c>
    </row>
    <row r="172" s="12" customFormat="1">
      <c r="B172" s="238"/>
      <c r="C172" s="239"/>
      <c r="D172" s="225" t="s">
        <v>213</v>
      </c>
      <c r="E172" s="266" t="s">
        <v>701</v>
      </c>
      <c r="F172" s="267" t="s">
        <v>1112</v>
      </c>
      <c r="G172" s="239"/>
      <c r="H172" s="268">
        <v>3080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213</v>
      </c>
      <c r="AU172" s="248" t="s">
        <v>23</v>
      </c>
      <c r="AV172" s="12" t="s">
        <v>91</v>
      </c>
      <c r="AW172" s="12" t="s">
        <v>45</v>
      </c>
      <c r="AX172" s="12" t="s">
        <v>82</v>
      </c>
      <c r="AY172" s="248" t="s">
        <v>195</v>
      </c>
    </row>
    <row r="173" s="12" customFormat="1">
      <c r="B173" s="238"/>
      <c r="C173" s="239"/>
      <c r="D173" s="225" t="s">
        <v>213</v>
      </c>
      <c r="E173" s="266" t="s">
        <v>703</v>
      </c>
      <c r="F173" s="267" t="s">
        <v>1113</v>
      </c>
      <c r="G173" s="239"/>
      <c r="H173" s="268">
        <v>204.80000000000001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AT173" s="248" t="s">
        <v>213</v>
      </c>
      <c r="AU173" s="248" t="s">
        <v>23</v>
      </c>
      <c r="AV173" s="12" t="s">
        <v>91</v>
      </c>
      <c r="AW173" s="12" t="s">
        <v>45</v>
      </c>
      <c r="AX173" s="12" t="s">
        <v>82</v>
      </c>
      <c r="AY173" s="248" t="s">
        <v>195</v>
      </c>
    </row>
    <row r="174" s="12" customFormat="1">
      <c r="B174" s="238"/>
      <c r="C174" s="239"/>
      <c r="D174" s="223" t="s">
        <v>213</v>
      </c>
      <c r="E174" s="240" t="s">
        <v>705</v>
      </c>
      <c r="F174" s="241" t="s">
        <v>1126</v>
      </c>
      <c r="G174" s="239"/>
      <c r="H174" s="242">
        <v>3284.8000000000002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213</v>
      </c>
      <c r="AU174" s="248" t="s">
        <v>23</v>
      </c>
      <c r="AV174" s="12" t="s">
        <v>91</v>
      </c>
      <c r="AW174" s="12" t="s">
        <v>45</v>
      </c>
      <c r="AX174" s="12" t="s">
        <v>23</v>
      </c>
      <c r="AY174" s="248" t="s">
        <v>195</v>
      </c>
    </row>
    <row r="175" s="1" customFormat="1" ht="22.5" customHeight="1">
      <c r="B175" s="40"/>
      <c r="C175" s="211" t="s">
        <v>382</v>
      </c>
      <c r="D175" s="211" t="s">
        <v>196</v>
      </c>
      <c r="E175" s="212" t="s">
        <v>746</v>
      </c>
      <c r="F175" s="213" t="s">
        <v>747</v>
      </c>
      <c r="G175" s="214" t="s">
        <v>492</v>
      </c>
      <c r="H175" s="215">
        <v>604.40300000000002</v>
      </c>
      <c r="I175" s="216"/>
      <c r="J175" s="217">
        <f>ROUND(I175*H175,2)</f>
        <v>0</v>
      </c>
      <c r="K175" s="213" t="s">
        <v>47</v>
      </c>
      <c r="L175" s="66"/>
      <c r="M175" s="218" t="s">
        <v>47</v>
      </c>
      <c r="N175" s="219" t="s">
        <v>53</v>
      </c>
      <c r="O175" s="41"/>
      <c r="P175" s="220">
        <f>O175*H175</f>
        <v>0</v>
      </c>
      <c r="Q175" s="220">
        <v>1</v>
      </c>
      <c r="R175" s="220">
        <f>Q175*H175</f>
        <v>0</v>
      </c>
      <c r="S175" s="220">
        <v>0</v>
      </c>
      <c r="T175" s="221">
        <f>S175*H175</f>
        <v>0</v>
      </c>
      <c r="AR175" s="19" t="s">
        <v>194</v>
      </c>
      <c r="AT175" s="19" t="s">
        <v>196</v>
      </c>
      <c r="AU175" s="19" t="s">
        <v>23</v>
      </c>
      <c r="AY175" s="19" t="s">
        <v>195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9" t="s">
        <v>23</v>
      </c>
      <c r="BK175" s="222">
        <f>ROUND(I175*H175,2)</f>
        <v>0</v>
      </c>
      <c r="BL175" s="19" t="s">
        <v>194</v>
      </c>
      <c r="BM175" s="19" t="s">
        <v>1127</v>
      </c>
    </row>
    <row r="176" s="1" customFormat="1">
      <c r="B176" s="40"/>
      <c r="C176" s="68"/>
      <c r="D176" s="225" t="s">
        <v>202</v>
      </c>
      <c r="E176" s="68"/>
      <c r="F176" s="226" t="s">
        <v>749</v>
      </c>
      <c r="G176" s="68"/>
      <c r="H176" s="68"/>
      <c r="I176" s="183"/>
      <c r="J176" s="68"/>
      <c r="K176" s="68"/>
      <c r="L176" s="66"/>
      <c r="M176" s="86"/>
      <c r="N176" s="41"/>
      <c r="O176" s="41"/>
      <c r="P176" s="41"/>
      <c r="Q176" s="41"/>
      <c r="R176" s="41"/>
      <c r="S176" s="41"/>
      <c r="T176" s="87"/>
      <c r="AT176" s="19" t="s">
        <v>202</v>
      </c>
      <c r="AU176" s="19" t="s">
        <v>23</v>
      </c>
    </row>
    <row r="177" s="11" customFormat="1">
      <c r="B177" s="227"/>
      <c r="C177" s="228"/>
      <c r="D177" s="225" t="s">
        <v>213</v>
      </c>
      <c r="E177" s="229" t="s">
        <v>47</v>
      </c>
      <c r="F177" s="230" t="s">
        <v>1062</v>
      </c>
      <c r="G177" s="228"/>
      <c r="H177" s="231" t="s">
        <v>47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213</v>
      </c>
      <c r="AU177" s="237" t="s">
        <v>23</v>
      </c>
      <c r="AV177" s="11" t="s">
        <v>23</v>
      </c>
      <c r="AW177" s="11" t="s">
        <v>45</v>
      </c>
      <c r="AX177" s="11" t="s">
        <v>82</v>
      </c>
      <c r="AY177" s="237" t="s">
        <v>195</v>
      </c>
    </row>
    <row r="178" s="12" customFormat="1">
      <c r="B178" s="238"/>
      <c r="C178" s="239"/>
      <c r="D178" s="223" t="s">
        <v>213</v>
      </c>
      <c r="E178" s="240" t="s">
        <v>743</v>
      </c>
      <c r="F178" s="241" t="s">
        <v>1128</v>
      </c>
      <c r="G178" s="239"/>
      <c r="H178" s="242">
        <v>604.40300000000002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AT178" s="248" t="s">
        <v>213</v>
      </c>
      <c r="AU178" s="248" t="s">
        <v>23</v>
      </c>
      <c r="AV178" s="12" t="s">
        <v>91</v>
      </c>
      <c r="AW178" s="12" t="s">
        <v>45</v>
      </c>
      <c r="AX178" s="12" t="s">
        <v>23</v>
      </c>
      <c r="AY178" s="248" t="s">
        <v>195</v>
      </c>
    </row>
    <row r="179" s="1" customFormat="1" ht="22.5" customHeight="1">
      <c r="B179" s="40"/>
      <c r="C179" s="211" t="s">
        <v>339</v>
      </c>
      <c r="D179" s="211" t="s">
        <v>196</v>
      </c>
      <c r="E179" s="212" t="s">
        <v>1129</v>
      </c>
      <c r="F179" s="213" t="s">
        <v>1130</v>
      </c>
      <c r="G179" s="214" t="s">
        <v>526</v>
      </c>
      <c r="H179" s="215">
        <v>768</v>
      </c>
      <c r="I179" s="216"/>
      <c r="J179" s="217">
        <f>ROUND(I179*H179,2)</f>
        <v>0</v>
      </c>
      <c r="K179" s="213" t="s">
        <v>47</v>
      </c>
      <c r="L179" s="66"/>
      <c r="M179" s="218" t="s">
        <v>47</v>
      </c>
      <c r="N179" s="219" t="s">
        <v>53</v>
      </c>
      <c r="O179" s="41"/>
      <c r="P179" s="220">
        <f>O179*H179</f>
        <v>0</v>
      </c>
      <c r="Q179" s="220">
        <v>0</v>
      </c>
      <c r="R179" s="220">
        <f>Q179*H179</f>
        <v>0</v>
      </c>
      <c r="S179" s="220">
        <v>0.252</v>
      </c>
      <c r="T179" s="221">
        <f>S179*H179</f>
        <v>0</v>
      </c>
      <c r="AR179" s="19" t="s">
        <v>194</v>
      </c>
      <c r="AT179" s="19" t="s">
        <v>196</v>
      </c>
      <c r="AU179" s="19" t="s">
        <v>23</v>
      </c>
      <c r="AY179" s="19" t="s">
        <v>195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9" t="s">
        <v>23</v>
      </c>
      <c r="BK179" s="222">
        <f>ROUND(I179*H179,2)</f>
        <v>0</v>
      </c>
      <c r="BL179" s="19" t="s">
        <v>194</v>
      </c>
      <c r="BM179" s="19" t="s">
        <v>1131</v>
      </c>
    </row>
    <row r="180" s="1" customFormat="1">
      <c r="B180" s="40"/>
      <c r="C180" s="68"/>
      <c r="D180" s="225" t="s">
        <v>202</v>
      </c>
      <c r="E180" s="68"/>
      <c r="F180" s="226" t="s">
        <v>1132</v>
      </c>
      <c r="G180" s="68"/>
      <c r="H180" s="68"/>
      <c r="I180" s="183"/>
      <c r="J180" s="68"/>
      <c r="K180" s="68"/>
      <c r="L180" s="66"/>
      <c r="M180" s="86"/>
      <c r="N180" s="41"/>
      <c r="O180" s="41"/>
      <c r="P180" s="41"/>
      <c r="Q180" s="41"/>
      <c r="R180" s="41"/>
      <c r="S180" s="41"/>
      <c r="T180" s="87"/>
      <c r="AT180" s="19" t="s">
        <v>202</v>
      </c>
      <c r="AU180" s="19" t="s">
        <v>23</v>
      </c>
    </row>
    <row r="181" s="11" customFormat="1">
      <c r="B181" s="227"/>
      <c r="C181" s="228"/>
      <c r="D181" s="225" t="s">
        <v>213</v>
      </c>
      <c r="E181" s="229" t="s">
        <v>47</v>
      </c>
      <c r="F181" s="230" t="s">
        <v>1062</v>
      </c>
      <c r="G181" s="228"/>
      <c r="H181" s="231" t="s">
        <v>47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213</v>
      </c>
      <c r="AU181" s="237" t="s">
        <v>23</v>
      </c>
      <c r="AV181" s="11" t="s">
        <v>23</v>
      </c>
      <c r="AW181" s="11" t="s">
        <v>45</v>
      </c>
      <c r="AX181" s="11" t="s">
        <v>82</v>
      </c>
      <c r="AY181" s="237" t="s">
        <v>195</v>
      </c>
    </row>
    <row r="182" s="12" customFormat="1">
      <c r="B182" s="238"/>
      <c r="C182" s="239"/>
      <c r="D182" s="225" t="s">
        <v>213</v>
      </c>
      <c r="E182" s="266" t="s">
        <v>1133</v>
      </c>
      <c r="F182" s="267" t="s">
        <v>1134</v>
      </c>
      <c r="G182" s="239"/>
      <c r="H182" s="268">
        <v>768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AT182" s="248" t="s">
        <v>213</v>
      </c>
      <c r="AU182" s="248" t="s">
        <v>23</v>
      </c>
      <c r="AV182" s="12" t="s">
        <v>91</v>
      </c>
      <c r="AW182" s="12" t="s">
        <v>45</v>
      </c>
      <c r="AX182" s="12" t="s">
        <v>23</v>
      </c>
      <c r="AY182" s="248" t="s">
        <v>195</v>
      </c>
    </row>
    <row r="183" s="10" customFormat="1" ht="37.44" customHeight="1">
      <c r="B183" s="197"/>
      <c r="C183" s="198"/>
      <c r="D183" s="199" t="s">
        <v>81</v>
      </c>
      <c r="E183" s="200" t="s">
        <v>243</v>
      </c>
      <c r="F183" s="200" t="s">
        <v>752</v>
      </c>
      <c r="G183" s="198"/>
      <c r="H183" s="198"/>
      <c r="I183" s="201"/>
      <c r="J183" s="202">
        <f>BK183</f>
        <v>0</v>
      </c>
      <c r="K183" s="198"/>
      <c r="L183" s="203"/>
      <c r="M183" s="204"/>
      <c r="N183" s="205"/>
      <c r="O183" s="205"/>
      <c r="P183" s="206">
        <f>SUM(P184:P269)</f>
        <v>0</v>
      </c>
      <c r="Q183" s="205"/>
      <c r="R183" s="206">
        <f>SUM(R184:R269)</f>
        <v>0</v>
      </c>
      <c r="S183" s="205"/>
      <c r="T183" s="207">
        <f>SUM(T184:T269)</f>
        <v>0</v>
      </c>
      <c r="AR183" s="208" t="s">
        <v>194</v>
      </c>
      <c r="AT183" s="209" t="s">
        <v>81</v>
      </c>
      <c r="AU183" s="209" t="s">
        <v>82</v>
      </c>
      <c r="AY183" s="208" t="s">
        <v>195</v>
      </c>
      <c r="BK183" s="210">
        <f>SUM(BK184:BK269)</f>
        <v>0</v>
      </c>
    </row>
    <row r="184" s="1" customFormat="1" ht="22.5" customHeight="1">
      <c r="B184" s="40"/>
      <c r="C184" s="211" t="s">
        <v>391</v>
      </c>
      <c r="D184" s="211" t="s">
        <v>196</v>
      </c>
      <c r="E184" s="212" t="s">
        <v>1135</v>
      </c>
      <c r="F184" s="213" t="s">
        <v>1136</v>
      </c>
      <c r="G184" s="214" t="s">
        <v>301</v>
      </c>
      <c r="H184" s="215">
        <v>4</v>
      </c>
      <c r="I184" s="216"/>
      <c r="J184" s="217">
        <f>ROUND(I184*H184,2)</f>
        <v>0</v>
      </c>
      <c r="K184" s="213" t="s">
        <v>200</v>
      </c>
      <c r="L184" s="66"/>
      <c r="M184" s="218" t="s">
        <v>47</v>
      </c>
      <c r="N184" s="219" t="s">
        <v>53</v>
      </c>
      <c r="O184" s="41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AR184" s="19" t="s">
        <v>194</v>
      </c>
      <c r="AT184" s="19" t="s">
        <v>196</v>
      </c>
      <c r="AU184" s="19" t="s">
        <v>23</v>
      </c>
      <c r="AY184" s="19" t="s">
        <v>195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9" t="s">
        <v>23</v>
      </c>
      <c r="BK184" s="222">
        <f>ROUND(I184*H184,2)</f>
        <v>0</v>
      </c>
      <c r="BL184" s="19" t="s">
        <v>194</v>
      </c>
      <c r="BM184" s="19" t="s">
        <v>1137</v>
      </c>
    </row>
    <row r="185" s="1" customFormat="1">
      <c r="B185" s="40"/>
      <c r="C185" s="68"/>
      <c r="D185" s="225" t="s">
        <v>202</v>
      </c>
      <c r="E185" s="68"/>
      <c r="F185" s="226" t="s">
        <v>1138</v>
      </c>
      <c r="G185" s="68"/>
      <c r="H185" s="68"/>
      <c r="I185" s="183"/>
      <c r="J185" s="68"/>
      <c r="K185" s="68"/>
      <c r="L185" s="66"/>
      <c r="M185" s="86"/>
      <c r="N185" s="41"/>
      <c r="O185" s="41"/>
      <c r="P185" s="41"/>
      <c r="Q185" s="41"/>
      <c r="R185" s="41"/>
      <c r="S185" s="41"/>
      <c r="T185" s="87"/>
      <c r="AT185" s="19" t="s">
        <v>202</v>
      </c>
      <c r="AU185" s="19" t="s">
        <v>23</v>
      </c>
    </row>
    <row r="186" s="11" customFormat="1">
      <c r="B186" s="227"/>
      <c r="C186" s="228"/>
      <c r="D186" s="225" t="s">
        <v>213</v>
      </c>
      <c r="E186" s="229" t="s">
        <v>47</v>
      </c>
      <c r="F186" s="230" t="s">
        <v>1062</v>
      </c>
      <c r="G186" s="228"/>
      <c r="H186" s="231" t="s">
        <v>47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213</v>
      </c>
      <c r="AU186" s="237" t="s">
        <v>23</v>
      </c>
      <c r="AV186" s="11" t="s">
        <v>23</v>
      </c>
      <c r="AW186" s="11" t="s">
        <v>45</v>
      </c>
      <c r="AX186" s="11" t="s">
        <v>82</v>
      </c>
      <c r="AY186" s="237" t="s">
        <v>195</v>
      </c>
    </row>
    <row r="187" s="12" customFormat="1">
      <c r="B187" s="238"/>
      <c r="C187" s="239"/>
      <c r="D187" s="223" t="s">
        <v>213</v>
      </c>
      <c r="E187" s="240" t="s">
        <v>47</v>
      </c>
      <c r="F187" s="241" t="s">
        <v>194</v>
      </c>
      <c r="G187" s="239"/>
      <c r="H187" s="242">
        <v>4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213</v>
      </c>
      <c r="AU187" s="248" t="s">
        <v>23</v>
      </c>
      <c r="AV187" s="12" t="s">
        <v>91</v>
      </c>
      <c r="AW187" s="12" t="s">
        <v>45</v>
      </c>
      <c r="AX187" s="12" t="s">
        <v>23</v>
      </c>
      <c r="AY187" s="248" t="s">
        <v>195</v>
      </c>
    </row>
    <row r="188" s="1" customFormat="1" ht="22.5" customHeight="1">
      <c r="B188" s="40"/>
      <c r="C188" s="286" t="s">
        <v>396</v>
      </c>
      <c r="D188" s="286" t="s">
        <v>479</v>
      </c>
      <c r="E188" s="287" t="s">
        <v>1139</v>
      </c>
      <c r="F188" s="288" t="s">
        <v>1140</v>
      </c>
      <c r="G188" s="289" t="s">
        <v>301</v>
      </c>
      <c r="H188" s="290">
        <v>4</v>
      </c>
      <c r="I188" s="291"/>
      <c r="J188" s="292">
        <f>ROUND(I188*H188,2)</f>
        <v>0</v>
      </c>
      <c r="K188" s="288" t="s">
        <v>200</v>
      </c>
      <c r="L188" s="293"/>
      <c r="M188" s="294" t="s">
        <v>47</v>
      </c>
      <c r="N188" s="295" t="s">
        <v>53</v>
      </c>
      <c r="O188" s="41"/>
      <c r="P188" s="220">
        <f>O188*H188</f>
        <v>0</v>
      </c>
      <c r="Q188" s="220">
        <v>0.0014499999999999999</v>
      </c>
      <c r="R188" s="220">
        <f>Q188*H188</f>
        <v>0</v>
      </c>
      <c r="S188" s="220">
        <v>0</v>
      </c>
      <c r="T188" s="221">
        <f>S188*H188</f>
        <v>0</v>
      </c>
      <c r="AR188" s="19" t="s">
        <v>238</v>
      </c>
      <c r="AT188" s="19" t="s">
        <v>479</v>
      </c>
      <c r="AU188" s="19" t="s">
        <v>23</v>
      </c>
      <c r="AY188" s="19" t="s">
        <v>195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9" t="s">
        <v>23</v>
      </c>
      <c r="BK188" s="222">
        <f>ROUND(I188*H188,2)</f>
        <v>0</v>
      </c>
      <c r="BL188" s="19" t="s">
        <v>194</v>
      </c>
      <c r="BM188" s="19" t="s">
        <v>1141</v>
      </c>
    </row>
    <row r="189" s="1" customFormat="1">
      <c r="B189" s="40"/>
      <c r="C189" s="68"/>
      <c r="D189" s="225" t="s">
        <v>202</v>
      </c>
      <c r="E189" s="68"/>
      <c r="F189" s="226" t="s">
        <v>1142</v>
      </c>
      <c r="G189" s="68"/>
      <c r="H189" s="68"/>
      <c r="I189" s="183"/>
      <c r="J189" s="68"/>
      <c r="K189" s="68"/>
      <c r="L189" s="66"/>
      <c r="M189" s="86"/>
      <c r="N189" s="41"/>
      <c r="O189" s="41"/>
      <c r="P189" s="41"/>
      <c r="Q189" s="41"/>
      <c r="R189" s="41"/>
      <c r="S189" s="41"/>
      <c r="T189" s="87"/>
      <c r="AT189" s="19" t="s">
        <v>202</v>
      </c>
      <c r="AU189" s="19" t="s">
        <v>23</v>
      </c>
    </row>
    <row r="190" s="11" customFormat="1">
      <c r="B190" s="227"/>
      <c r="C190" s="228"/>
      <c r="D190" s="225" t="s">
        <v>213</v>
      </c>
      <c r="E190" s="229" t="s">
        <v>47</v>
      </c>
      <c r="F190" s="230" t="s">
        <v>1062</v>
      </c>
      <c r="G190" s="228"/>
      <c r="H190" s="231" t="s">
        <v>47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213</v>
      </c>
      <c r="AU190" s="237" t="s">
        <v>23</v>
      </c>
      <c r="AV190" s="11" t="s">
        <v>23</v>
      </c>
      <c r="AW190" s="11" t="s">
        <v>45</v>
      </c>
      <c r="AX190" s="11" t="s">
        <v>82</v>
      </c>
      <c r="AY190" s="237" t="s">
        <v>195</v>
      </c>
    </row>
    <row r="191" s="12" customFormat="1">
      <c r="B191" s="238"/>
      <c r="C191" s="239"/>
      <c r="D191" s="223" t="s">
        <v>213</v>
      </c>
      <c r="E191" s="240" t="s">
        <v>47</v>
      </c>
      <c r="F191" s="241" t="s">
        <v>194</v>
      </c>
      <c r="G191" s="239"/>
      <c r="H191" s="242">
        <v>4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AT191" s="248" t="s">
        <v>213</v>
      </c>
      <c r="AU191" s="248" t="s">
        <v>23</v>
      </c>
      <c r="AV191" s="12" t="s">
        <v>91</v>
      </c>
      <c r="AW191" s="12" t="s">
        <v>45</v>
      </c>
      <c r="AX191" s="12" t="s">
        <v>23</v>
      </c>
      <c r="AY191" s="248" t="s">
        <v>195</v>
      </c>
    </row>
    <row r="192" s="1" customFormat="1" ht="22.5" customHeight="1">
      <c r="B192" s="40"/>
      <c r="C192" s="211" t="s">
        <v>7</v>
      </c>
      <c r="D192" s="211" t="s">
        <v>196</v>
      </c>
      <c r="E192" s="212" t="s">
        <v>797</v>
      </c>
      <c r="F192" s="213" t="s">
        <v>798</v>
      </c>
      <c r="G192" s="214" t="s">
        <v>301</v>
      </c>
      <c r="H192" s="215">
        <v>2</v>
      </c>
      <c r="I192" s="216"/>
      <c r="J192" s="217">
        <f>ROUND(I192*H192,2)</f>
        <v>0</v>
      </c>
      <c r="K192" s="213" t="s">
        <v>200</v>
      </c>
      <c r="L192" s="66"/>
      <c r="M192" s="218" t="s">
        <v>47</v>
      </c>
      <c r="N192" s="219" t="s">
        <v>53</v>
      </c>
      <c r="O192" s="41"/>
      <c r="P192" s="220">
        <f>O192*H192</f>
        <v>0</v>
      </c>
      <c r="Q192" s="220">
        <v>0.00069999999999999999</v>
      </c>
      <c r="R192" s="220">
        <f>Q192*H192</f>
        <v>0</v>
      </c>
      <c r="S192" s="220">
        <v>0</v>
      </c>
      <c r="T192" s="221">
        <f>S192*H192</f>
        <v>0</v>
      </c>
      <c r="AR192" s="19" t="s">
        <v>799</v>
      </c>
      <c r="AT192" s="19" t="s">
        <v>196</v>
      </c>
      <c r="AU192" s="19" t="s">
        <v>23</v>
      </c>
      <c r="AY192" s="19" t="s">
        <v>195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9" t="s">
        <v>23</v>
      </c>
      <c r="BK192" s="222">
        <f>ROUND(I192*H192,2)</f>
        <v>0</v>
      </c>
      <c r="BL192" s="19" t="s">
        <v>799</v>
      </c>
      <c r="BM192" s="19" t="s">
        <v>1143</v>
      </c>
    </row>
    <row r="193" s="1" customFormat="1">
      <c r="B193" s="40"/>
      <c r="C193" s="68"/>
      <c r="D193" s="225" t="s">
        <v>202</v>
      </c>
      <c r="E193" s="68"/>
      <c r="F193" s="226" t="s">
        <v>801</v>
      </c>
      <c r="G193" s="68"/>
      <c r="H193" s="68"/>
      <c r="I193" s="183"/>
      <c r="J193" s="68"/>
      <c r="K193" s="68"/>
      <c r="L193" s="66"/>
      <c r="M193" s="86"/>
      <c r="N193" s="41"/>
      <c r="O193" s="41"/>
      <c r="P193" s="41"/>
      <c r="Q193" s="41"/>
      <c r="R193" s="41"/>
      <c r="S193" s="41"/>
      <c r="T193" s="87"/>
      <c r="AT193" s="19" t="s">
        <v>202</v>
      </c>
      <c r="AU193" s="19" t="s">
        <v>23</v>
      </c>
    </row>
    <row r="194" s="11" customFormat="1">
      <c r="B194" s="227"/>
      <c r="C194" s="228"/>
      <c r="D194" s="225" t="s">
        <v>213</v>
      </c>
      <c r="E194" s="229" t="s">
        <v>47</v>
      </c>
      <c r="F194" s="230" t="s">
        <v>1062</v>
      </c>
      <c r="G194" s="228"/>
      <c r="H194" s="231" t="s">
        <v>47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213</v>
      </c>
      <c r="AU194" s="237" t="s">
        <v>23</v>
      </c>
      <c r="AV194" s="11" t="s">
        <v>23</v>
      </c>
      <c r="AW194" s="11" t="s">
        <v>45</v>
      </c>
      <c r="AX194" s="11" t="s">
        <v>82</v>
      </c>
      <c r="AY194" s="237" t="s">
        <v>195</v>
      </c>
    </row>
    <row r="195" s="12" customFormat="1">
      <c r="B195" s="238"/>
      <c r="C195" s="239"/>
      <c r="D195" s="223" t="s">
        <v>213</v>
      </c>
      <c r="E195" s="240" t="s">
        <v>47</v>
      </c>
      <c r="F195" s="241" t="s">
        <v>91</v>
      </c>
      <c r="G195" s="239"/>
      <c r="H195" s="242">
        <v>2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213</v>
      </c>
      <c r="AU195" s="248" t="s">
        <v>23</v>
      </c>
      <c r="AV195" s="12" t="s">
        <v>91</v>
      </c>
      <c r="AW195" s="12" t="s">
        <v>45</v>
      </c>
      <c r="AX195" s="12" t="s">
        <v>23</v>
      </c>
      <c r="AY195" s="248" t="s">
        <v>195</v>
      </c>
    </row>
    <row r="196" s="1" customFormat="1" ht="22.5" customHeight="1">
      <c r="B196" s="40"/>
      <c r="C196" s="286" t="s">
        <v>405</v>
      </c>
      <c r="D196" s="286" t="s">
        <v>479</v>
      </c>
      <c r="E196" s="287" t="s">
        <v>803</v>
      </c>
      <c r="F196" s="288" t="s">
        <v>804</v>
      </c>
      <c r="G196" s="289" t="s">
        <v>301</v>
      </c>
      <c r="H196" s="290">
        <v>2</v>
      </c>
      <c r="I196" s="291"/>
      <c r="J196" s="292">
        <f>ROUND(I196*H196,2)</f>
        <v>0</v>
      </c>
      <c r="K196" s="288" t="s">
        <v>200</v>
      </c>
      <c r="L196" s="293"/>
      <c r="M196" s="294" t="s">
        <v>47</v>
      </c>
      <c r="N196" s="295" t="s">
        <v>53</v>
      </c>
      <c r="O196" s="41"/>
      <c r="P196" s="220">
        <f>O196*H196</f>
        <v>0</v>
      </c>
      <c r="Q196" s="220">
        <v>0.0040000000000000001</v>
      </c>
      <c r="R196" s="220">
        <f>Q196*H196</f>
        <v>0</v>
      </c>
      <c r="S196" s="220">
        <v>0</v>
      </c>
      <c r="T196" s="221">
        <f>S196*H196</f>
        <v>0</v>
      </c>
      <c r="AR196" s="19" t="s">
        <v>799</v>
      </c>
      <c r="AT196" s="19" t="s">
        <v>479</v>
      </c>
      <c r="AU196" s="19" t="s">
        <v>23</v>
      </c>
      <c r="AY196" s="19" t="s">
        <v>195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9" t="s">
        <v>23</v>
      </c>
      <c r="BK196" s="222">
        <f>ROUND(I196*H196,2)</f>
        <v>0</v>
      </c>
      <c r="BL196" s="19" t="s">
        <v>799</v>
      </c>
      <c r="BM196" s="19" t="s">
        <v>1144</v>
      </c>
    </row>
    <row r="197" s="1" customFormat="1">
      <c r="B197" s="40"/>
      <c r="C197" s="68"/>
      <c r="D197" s="225" t="s">
        <v>202</v>
      </c>
      <c r="E197" s="68"/>
      <c r="F197" s="226" t="s">
        <v>804</v>
      </c>
      <c r="G197" s="68"/>
      <c r="H197" s="68"/>
      <c r="I197" s="183"/>
      <c r="J197" s="68"/>
      <c r="K197" s="68"/>
      <c r="L197" s="66"/>
      <c r="M197" s="86"/>
      <c r="N197" s="41"/>
      <c r="O197" s="41"/>
      <c r="P197" s="41"/>
      <c r="Q197" s="41"/>
      <c r="R197" s="41"/>
      <c r="S197" s="41"/>
      <c r="T197" s="87"/>
      <c r="AT197" s="19" t="s">
        <v>202</v>
      </c>
      <c r="AU197" s="19" t="s">
        <v>23</v>
      </c>
    </row>
    <row r="198" s="11" customFormat="1">
      <c r="B198" s="227"/>
      <c r="C198" s="228"/>
      <c r="D198" s="225" t="s">
        <v>213</v>
      </c>
      <c r="E198" s="229" t="s">
        <v>47</v>
      </c>
      <c r="F198" s="230" t="s">
        <v>1062</v>
      </c>
      <c r="G198" s="228"/>
      <c r="H198" s="231" t="s">
        <v>47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213</v>
      </c>
      <c r="AU198" s="237" t="s">
        <v>23</v>
      </c>
      <c r="AV198" s="11" t="s">
        <v>23</v>
      </c>
      <c r="AW198" s="11" t="s">
        <v>45</v>
      </c>
      <c r="AX198" s="11" t="s">
        <v>82</v>
      </c>
      <c r="AY198" s="237" t="s">
        <v>195</v>
      </c>
    </row>
    <row r="199" s="12" customFormat="1">
      <c r="B199" s="238"/>
      <c r="C199" s="239"/>
      <c r="D199" s="223" t="s">
        <v>213</v>
      </c>
      <c r="E199" s="240" t="s">
        <v>47</v>
      </c>
      <c r="F199" s="241" t="s">
        <v>91</v>
      </c>
      <c r="G199" s="239"/>
      <c r="H199" s="242">
        <v>2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213</v>
      </c>
      <c r="AU199" s="248" t="s">
        <v>23</v>
      </c>
      <c r="AV199" s="12" t="s">
        <v>91</v>
      </c>
      <c r="AW199" s="12" t="s">
        <v>45</v>
      </c>
      <c r="AX199" s="12" t="s">
        <v>23</v>
      </c>
      <c r="AY199" s="248" t="s">
        <v>195</v>
      </c>
    </row>
    <row r="200" s="1" customFormat="1" ht="22.5" customHeight="1">
      <c r="B200" s="40"/>
      <c r="C200" s="211" t="s">
        <v>410</v>
      </c>
      <c r="D200" s="211" t="s">
        <v>196</v>
      </c>
      <c r="E200" s="212" t="s">
        <v>806</v>
      </c>
      <c r="F200" s="213" t="s">
        <v>807</v>
      </c>
      <c r="G200" s="214" t="s">
        <v>301</v>
      </c>
      <c r="H200" s="215">
        <v>2</v>
      </c>
      <c r="I200" s="216"/>
      <c r="J200" s="217">
        <f>ROUND(I200*H200,2)</f>
        <v>0</v>
      </c>
      <c r="K200" s="213" t="s">
        <v>200</v>
      </c>
      <c r="L200" s="66"/>
      <c r="M200" s="218" t="s">
        <v>47</v>
      </c>
      <c r="N200" s="219" t="s">
        <v>53</v>
      </c>
      <c r="O200" s="41"/>
      <c r="P200" s="220">
        <f>O200*H200</f>
        <v>0</v>
      </c>
      <c r="Q200" s="220">
        <v>0.10940999999999999</v>
      </c>
      <c r="R200" s="220">
        <f>Q200*H200</f>
        <v>0</v>
      </c>
      <c r="S200" s="220">
        <v>0</v>
      </c>
      <c r="T200" s="221">
        <f>S200*H200</f>
        <v>0</v>
      </c>
      <c r="AR200" s="19" t="s">
        <v>799</v>
      </c>
      <c r="AT200" s="19" t="s">
        <v>196</v>
      </c>
      <c r="AU200" s="19" t="s">
        <v>23</v>
      </c>
      <c r="AY200" s="19" t="s">
        <v>195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9" t="s">
        <v>23</v>
      </c>
      <c r="BK200" s="222">
        <f>ROUND(I200*H200,2)</f>
        <v>0</v>
      </c>
      <c r="BL200" s="19" t="s">
        <v>799</v>
      </c>
      <c r="BM200" s="19" t="s">
        <v>1145</v>
      </c>
    </row>
    <row r="201" s="1" customFormat="1">
      <c r="B201" s="40"/>
      <c r="C201" s="68"/>
      <c r="D201" s="225" t="s">
        <v>202</v>
      </c>
      <c r="E201" s="68"/>
      <c r="F201" s="226" t="s">
        <v>809</v>
      </c>
      <c r="G201" s="68"/>
      <c r="H201" s="68"/>
      <c r="I201" s="183"/>
      <c r="J201" s="68"/>
      <c r="K201" s="68"/>
      <c r="L201" s="66"/>
      <c r="M201" s="86"/>
      <c r="N201" s="41"/>
      <c r="O201" s="41"/>
      <c r="P201" s="41"/>
      <c r="Q201" s="41"/>
      <c r="R201" s="41"/>
      <c r="S201" s="41"/>
      <c r="T201" s="87"/>
      <c r="AT201" s="19" t="s">
        <v>202</v>
      </c>
      <c r="AU201" s="19" t="s">
        <v>23</v>
      </c>
    </row>
    <row r="202" s="11" customFormat="1">
      <c r="B202" s="227"/>
      <c r="C202" s="228"/>
      <c r="D202" s="225" t="s">
        <v>213</v>
      </c>
      <c r="E202" s="229" t="s">
        <v>47</v>
      </c>
      <c r="F202" s="230" t="s">
        <v>1062</v>
      </c>
      <c r="G202" s="228"/>
      <c r="H202" s="231" t="s">
        <v>47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213</v>
      </c>
      <c r="AU202" s="237" t="s">
        <v>23</v>
      </c>
      <c r="AV202" s="11" t="s">
        <v>23</v>
      </c>
      <c r="AW202" s="11" t="s">
        <v>45</v>
      </c>
      <c r="AX202" s="11" t="s">
        <v>82</v>
      </c>
      <c r="AY202" s="237" t="s">
        <v>195</v>
      </c>
    </row>
    <row r="203" s="12" customFormat="1">
      <c r="B203" s="238"/>
      <c r="C203" s="239"/>
      <c r="D203" s="223" t="s">
        <v>213</v>
      </c>
      <c r="E203" s="240" t="s">
        <v>47</v>
      </c>
      <c r="F203" s="241" t="s">
        <v>91</v>
      </c>
      <c r="G203" s="239"/>
      <c r="H203" s="242">
        <v>2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AT203" s="248" t="s">
        <v>213</v>
      </c>
      <c r="AU203" s="248" t="s">
        <v>23</v>
      </c>
      <c r="AV203" s="12" t="s">
        <v>91</v>
      </c>
      <c r="AW203" s="12" t="s">
        <v>45</v>
      </c>
      <c r="AX203" s="12" t="s">
        <v>23</v>
      </c>
      <c r="AY203" s="248" t="s">
        <v>195</v>
      </c>
    </row>
    <row r="204" s="1" customFormat="1" ht="22.5" customHeight="1">
      <c r="B204" s="40"/>
      <c r="C204" s="286" t="s">
        <v>415</v>
      </c>
      <c r="D204" s="286" t="s">
        <v>479</v>
      </c>
      <c r="E204" s="287" t="s">
        <v>810</v>
      </c>
      <c r="F204" s="288" t="s">
        <v>811</v>
      </c>
      <c r="G204" s="289" t="s">
        <v>301</v>
      </c>
      <c r="H204" s="290">
        <v>2</v>
      </c>
      <c r="I204" s="291"/>
      <c r="J204" s="292">
        <f>ROUND(I204*H204,2)</f>
        <v>0</v>
      </c>
      <c r="K204" s="288" t="s">
        <v>200</v>
      </c>
      <c r="L204" s="293"/>
      <c r="M204" s="294" t="s">
        <v>47</v>
      </c>
      <c r="N204" s="295" t="s">
        <v>53</v>
      </c>
      <c r="O204" s="41"/>
      <c r="P204" s="220">
        <f>O204*H204</f>
        <v>0</v>
      </c>
      <c r="Q204" s="220">
        <v>0.00035</v>
      </c>
      <c r="R204" s="220">
        <f>Q204*H204</f>
        <v>0</v>
      </c>
      <c r="S204" s="220">
        <v>0</v>
      </c>
      <c r="T204" s="221">
        <f>S204*H204</f>
        <v>0</v>
      </c>
      <c r="AR204" s="19" t="s">
        <v>799</v>
      </c>
      <c r="AT204" s="19" t="s">
        <v>479</v>
      </c>
      <c r="AU204" s="19" t="s">
        <v>23</v>
      </c>
      <c r="AY204" s="19" t="s">
        <v>195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9" t="s">
        <v>23</v>
      </c>
      <c r="BK204" s="222">
        <f>ROUND(I204*H204,2)</f>
        <v>0</v>
      </c>
      <c r="BL204" s="19" t="s">
        <v>799</v>
      </c>
      <c r="BM204" s="19" t="s">
        <v>1146</v>
      </c>
    </row>
    <row r="205" s="1" customFormat="1">
      <c r="B205" s="40"/>
      <c r="C205" s="68"/>
      <c r="D205" s="225" t="s">
        <v>202</v>
      </c>
      <c r="E205" s="68"/>
      <c r="F205" s="226" t="s">
        <v>813</v>
      </c>
      <c r="G205" s="68"/>
      <c r="H205" s="68"/>
      <c r="I205" s="183"/>
      <c r="J205" s="68"/>
      <c r="K205" s="68"/>
      <c r="L205" s="66"/>
      <c r="M205" s="86"/>
      <c r="N205" s="41"/>
      <c r="O205" s="41"/>
      <c r="P205" s="41"/>
      <c r="Q205" s="41"/>
      <c r="R205" s="41"/>
      <c r="S205" s="41"/>
      <c r="T205" s="87"/>
      <c r="AT205" s="19" t="s">
        <v>202</v>
      </c>
      <c r="AU205" s="19" t="s">
        <v>23</v>
      </c>
    </row>
    <row r="206" s="11" customFormat="1">
      <c r="B206" s="227"/>
      <c r="C206" s="228"/>
      <c r="D206" s="225" t="s">
        <v>213</v>
      </c>
      <c r="E206" s="229" t="s">
        <v>47</v>
      </c>
      <c r="F206" s="230" t="s">
        <v>1062</v>
      </c>
      <c r="G206" s="228"/>
      <c r="H206" s="231" t="s">
        <v>47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213</v>
      </c>
      <c r="AU206" s="237" t="s">
        <v>23</v>
      </c>
      <c r="AV206" s="11" t="s">
        <v>23</v>
      </c>
      <c r="AW206" s="11" t="s">
        <v>45</v>
      </c>
      <c r="AX206" s="11" t="s">
        <v>82</v>
      </c>
      <c r="AY206" s="237" t="s">
        <v>195</v>
      </c>
    </row>
    <row r="207" s="12" customFormat="1">
      <c r="B207" s="238"/>
      <c r="C207" s="239"/>
      <c r="D207" s="223" t="s">
        <v>213</v>
      </c>
      <c r="E207" s="240" t="s">
        <v>47</v>
      </c>
      <c r="F207" s="241" t="s">
        <v>91</v>
      </c>
      <c r="G207" s="239"/>
      <c r="H207" s="242">
        <v>2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AT207" s="248" t="s">
        <v>213</v>
      </c>
      <c r="AU207" s="248" t="s">
        <v>23</v>
      </c>
      <c r="AV207" s="12" t="s">
        <v>91</v>
      </c>
      <c r="AW207" s="12" t="s">
        <v>45</v>
      </c>
      <c r="AX207" s="12" t="s">
        <v>23</v>
      </c>
      <c r="AY207" s="248" t="s">
        <v>195</v>
      </c>
    </row>
    <row r="208" s="1" customFormat="1" ht="22.5" customHeight="1">
      <c r="B208" s="40"/>
      <c r="C208" s="286" t="s">
        <v>420</v>
      </c>
      <c r="D208" s="286" t="s">
        <v>479</v>
      </c>
      <c r="E208" s="287" t="s">
        <v>814</v>
      </c>
      <c r="F208" s="288" t="s">
        <v>815</v>
      </c>
      <c r="G208" s="289" t="s">
        <v>301</v>
      </c>
      <c r="H208" s="290">
        <v>2</v>
      </c>
      <c r="I208" s="291"/>
      <c r="J208" s="292">
        <f>ROUND(I208*H208,2)</f>
        <v>0</v>
      </c>
      <c r="K208" s="288" t="s">
        <v>200</v>
      </c>
      <c r="L208" s="293"/>
      <c r="M208" s="294" t="s">
        <v>47</v>
      </c>
      <c r="N208" s="295" t="s">
        <v>53</v>
      </c>
      <c r="O208" s="41"/>
      <c r="P208" s="220">
        <f>O208*H208</f>
        <v>0</v>
      </c>
      <c r="Q208" s="220">
        <v>0.0061000000000000004</v>
      </c>
      <c r="R208" s="220">
        <f>Q208*H208</f>
        <v>0</v>
      </c>
      <c r="S208" s="220">
        <v>0</v>
      </c>
      <c r="T208" s="221">
        <f>S208*H208</f>
        <v>0</v>
      </c>
      <c r="AR208" s="19" t="s">
        <v>799</v>
      </c>
      <c r="AT208" s="19" t="s">
        <v>479</v>
      </c>
      <c r="AU208" s="19" t="s">
        <v>23</v>
      </c>
      <c r="AY208" s="19" t="s">
        <v>195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9" t="s">
        <v>23</v>
      </c>
      <c r="BK208" s="222">
        <f>ROUND(I208*H208,2)</f>
        <v>0</v>
      </c>
      <c r="BL208" s="19" t="s">
        <v>799</v>
      </c>
      <c r="BM208" s="19" t="s">
        <v>1147</v>
      </c>
    </row>
    <row r="209" s="1" customFormat="1">
      <c r="B209" s="40"/>
      <c r="C209" s="68"/>
      <c r="D209" s="225" t="s">
        <v>202</v>
      </c>
      <c r="E209" s="68"/>
      <c r="F209" s="226" t="s">
        <v>815</v>
      </c>
      <c r="G209" s="68"/>
      <c r="H209" s="68"/>
      <c r="I209" s="183"/>
      <c r="J209" s="68"/>
      <c r="K209" s="68"/>
      <c r="L209" s="66"/>
      <c r="M209" s="86"/>
      <c r="N209" s="41"/>
      <c r="O209" s="41"/>
      <c r="P209" s="41"/>
      <c r="Q209" s="41"/>
      <c r="R209" s="41"/>
      <c r="S209" s="41"/>
      <c r="T209" s="87"/>
      <c r="AT209" s="19" t="s">
        <v>202</v>
      </c>
      <c r="AU209" s="19" t="s">
        <v>23</v>
      </c>
    </row>
    <row r="210" s="11" customFormat="1">
      <c r="B210" s="227"/>
      <c r="C210" s="228"/>
      <c r="D210" s="225" t="s">
        <v>213</v>
      </c>
      <c r="E210" s="229" t="s">
        <v>47</v>
      </c>
      <c r="F210" s="230" t="s">
        <v>1062</v>
      </c>
      <c r="G210" s="228"/>
      <c r="H210" s="231" t="s">
        <v>47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213</v>
      </c>
      <c r="AU210" s="237" t="s">
        <v>23</v>
      </c>
      <c r="AV210" s="11" t="s">
        <v>23</v>
      </c>
      <c r="AW210" s="11" t="s">
        <v>45</v>
      </c>
      <c r="AX210" s="11" t="s">
        <v>82</v>
      </c>
      <c r="AY210" s="237" t="s">
        <v>195</v>
      </c>
    </row>
    <row r="211" s="12" customFormat="1">
      <c r="B211" s="238"/>
      <c r="C211" s="239"/>
      <c r="D211" s="223" t="s">
        <v>213</v>
      </c>
      <c r="E211" s="240" t="s">
        <v>47</v>
      </c>
      <c r="F211" s="241" t="s">
        <v>91</v>
      </c>
      <c r="G211" s="239"/>
      <c r="H211" s="242">
        <v>2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AT211" s="248" t="s">
        <v>213</v>
      </c>
      <c r="AU211" s="248" t="s">
        <v>23</v>
      </c>
      <c r="AV211" s="12" t="s">
        <v>91</v>
      </c>
      <c r="AW211" s="12" t="s">
        <v>45</v>
      </c>
      <c r="AX211" s="12" t="s">
        <v>23</v>
      </c>
      <c r="AY211" s="248" t="s">
        <v>195</v>
      </c>
    </row>
    <row r="212" s="1" customFormat="1" ht="22.5" customHeight="1">
      <c r="B212" s="40"/>
      <c r="C212" s="211" t="s">
        <v>425</v>
      </c>
      <c r="D212" s="211" t="s">
        <v>196</v>
      </c>
      <c r="E212" s="212" t="s">
        <v>817</v>
      </c>
      <c r="F212" s="213" t="s">
        <v>818</v>
      </c>
      <c r="G212" s="214" t="s">
        <v>479</v>
      </c>
      <c r="H212" s="215">
        <v>1024</v>
      </c>
      <c r="I212" s="216"/>
      <c r="J212" s="217">
        <f>ROUND(I212*H212,2)</f>
        <v>0</v>
      </c>
      <c r="K212" s="213" t="s">
        <v>200</v>
      </c>
      <c r="L212" s="66"/>
      <c r="M212" s="218" t="s">
        <v>47</v>
      </c>
      <c r="N212" s="219" t="s">
        <v>53</v>
      </c>
      <c r="O212" s="41"/>
      <c r="P212" s="220">
        <f>O212*H212</f>
        <v>0</v>
      </c>
      <c r="Q212" s="220">
        <v>0.00033</v>
      </c>
      <c r="R212" s="220">
        <f>Q212*H212</f>
        <v>0</v>
      </c>
      <c r="S212" s="220">
        <v>0</v>
      </c>
      <c r="T212" s="221">
        <f>S212*H212</f>
        <v>0</v>
      </c>
      <c r="AR212" s="19" t="s">
        <v>194</v>
      </c>
      <c r="AT212" s="19" t="s">
        <v>196</v>
      </c>
      <c r="AU212" s="19" t="s">
        <v>23</v>
      </c>
      <c r="AY212" s="19" t="s">
        <v>195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9" t="s">
        <v>23</v>
      </c>
      <c r="BK212" s="222">
        <f>ROUND(I212*H212,2)</f>
        <v>0</v>
      </c>
      <c r="BL212" s="19" t="s">
        <v>194</v>
      </c>
      <c r="BM212" s="19" t="s">
        <v>1148</v>
      </c>
    </row>
    <row r="213" s="1" customFormat="1">
      <c r="B213" s="40"/>
      <c r="C213" s="68"/>
      <c r="D213" s="225" t="s">
        <v>202</v>
      </c>
      <c r="E213" s="68"/>
      <c r="F213" s="226" t="s">
        <v>1149</v>
      </c>
      <c r="G213" s="68"/>
      <c r="H213" s="68"/>
      <c r="I213" s="183"/>
      <c r="J213" s="68"/>
      <c r="K213" s="68"/>
      <c r="L213" s="66"/>
      <c r="M213" s="86"/>
      <c r="N213" s="41"/>
      <c r="O213" s="41"/>
      <c r="P213" s="41"/>
      <c r="Q213" s="41"/>
      <c r="R213" s="41"/>
      <c r="S213" s="41"/>
      <c r="T213" s="87"/>
      <c r="AT213" s="19" t="s">
        <v>202</v>
      </c>
      <c r="AU213" s="19" t="s">
        <v>23</v>
      </c>
    </row>
    <row r="214" s="11" customFormat="1">
      <c r="B214" s="227"/>
      <c r="C214" s="228"/>
      <c r="D214" s="225" t="s">
        <v>213</v>
      </c>
      <c r="E214" s="229" t="s">
        <v>47</v>
      </c>
      <c r="F214" s="230" t="s">
        <v>1062</v>
      </c>
      <c r="G214" s="228"/>
      <c r="H214" s="231" t="s">
        <v>47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213</v>
      </c>
      <c r="AU214" s="237" t="s">
        <v>23</v>
      </c>
      <c r="AV214" s="11" t="s">
        <v>23</v>
      </c>
      <c r="AW214" s="11" t="s">
        <v>45</v>
      </c>
      <c r="AX214" s="11" t="s">
        <v>82</v>
      </c>
      <c r="AY214" s="237" t="s">
        <v>195</v>
      </c>
    </row>
    <row r="215" s="12" customFormat="1">
      <c r="B215" s="238"/>
      <c r="C215" s="239"/>
      <c r="D215" s="223" t="s">
        <v>213</v>
      </c>
      <c r="E215" s="240" t="s">
        <v>47</v>
      </c>
      <c r="F215" s="241" t="s">
        <v>1150</v>
      </c>
      <c r="G215" s="239"/>
      <c r="H215" s="242">
        <v>1024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213</v>
      </c>
      <c r="AU215" s="248" t="s">
        <v>23</v>
      </c>
      <c r="AV215" s="12" t="s">
        <v>91</v>
      </c>
      <c r="AW215" s="12" t="s">
        <v>45</v>
      </c>
      <c r="AX215" s="12" t="s">
        <v>23</v>
      </c>
      <c r="AY215" s="248" t="s">
        <v>195</v>
      </c>
    </row>
    <row r="216" s="1" customFormat="1" ht="22.5" customHeight="1">
      <c r="B216" s="40"/>
      <c r="C216" s="211" t="s">
        <v>430</v>
      </c>
      <c r="D216" s="211" t="s">
        <v>196</v>
      </c>
      <c r="E216" s="212" t="s">
        <v>828</v>
      </c>
      <c r="F216" s="213" t="s">
        <v>829</v>
      </c>
      <c r="G216" s="214" t="s">
        <v>510</v>
      </c>
      <c r="H216" s="215">
        <v>1024</v>
      </c>
      <c r="I216" s="216"/>
      <c r="J216" s="217">
        <f>ROUND(I216*H216,2)</f>
        <v>0</v>
      </c>
      <c r="K216" s="213" t="s">
        <v>200</v>
      </c>
      <c r="L216" s="66"/>
      <c r="M216" s="218" t="s">
        <v>47</v>
      </c>
      <c r="N216" s="219" t="s">
        <v>53</v>
      </c>
      <c r="O216" s="41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AR216" s="19" t="s">
        <v>194</v>
      </c>
      <c r="AT216" s="19" t="s">
        <v>196</v>
      </c>
      <c r="AU216" s="19" t="s">
        <v>23</v>
      </c>
      <c r="AY216" s="19" t="s">
        <v>195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9" t="s">
        <v>23</v>
      </c>
      <c r="BK216" s="222">
        <f>ROUND(I216*H216,2)</f>
        <v>0</v>
      </c>
      <c r="BL216" s="19" t="s">
        <v>194</v>
      </c>
      <c r="BM216" s="19" t="s">
        <v>1151</v>
      </c>
    </row>
    <row r="217" s="1" customFormat="1">
      <c r="B217" s="40"/>
      <c r="C217" s="68"/>
      <c r="D217" s="225" t="s">
        <v>202</v>
      </c>
      <c r="E217" s="68"/>
      <c r="F217" s="226" t="s">
        <v>831</v>
      </c>
      <c r="G217" s="68"/>
      <c r="H217" s="68"/>
      <c r="I217" s="183"/>
      <c r="J217" s="68"/>
      <c r="K217" s="68"/>
      <c r="L217" s="66"/>
      <c r="M217" s="86"/>
      <c r="N217" s="41"/>
      <c r="O217" s="41"/>
      <c r="P217" s="41"/>
      <c r="Q217" s="41"/>
      <c r="R217" s="41"/>
      <c r="S217" s="41"/>
      <c r="T217" s="87"/>
      <c r="AT217" s="19" t="s">
        <v>202</v>
      </c>
      <c r="AU217" s="19" t="s">
        <v>23</v>
      </c>
    </row>
    <row r="218" s="11" customFormat="1">
      <c r="B218" s="227"/>
      <c r="C218" s="228"/>
      <c r="D218" s="225" t="s">
        <v>213</v>
      </c>
      <c r="E218" s="229" t="s">
        <v>47</v>
      </c>
      <c r="F218" s="230" t="s">
        <v>1062</v>
      </c>
      <c r="G218" s="228"/>
      <c r="H218" s="231" t="s">
        <v>47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213</v>
      </c>
      <c r="AU218" s="237" t="s">
        <v>23</v>
      </c>
      <c r="AV218" s="11" t="s">
        <v>23</v>
      </c>
      <c r="AW218" s="11" t="s">
        <v>45</v>
      </c>
      <c r="AX218" s="11" t="s">
        <v>82</v>
      </c>
      <c r="AY218" s="237" t="s">
        <v>195</v>
      </c>
    </row>
    <row r="219" s="12" customFormat="1">
      <c r="B219" s="238"/>
      <c r="C219" s="239"/>
      <c r="D219" s="223" t="s">
        <v>213</v>
      </c>
      <c r="E219" s="240" t="s">
        <v>47</v>
      </c>
      <c r="F219" s="241" t="s">
        <v>235</v>
      </c>
      <c r="G219" s="239"/>
      <c r="H219" s="242">
        <v>1024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213</v>
      </c>
      <c r="AU219" s="248" t="s">
        <v>23</v>
      </c>
      <c r="AV219" s="12" t="s">
        <v>91</v>
      </c>
      <c r="AW219" s="12" t="s">
        <v>45</v>
      </c>
      <c r="AX219" s="12" t="s">
        <v>23</v>
      </c>
      <c r="AY219" s="248" t="s">
        <v>195</v>
      </c>
    </row>
    <row r="220" s="1" customFormat="1" ht="31.5" customHeight="1">
      <c r="B220" s="40"/>
      <c r="C220" s="211" t="s">
        <v>837</v>
      </c>
      <c r="D220" s="211" t="s">
        <v>196</v>
      </c>
      <c r="E220" s="212" t="s">
        <v>1152</v>
      </c>
      <c r="F220" s="213" t="s">
        <v>1153</v>
      </c>
      <c r="G220" s="214" t="s">
        <v>761</v>
      </c>
      <c r="H220" s="215">
        <v>4</v>
      </c>
      <c r="I220" s="216"/>
      <c r="J220" s="217">
        <f>ROUND(I220*H220,2)</f>
        <v>0</v>
      </c>
      <c r="K220" s="213" t="s">
        <v>47</v>
      </c>
      <c r="L220" s="66"/>
      <c r="M220" s="218" t="s">
        <v>47</v>
      </c>
      <c r="N220" s="219" t="s">
        <v>53</v>
      </c>
      <c r="O220" s="41"/>
      <c r="P220" s="220">
        <f>O220*H220</f>
        <v>0</v>
      </c>
      <c r="Q220" s="220">
        <v>6.2615499999999997</v>
      </c>
      <c r="R220" s="220">
        <f>Q220*H220</f>
        <v>0</v>
      </c>
      <c r="S220" s="220">
        <v>0</v>
      </c>
      <c r="T220" s="221">
        <f>S220*H220</f>
        <v>0</v>
      </c>
      <c r="AR220" s="19" t="s">
        <v>194</v>
      </c>
      <c r="AT220" s="19" t="s">
        <v>196</v>
      </c>
      <c r="AU220" s="19" t="s">
        <v>23</v>
      </c>
      <c r="AY220" s="19" t="s">
        <v>195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9" t="s">
        <v>23</v>
      </c>
      <c r="BK220" s="222">
        <f>ROUND(I220*H220,2)</f>
        <v>0</v>
      </c>
      <c r="BL220" s="19" t="s">
        <v>194</v>
      </c>
      <c r="BM220" s="19" t="s">
        <v>1154</v>
      </c>
    </row>
    <row r="221" s="1" customFormat="1">
      <c r="B221" s="40"/>
      <c r="C221" s="68"/>
      <c r="D221" s="225" t="s">
        <v>202</v>
      </c>
      <c r="E221" s="68"/>
      <c r="F221" s="226" t="s">
        <v>1155</v>
      </c>
      <c r="G221" s="68"/>
      <c r="H221" s="68"/>
      <c r="I221" s="183"/>
      <c r="J221" s="68"/>
      <c r="K221" s="68"/>
      <c r="L221" s="66"/>
      <c r="M221" s="86"/>
      <c r="N221" s="41"/>
      <c r="O221" s="41"/>
      <c r="P221" s="41"/>
      <c r="Q221" s="41"/>
      <c r="R221" s="41"/>
      <c r="S221" s="41"/>
      <c r="T221" s="87"/>
      <c r="AT221" s="19" t="s">
        <v>202</v>
      </c>
      <c r="AU221" s="19" t="s">
        <v>23</v>
      </c>
    </row>
    <row r="222" s="11" customFormat="1">
      <c r="B222" s="227"/>
      <c r="C222" s="228"/>
      <c r="D222" s="225" t="s">
        <v>213</v>
      </c>
      <c r="E222" s="229" t="s">
        <v>47</v>
      </c>
      <c r="F222" s="230" t="s">
        <v>1156</v>
      </c>
      <c r="G222" s="228"/>
      <c r="H222" s="231" t="s">
        <v>47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213</v>
      </c>
      <c r="AU222" s="237" t="s">
        <v>23</v>
      </c>
      <c r="AV222" s="11" t="s">
        <v>23</v>
      </c>
      <c r="AW222" s="11" t="s">
        <v>45</v>
      </c>
      <c r="AX222" s="11" t="s">
        <v>82</v>
      </c>
      <c r="AY222" s="237" t="s">
        <v>195</v>
      </c>
    </row>
    <row r="223" s="12" customFormat="1">
      <c r="B223" s="238"/>
      <c r="C223" s="239"/>
      <c r="D223" s="223" t="s">
        <v>213</v>
      </c>
      <c r="E223" s="240" t="s">
        <v>1157</v>
      </c>
      <c r="F223" s="241" t="s">
        <v>194</v>
      </c>
      <c r="G223" s="239"/>
      <c r="H223" s="242">
        <v>4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AT223" s="248" t="s">
        <v>213</v>
      </c>
      <c r="AU223" s="248" t="s">
        <v>23</v>
      </c>
      <c r="AV223" s="12" t="s">
        <v>91</v>
      </c>
      <c r="AW223" s="12" t="s">
        <v>45</v>
      </c>
      <c r="AX223" s="12" t="s">
        <v>23</v>
      </c>
      <c r="AY223" s="248" t="s">
        <v>195</v>
      </c>
    </row>
    <row r="224" s="1" customFormat="1" ht="22.5" customHeight="1">
      <c r="B224" s="40"/>
      <c r="C224" s="211" t="s">
        <v>440</v>
      </c>
      <c r="D224" s="211" t="s">
        <v>196</v>
      </c>
      <c r="E224" s="212" t="s">
        <v>1158</v>
      </c>
      <c r="F224" s="213" t="s">
        <v>1159</v>
      </c>
      <c r="G224" s="214" t="s">
        <v>510</v>
      </c>
      <c r="H224" s="215">
        <v>20</v>
      </c>
      <c r="I224" s="216"/>
      <c r="J224" s="217">
        <f>ROUND(I224*H224,2)</f>
        <v>0</v>
      </c>
      <c r="K224" s="213" t="s">
        <v>200</v>
      </c>
      <c r="L224" s="66"/>
      <c r="M224" s="218" t="s">
        <v>47</v>
      </c>
      <c r="N224" s="219" t="s">
        <v>53</v>
      </c>
      <c r="O224" s="41"/>
      <c r="P224" s="220">
        <f>O224*H224</f>
        <v>0</v>
      </c>
      <c r="Q224" s="220">
        <v>0.88534999999999997</v>
      </c>
      <c r="R224" s="220">
        <f>Q224*H224</f>
        <v>0</v>
      </c>
      <c r="S224" s="220">
        <v>0</v>
      </c>
      <c r="T224" s="221">
        <f>S224*H224</f>
        <v>0</v>
      </c>
      <c r="AR224" s="19" t="s">
        <v>194</v>
      </c>
      <c r="AT224" s="19" t="s">
        <v>196</v>
      </c>
      <c r="AU224" s="19" t="s">
        <v>23</v>
      </c>
      <c r="AY224" s="19" t="s">
        <v>195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9" t="s">
        <v>23</v>
      </c>
      <c r="BK224" s="222">
        <f>ROUND(I224*H224,2)</f>
        <v>0</v>
      </c>
      <c r="BL224" s="19" t="s">
        <v>194</v>
      </c>
      <c r="BM224" s="19" t="s">
        <v>1160</v>
      </c>
    </row>
    <row r="225" s="1" customFormat="1">
      <c r="B225" s="40"/>
      <c r="C225" s="68"/>
      <c r="D225" s="225" t="s">
        <v>202</v>
      </c>
      <c r="E225" s="68"/>
      <c r="F225" s="226" t="s">
        <v>1161</v>
      </c>
      <c r="G225" s="68"/>
      <c r="H225" s="68"/>
      <c r="I225" s="183"/>
      <c r="J225" s="68"/>
      <c r="K225" s="68"/>
      <c r="L225" s="66"/>
      <c r="M225" s="86"/>
      <c r="N225" s="41"/>
      <c r="O225" s="41"/>
      <c r="P225" s="41"/>
      <c r="Q225" s="41"/>
      <c r="R225" s="41"/>
      <c r="S225" s="41"/>
      <c r="T225" s="87"/>
      <c r="AT225" s="19" t="s">
        <v>202</v>
      </c>
      <c r="AU225" s="19" t="s">
        <v>23</v>
      </c>
    </row>
    <row r="226" s="11" customFormat="1">
      <c r="B226" s="227"/>
      <c r="C226" s="228"/>
      <c r="D226" s="225" t="s">
        <v>213</v>
      </c>
      <c r="E226" s="229" t="s">
        <v>47</v>
      </c>
      <c r="F226" s="230" t="s">
        <v>1062</v>
      </c>
      <c r="G226" s="228"/>
      <c r="H226" s="231" t="s">
        <v>47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213</v>
      </c>
      <c r="AU226" s="237" t="s">
        <v>23</v>
      </c>
      <c r="AV226" s="11" t="s">
        <v>23</v>
      </c>
      <c r="AW226" s="11" t="s">
        <v>45</v>
      </c>
      <c r="AX226" s="11" t="s">
        <v>82</v>
      </c>
      <c r="AY226" s="237" t="s">
        <v>195</v>
      </c>
    </row>
    <row r="227" s="12" customFormat="1">
      <c r="B227" s="238"/>
      <c r="C227" s="239"/>
      <c r="D227" s="223" t="s">
        <v>213</v>
      </c>
      <c r="E227" s="240" t="s">
        <v>47</v>
      </c>
      <c r="F227" s="241" t="s">
        <v>1162</v>
      </c>
      <c r="G227" s="239"/>
      <c r="H227" s="242">
        <v>20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AT227" s="248" t="s">
        <v>213</v>
      </c>
      <c r="AU227" s="248" t="s">
        <v>23</v>
      </c>
      <c r="AV227" s="12" t="s">
        <v>91</v>
      </c>
      <c r="AW227" s="12" t="s">
        <v>45</v>
      </c>
      <c r="AX227" s="12" t="s">
        <v>23</v>
      </c>
      <c r="AY227" s="248" t="s">
        <v>195</v>
      </c>
    </row>
    <row r="228" s="1" customFormat="1" ht="22.5" customHeight="1">
      <c r="B228" s="40"/>
      <c r="C228" s="286" t="s">
        <v>445</v>
      </c>
      <c r="D228" s="286" t="s">
        <v>479</v>
      </c>
      <c r="E228" s="287" t="s">
        <v>1163</v>
      </c>
      <c r="F228" s="288" t="s">
        <v>1164</v>
      </c>
      <c r="G228" s="289" t="s">
        <v>301</v>
      </c>
      <c r="H228" s="290">
        <v>9.9000000000000004</v>
      </c>
      <c r="I228" s="291"/>
      <c r="J228" s="292">
        <f>ROUND(I228*H228,2)</f>
        <v>0</v>
      </c>
      <c r="K228" s="288" t="s">
        <v>200</v>
      </c>
      <c r="L228" s="293"/>
      <c r="M228" s="294" t="s">
        <v>47</v>
      </c>
      <c r="N228" s="295" t="s">
        <v>53</v>
      </c>
      <c r="O228" s="41"/>
      <c r="P228" s="220">
        <f>O228*H228</f>
        <v>0</v>
      </c>
      <c r="Q228" s="220">
        <v>0.94999999999999996</v>
      </c>
      <c r="R228" s="220">
        <f>Q228*H228</f>
        <v>0</v>
      </c>
      <c r="S228" s="220">
        <v>0</v>
      </c>
      <c r="T228" s="221">
        <f>S228*H228</f>
        <v>0</v>
      </c>
      <c r="AR228" s="19" t="s">
        <v>238</v>
      </c>
      <c r="AT228" s="19" t="s">
        <v>479</v>
      </c>
      <c r="AU228" s="19" t="s">
        <v>23</v>
      </c>
      <c r="AY228" s="19" t="s">
        <v>195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9" t="s">
        <v>23</v>
      </c>
      <c r="BK228" s="222">
        <f>ROUND(I228*H228,2)</f>
        <v>0</v>
      </c>
      <c r="BL228" s="19" t="s">
        <v>194</v>
      </c>
      <c r="BM228" s="19" t="s">
        <v>1165</v>
      </c>
    </row>
    <row r="229" s="1" customFormat="1">
      <c r="B229" s="40"/>
      <c r="C229" s="68"/>
      <c r="D229" s="225" t="s">
        <v>202</v>
      </c>
      <c r="E229" s="68"/>
      <c r="F229" s="226" t="s">
        <v>1166</v>
      </c>
      <c r="G229" s="68"/>
      <c r="H229" s="68"/>
      <c r="I229" s="183"/>
      <c r="J229" s="68"/>
      <c r="K229" s="68"/>
      <c r="L229" s="66"/>
      <c r="M229" s="86"/>
      <c r="N229" s="41"/>
      <c r="O229" s="41"/>
      <c r="P229" s="41"/>
      <c r="Q229" s="41"/>
      <c r="R229" s="41"/>
      <c r="S229" s="41"/>
      <c r="T229" s="87"/>
      <c r="AT229" s="19" t="s">
        <v>202</v>
      </c>
      <c r="AU229" s="19" t="s">
        <v>23</v>
      </c>
    </row>
    <row r="230" s="12" customFormat="1">
      <c r="B230" s="238"/>
      <c r="C230" s="239"/>
      <c r="D230" s="223" t="s">
        <v>213</v>
      </c>
      <c r="E230" s="239"/>
      <c r="F230" s="241" t="s">
        <v>1167</v>
      </c>
      <c r="G230" s="239"/>
      <c r="H230" s="242">
        <v>9.9000000000000004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213</v>
      </c>
      <c r="AU230" s="248" t="s">
        <v>23</v>
      </c>
      <c r="AV230" s="12" t="s">
        <v>91</v>
      </c>
      <c r="AW230" s="12" t="s">
        <v>4</v>
      </c>
      <c r="AX230" s="12" t="s">
        <v>23</v>
      </c>
      <c r="AY230" s="248" t="s">
        <v>195</v>
      </c>
    </row>
    <row r="231" s="1" customFormat="1" ht="22.5" customHeight="1">
      <c r="B231" s="40"/>
      <c r="C231" s="211" t="s">
        <v>450</v>
      </c>
      <c r="D231" s="211" t="s">
        <v>196</v>
      </c>
      <c r="E231" s="212" t="s">
        <v>1168</v>
      </c>
      <c r="F231" s="213" t="s">
        <v>1169</v>
      </c>
      <c r="G231" s="214" t="s">
        <v>557</v>
      </c>
      <c r="H231" s="215">
        <v>15</v>
      </c>
      <c r="I231" s="216"/>
      <c r="J231" s="217">
        <f>ROUND(I231*H231,2)</f>
        <v>0</v>
      </c>
      <c r="K231" s="213" t="s">
        <v>200</v>
      </c>
      <c r="L231" s="66"/>
      <c r="M231" s="218" t="s">
        <v>47</v>
      </c>
      <c r="N231" s="219" t="s">
        <v>53</v>
      </c>
      <c r="O231" s="41"/>
      <c r="P231" s="220">
        <f>O231*H231</f>
        <v>0</v>
      </c>
      <c r="Q231" s="220">
        <v>2.2667199999999998</v>
      </c>
      <c r="R231" s="220">
        <f>Q231*H231</f>
        <v>0</v>
      </c>
      <c r="S231" s="220">
        <v>0</v>
      </c>
      <c r="T231" s="221">
        <f>S231*H231</f>
        <v>0</v>
      </c>
      <c r="AR231" s="19" t="s">
        <v>194</v>
      </c>
      <c r="AT231" s="19" t="s">
        <v>196</v>
      </c>
      <c r="AU231" s="19" t="s">
        <v>23</v>
      </c>
      <c r="AY231" s="19" t="s">
        <v>195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9" t="s">
        <v>23</v>
      </c>
      <c r="BK231" s="222">
        <f>ROUND(I231*H231,2)</f>
        <v>0</v>
      </c>
      <c r="BL231" s="19" t="s">
        <v>194</v>
      </c>
      <c r="BM231" s="19" t="s">
        <v>1170</v>
      </c>
    </row>
    <row r="232" s="1" customFormat="1">
      <c r="B232" s="40"/>
      <c r="C232" s="68"/>
      <c r="D232" s="225" t="s">
        <v>202</v>
      </c>
      <c r="E232" s="68"/>
      <c r="F232" s="226" t="s">
        <v>1171</v>
      </c>
      <c r="G232" s="68"/>
      <c r="H232" s="68"/>
      <c r="I232" s="183"/>
      <c r="J232" s="68"/>
      <c r="K232" s="68"/>
      <c r="L232" s="66"/>
      <c r="M232" s="86"/>
      <c r="N232" s="41"/>
      <c r="O232" s="41"/>
      <c r="P232" s="41"/>
      <c r="Q232" s="41"/>
      <c r="R232" s="41"/>
      <c r="S232" s="41"/>
      <c r="T232" s="87"/>
      <c r="AT232" s="19" t="s">
        <v>202</v>
      </c>
      <c r="AU232" s="19" t="s">
        <v>23</v>
      </c>
    </row>
    <row r="233" s="11" customFormat="1">
      <c r="B233" s="227"/>
      <c r="C233" s="228"/>
      <c r="D233" s="225" t="s">
        <v>213</v>
      </c>
      <c r="E233" s="229" t="s">
        <v>47</v>
      </c>
      <c r="F233" s="230" t="s">
        <v>1062</v>
      </c>
      <c r="G233" s="228"/>
      <c r="H233" s="231" t="s">
        <v>47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213</v>
      </c>
      <c r="AU233" s="237" t="s">
        <v>23</v>
      </c>
      <c r="AV233" s="11" t="s">
        <v>23</v>
      </c>
      <c r="AW233" s="11" t="s">
        <v>45</v>
      </c>
      <c r="AX233" s="11" t="s">
        <v>82</v>
      </c>
      <c r="AY233" s="237" t="s">
        <v>195</v>
      </c>
    </row>
    <row r="234" s="12" customFormat="1">
      <c r="B234" s="238"/>
      <c r="C234" s="239"/>
      <c r="D234" s="223" t="s">
        <v>213</v>
      </c>
      <c r="E234" s="240" t="s">
        <v>47</v>
      </c>
      <c r="F234" s="241" t="s">
        <v>8</v>
      </c>
      <c r="G234" s="239"/>
      <c r="H234" s="242">
        <v>15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AT234" s="248" t="s">
        <v>213</v>
      </c>
      <c r="AU234" s="248" t="s">
        <v>23</v>
      </c>
      <c r="AV234" s="12" t="s">
        <v>91</v>
      </c>
      <c r="AW234" s="12" t="s">
        <v>45</v>
      </c>
      <c r="AX234" s="12" t="s">
        <v>23</v>
      </c>
      <c r="AY234" s="248" t="s">
        <v>195</v>
      </c>
    </row>
    <row r="235" s="1" customFormat="1" ht="22.5" customHeight="1">
      <c r="B235" s="40"/>
      <c r="C235" s="211" t="s">
        <v>455</v>
      </c>
      <c r="D235" s="211" t="s">
        <v>196</v>
      </c>
      <c r="E235" s="212" t="s">
        <v>1172</v>
      </c>
      <c r="F235" s="213" t="s">
        <v>1173</v>
      </c>
      <c r="G235" s="214" t="s">
        <v>510</v>
      </c>
      <c r="H235" s="215">
        <v>1024</v>
      </c>
      <c r="I235" s="216"/>
      <c r="J235" s="217">
        <f>ROUND(I235*H235,2)</f>
        <v>0</v>
      </c>
      <c r="K235" s="213" t="s">
        <v>200</v>
      </c>
      <c r="L235" s="66"/>
      <c r="M235" s="218" t="s">
        <v>47</v>
      </c>
      <c r="N235" s="219" t="s">
        <v>53</v>
      </c>
      <c r="O235" s="41"/>
      <c r="P235" s="220">
        <f>O235*H235</f>
        <v>0</v>
      </c>
      <c r="Q235" s="220">
        <v>0</v>
      </c>
      <c r="R235" s="220">
        <f>Q235*H235</f>
        <v>0</v>
      </c>
      <c r="S235" s="220">
        <v>0.32400000000000001</v>
      </c>
      <c r="T235" s="221">
        <f>S235*H235</f>
        <v>0</v>
      </c>
      <c r="AR235" s="19" t="s">
        <v>194</v>
      </c>
      <c r="AT235" s="19" t="s">
        <v>196</v>
      </c>
      <c r="AU235" s="19" t="s">
        <v>23</v>
      </c>
      <c r="AY235" s="19" t="s">
        <v>195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9" t="s">
        <v>23</v>
      </c>
      <c r="BK235" s="222">
        <f>ROUND(I235*H235,2)</f>
        <v>0</v>
      </c>
      <c r="BL235" s="19" t="s">
        <v>194</v>
      </c>
      <c r="BM235" s="19" t="s">
        <v>1174</v>
      </c>
    </row>
    <row r="236" s="1" customFormat="1">
      <c r="B236" s="40"/>
      <c r="C236" s="68"/>
      <c r="D236" s="225" t="s">
        <v>202</v>
      </c>
      <c r="E236" s="68"/>
      <c r="F236" s="226" t="s">
        <v>1175</v>
      </c>
      <c r="G236" s="68"/>
      <c r="H236" s="68"/>
      <c r="I236" s="183"/>
      <c r="J236" s="68"/>
      <c r="K236" s="68"/>
      <c r="L236" s="66"/>
      <c r="M236" s="86"/>
      <c r="N236" s="41"/>
      <c r="O236" s="41"/>
      <c r="P236" s="41"/>
      <c r="Q236" s="41"/>
      <c r="R236" s="41"/>
      <c r="S236" s="41"/>
      <c r="T236" s="87"/>
      <c r="AT236" s="19" t="s">
        <v>202</v>
      </c>
      <c r="AU236" s="19" t="s">
        <v>23</v>
      </c>
    </row>
    <row r="237" s="11" customFormat="1">
      <c r="B237" s="227"/>
      <c r="C237" s="228"/>
      <c r="D237" s="225" t="s">
        <v>213</v>
      </c>
      <c r="E237" s="229" t="s">
        <v>47</v>
      </c>
      <c r="F237" s="230" t="s">
        <v>1062</v>
      </c>
      <c r="G237" s="228"/>
      <c r="H237" s="231" t="s">
        <v>47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213</v>
      </c>
      <c r="AU237" s="237" t="s">
        <v>23</v>
      </c>
      <c r="AV237" s="11" t="s">
        <v>23</v>
      </c>
      <c r="AW237" s="11" t="s">
        <v>45</v>
      </c>
      <c r="AX237" s="11" t="s">
        <v>82</v>
      </c>
      <c r="AY237" s="237" t="s">
        <v>195</v>
      </c>
    </row>
    <row r="238" s="12" customFormat="1">
      <c r="B238" s="238"/>
      <c r="C238" s="239"/>
      <c r="D238" s="223" t="s">
        <v>213</v>
      </c>
      <c r="E238" s="240" t="s">
        <v>47</v>
      </c>
      <c r="F238" s="241" t="s">
        <v>1150</v>
      </c>
      <c r="G238" s="239"/>
      <c r="H238" s="242">
        <v>1024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AT238" s="248" t="s">
        <v>213</v>
      </c>
      <c r="AU238" s="248" t="s">
        <v>23</v>
      </c>
      <c r="AV238" s="12" t="s">
        <v>91</v>
      </c>
      <c r="AW238" s="12" t="s">
        <v>45</v>
      </c>
      <c r="AX238" s="12" t="s">
        <v>23</v>
      </c>
      <c r="AY238" s="248" t="s">
        <v>195</v>
      </c>
    </row>
    <row r="239" s="1" customFormat="1" ht="22.5" customHeight="1">
      <c r="B239" s="40"/>
      <c r="C239" s="211" t="s">
        <v>460</v>
      </c>
      <c r="D239" s="211" t="s">
        <v>196</v>
      </c>
      <c r="E239" s="212" t="s">
        <v>879</v>
      </c>
      <c r="F239" s="213" t="s">
        <v>880</v>
      </c>
      <c r="G239" s="214" t="s">
        <v>526</v>
      </c>
      <c r="H239" s="215">
        <v>5939.1999999999998</v>
      </c>
      <c r="I239" s="216"/>
      <c r="J239" s="217">
        <f>ROUND(I239*H239,2)</f>
        <v>0</v>
      </c>
      <c r="K239" s="213" t="s">
        <v>47</v>
      </c>
      <c r="L239" s="66"/>
      <c r="M239" s="218" t="s">
        <v>47</v>
      </c>
      <c r="N239" s="219" t="s">
        <v>53</v>
      </c>
      <c r="O239" s="41"/>
      <c r="P239" s="220">
        <f>O239*H239</f>
        <v>0</v>
      </c>
      <c r="Q239" s="220">
        <v>0</v>
      </c>
      <c r="R239" s="220">
        <f>Q239*H239</f>
        <v>0</v>
      </c>
      <c r="S239" s="220">
        <v>0.02</v>
      </c>
      <c r="T239" s="221">
        <f>S239*H239</f>
        <v>0</v>
      </c>
      <c r="AR239" s="19" t="s">
        <v>194</v>
      </c>
      <c r="AT239" s="19" t="s">
        <v>196</v>
      </c>
      <c r="AU239" s="19" t="s">
        <v>23</v>
      </c>
      <c r="AY239" s="19" t="s">
        <v>195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9" t="s">
        <v>23</v>
      </c>
      <c r="BK239" s="222">
        <f>ROUND(I239*H239,2)</f>
        <v>0</v>
      </c>
      <c r="BL239" s="19" t="s">
        <v>194</v>
      </c>
      <c r="BM239" s="19" t="s">
        <v>1176</v>
      </c>
    </row>
    <row r="240" s="1" customFormat="1">
      <c r="B240" s="40"/>
      <c r="C240" s="68"/>
      <c r="D240" s="225" t="s">
        <v>202</v>
      </c>
      <c r="E240" s="68"/>
      <c r="F240" s="226" t="s">
        <v>882</v>
      </c>
      <c r="G240" s="68"/>
      <c r="H240" s="68"/>
      <c r="I240" s="183"/>
      <c r="J240" s="68"/>
      <c r="K240" s="68"/>
      <c r="L240" s="66"/>
      <c r="M240" s="86"/>
      <c r="N240" s="41"/>
      <c r="O240" s="41"/>
      <c r="P240" s="41"/>
      <c r="Q240" s="41"/>
      <c r="R240" s="41"/>
      <c r="S240" s="41"/>
      <c r="T240" s="87"/>
      <c r="AT240" s="19" t="s">
        <v>202</v>
      </c>
      <c r="AU240" s="19" t="s">
        <v>23</v>
      </c>
    </row>
    <row r="241" s="11" customFormat="1">
      <c r="B241" s="227"/>
      <c r="C241" s="228"/>
      <c r="D241" s="225" t="s">
        <v>213</v>
      </c>
      <c r="E241" s="229" t="s">
        <v>47</v>
      </c>
      <c r="F241" s="230" t="s">
        <v>1062</v>
      </c>
      <c r="G241" s="228"/>
      <c r="H241" s="231" t="s">
        <v>47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213</v>
      </c>
      <c r="AU241" s="237" t="s">
        <v>23</v>
      </c>
      <c r="AV241" s="11" t="s">
        <v>23</v>
      </c>
      <c r="AW241" s="11" t="s">
        <v>45</v>
      </c>
      <c r="AX241" s="11" t="s">
        <v>82</v>
      </c>
      <c r="AY241" s="237" t="s">
        <v>195</v>
      </c>
    </row>
    <row r="242" s="12" customFormat="1">
      <c r="B242" s="238"/>
      <c r="C242" s="239"/>
      <c r="D242" s="225" t="s">
        <v>213</v>
      </c>
      <c r="E242" s="266" t="s">
        <v>763</v>
      </c>
      <c r="F242" s="267" t="s">
        <v>1177</v>
      </c>
      <c r="G242" s="239"/>
      <c r="H242" s="268">
        <v>3020.8000000000002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AT242" s="248" t="s">
        <v>213</v>
      </c>
      <c r="AU242" s="248" t="s">
        <v>23</v>
      </c>
      <c r="AV242" s="12" t="s">
        <v>91</v>
      </c>
      <c r="AW242" s="12" t="s">
        <v>45</v>
      </c>
      <c r="AX242" s="12" t="s">
        <v>82</v>
      </c>
      <c r="AY242" s="248" t="s">
        <v>195</v>
      </c>
    </row>
    <row r="243" s="12" customFormat="1">
      <c r="B243" s="238"/>
      <c r="C243" s="239"/>
      <c r="D243" s="225" t="s">
        <v>213</v>
      </c>
      <c r="E243" s="266" t="s">
        <v>764</v>
      </c>
      <c r="F243" s="267" t="s">
        <v>1178</v>
      </c>
      <c r="G243" s="239"/>
      <c r="H243" s="268">
        <v>2918.4000000000001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AT243" s="248" t="s">
        <v>213</v>
      </c>
      <c r="AU243" s="248" t="s">
        <v>23</v>
      </c>
      <c r="AV243" s="12" t="s">
        <v>91</v>
      </c>
      <c r="AW243" s="12" t="s">
        <v>45</v>
      </c>
      <c r="AX243" s="12" t="s">
        <v>82</v>
      </c>
      <c r="AY243" s="248" t="s">
        <v>195</v>
      </c>
    </row>
    <row r="244" s="12" customFormat="1">
      <c r="B244" s="238"/>
      <c r="C244" s="239"/>
      <c r="D244" s="223" t="s">
        <v>213</v>
      </c>
      <c r="E244" s="240" t="s">
        <v>1179</v>
      </c>
      <c r="F244" s="241" t="s">
        <v>1180</v>
      </c>
      <c r="G244" s="239"/>
      <c r="H244" s="242">
        <v>5939.1999999999998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213</v>
      </c>
      <c r="AU244" s="248" t="s">
        <v>23</v>
      </c>
      <c r="AV244" s="12" t="s">
        <v>91</v>
      </c>
      <c r="AW244" s="12" t="s">
        <v>45</v>
      </c>
      <c r="AX244" s="12" t="s">
        <v>23</v>
      </c>
      <c r="AY244" s="248" t="s">
        <v>195</v>
      </c>
    </row>
    <row r="245" s="1" customFormat="1" ht="22.5" customHeight="1">
      <c r="B245" s="40"/>
      <c r="C245" s="211" t="s">
        <v>683</v>
      </c>
      <c r="D245" s="211" t="s">
        <v>196</v>
      </c>
      <c r="E245" s="212" t="s">
        <v>1181</v>
      </c>
      <c r="F245" s="213" t="s">
        <v>1182</v>
      </c>
      <c r="G245" s="214" t="s">
        <v>568</v>
      </c>
      <c r="H245" s="215">
        <v>7.8399999999999999</v>
      </c>
      <c r="I245" s="216"/>
      <c r="J245" s="217">
        <f>ROUND(I245*H245,2)</f>
        <v>0</v>
      </c>
      <c r="K245" s="213" t="s">
        <v>47</v>
      </c>
      <c r="L245" s="66"/>
      <c r="M245" s="218" t="s">
        <v>47</v>
      </c>
      <c r="N245" s="219" t="s">
        <v>53</v>
      </c>
      <c r="O245" s="41"/>
      <c r="P245" s="220">
        <f>O245*H245</f>
        <v>0</v>
      </c>
      <c r="Q245" s="220">
        <v>0.12</v>
      </c>
      <c r="R245" s="220">
        <f>Q245*H245</f>
        <v>0</v>
      </c>
      <c r="S245" s="220">
        <v>2.2000000000000002</v>
      </c>
      <c r="T245" s="221">
        <f>S245*H245</f>
        <v>0</v>
      </c>
      <c r="AR245" s="19" t="s">
        <v>194</v>
      </c>
      <c r="AT245" s="19" t="s">
        <v>196</v>
      </c>
      <c r="AU245" s="19" t="s">
        <v>23</v>
      </c>
      <c r="AY245" s="19" t="s">
        <v>195</v>
      </c>
      <c r="BE245" s="222">
        <f>IF(N245="základní",J245,0)</f>
        <v>0</v>
      </c>
      <c r="BF245" s="222">
        <f>IF(N245="snížená",J245,0)</f>
        <v>0</v>
      </c>
      <c r="BG245" s="222">
        <f>IF(N245="zákl. přenesená",J245,0)</f>
        <v>0</v>
      </c>
      <c r="BH245" s="222">
        <f>IF(N245="sníž. přenesená",J245,0)</f>
        <v>0</v>
      </c>
      <c r="BI245" s="222">
        <f>IF(N245="nulová",J245,0)</f>
        <v>0</v>
      </c>
      <c r="BJ245" s="19" t="s">
        <v>23</v>
      </c>
      <c r="BK245" s="222">
        <f>ROUND(I245*H245,2)</f>
        <v>0</v>
      </c>
      <c r="BL245" s="19" t="s">
        <v>194</v>
      </c>
      <c r="BM245" s="19" t="s">
        <v>1183</v>
      </c>
    </row>
    <row r="246" s="1" customFormat="1">
      <c r="B246" s="40"/>
      <c r="C246" s="68"/>
      <c r="D246" s="225" t="s">
        <v>202</v>
      </c>
      <c r="E246" s="68"/>
      <c r="F246" s="226" t="s">
        <v>1182</v>
      </c>
      <c r="G246" s="68"/>
      <c r="H246" s="68"/>
      <c r="I246" s="183"/>
      <c r="J246" s="68"/>
      <c r="K246" s="68"/>
      <c r="L246" s="66"/>
      <c r="M246" s="86"/>
      <c r="N246" s="41"/>
      <c r="O246" s="41"/>
      <c r="P246" s="41"/>
      <c r="Q246" s="41"/>
      <c r="R246" s="41"/>
      <c r="S246" s="41"/>
      <c r="T246" s="87"/>
      <c r="AT246" s="19" t="s">
        <v>202</v>
      </c>
      <c r="AU246" s="19" t="s">
        <v>23</v>
      </c>
    </row>
    <row r="247" s="12" customFormat="1">
      <c r="B247" s="238"/>
      <c r="C247" s="239"/>
      <c r="D247" s="223" t="s">
        <v>213</v>
      </c>
      <c r="E247" s="240" t="s">
        <v>47</v>
      </c>
      <c r="F247" s="241" t="s">
        <v>1075</v>
      </c>
      <c r="G247" s="239"/>
      <c r="H247" s="242">
        <v>7.8399999999999999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AT247" s="248" t="s">
        <v>213</v>
      </c>
      <c r="AU247" s="248" t="s">
        <v>23</v>
      </c>
      <c r="AV247" s="12" t="s">
        <v>91</v>
      </c>
      <c r="AW247" s="12" t="s">
        <v>45</v>
      </c>
      <c r="AX247" s="12" t="s">
        <v>23</v>
      </c>
      <c r="AY247" s="248" t="s">
        <v>195</v>
      </c>
    </row>
    <row r="248" s="1" customFormat="1" ht="22.5" customHeight="1">
      <c r="B248" s="40"/>
      <c r="C248" s="211" t="s">
        <v>853</v>
      </c>
      <c r="D248" s="211" t="s">
        <v>196</v>
      </c>
      <c r="E248" s="212" t="s">
        <v>1184</v>
      </c>
      <c r="F248" s="213" t="s">
        <v>1185</v>
      </c>
      <c r="G248" s="214" t="s">
        <v>568</v>
      </c>
      <c r="H248" s="215">
        <v>13.66</v>
      </c>
      <c r="I248" s="216"/>
      <c r="J248" s="217">
        <f>ROUND(I248*H248,2)</f>
        <v>0</v>
      </c>
      <c r="K248" s="213" t="s">
        <v>47</v>
      </c>
      <c r="L248" s="66"/>
      <c r="M248" s="218" t="s">
        <v>47</v>
      </c>
      <c r="N248" s="219" t="s">
        <v>53</v>
      </c>
      <c r="O248" s="41"/>
      <c r="P248" s="220">
        <f>O248*H248</f>
        <v>0</v>
      </c>
      <c r="Q248" s="220">
        <v>0.12</v>
      </c>
      <c r="R248" s="220">
        <f>Q248*H248</f>
        <v>0</v>
      </c>
      <c r="S248" s="220">
        <v>2.2000000000000002</v>
      </c>
      <c r="T248" s="221">
        <f>S248*H248</f>
        <v>0</v>
      </c>
      <c r="AR248" s="19" t="s">
        <v>194</v>
      </c>
      <c r="AT248" s="19" t="s">
        <v>196</v>
      </c>
      <c r="AU248" s="19" t="s">
        <v>23</v>
      </c>
      <c r="AY248" s="19" t="s">
        <v>195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9" t="s">
        <v>23</v>
      </c>
      <c r="BK248" s="222">
        <f>ROUND(I248*H248,2)</f>
        <v>0</v>
      </c>
      <c r="BL248" s="19" t="s">
        <v>194</v>
      </c>
      <c r="BM248" s="19" t="s">
        <v>1186</v>
      </c>
    </row>
    <row r="249" s="1" customFormat="1">
      <c r="B249" s="40"/>
      <c r="C249" s="68"/>
      <c r="D249" s="225" t="s">
        <v>202</v>
      </c>
      <c r="E249" s="68"/>
      <c r="F249" s="226" t="s">
        <v>1185</v>
      </c>
      <c r="G249" s="68"/>
      <c r="H249" s="68"/>
      <c r="I249" s="183"/>
      <c r="J249" s="68"/>
      <c r="K249" s="68"/>
      <c r="L249" s="66"/>
      <c r="M249" s="86"/>
      <c r="N249" s="41"/>
      <c r="O249" s="41"/>
      <c r="P249" s="41"/>
      <c r="Q249" s="41"/>
      <c r="R249" s="41"/>
      <c r="S249" s="41"/>
      <c r="T249" s="87"/>
      <c r="AT249" s="19" t="s">
        <v>202</v>
      </c>
      <c r="AU249" s="19" t="s">
        <v>23</v>
      </c>
    </row>
    <row r="250" s="12" customFormat="1">
      <c r="B250" s="238"/>
      <c r="C250" s="239"/>
      <c r="D250" s="223" t="s">
        <v>213</v>
      </c>
      <c r="E250" s="240" t="s">
        <v>47</v>
      </c>
      <c r="F250" s="241" t="s">
        <v>1187</v>
      </c>
      <c r="G250" s="239"/>
      <c r="H250" s="242">
        <v>13.66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213</v>
      </c>
      <c r="AU250" s="248" t="s">
        <v>23</v>
      </c>
      <c r="AV250" s="12" t="s">
        <v>91</v>
      </c>
      <c r="AW250" s="12" t="s">
        <v>45</v>
      </c>
      <c r="AX250" s="12" t="s">
        <v>23</v>
      </c>
      <c r="AY250" s="248" t="s">
        <v>195</v>
      </c>
    </row>
    <row r="251" s="1" customFormat="1" ht="22.5" customHeight="1">
      <c r="B251" s="40"/>
      <c r="C251" s="211" t="s">
        <v>465</v>
      </c>
      <c r="D251" s="211" t="s">
        <v>196</v>
      </c>
      <c r="E251" s="212" t="s">
        <v>908</v>
      </c>
      <c r="F251" s="213" t="s">
        <v>909</v>
      </c>
      <c r="G251" s="214" t="s">
        <v>301</v>
      </c>
      <c r="H251" s="215">
        <v>2</v>
      </c>
      <c r="I251" s="216"/>
      <c r="J251" s="217">
        <f>ROUND(I251*H251,2)</f>
        <v>0</v>
      </c>
      <c r="K251" s="213" t="s">
        <v>200</v>
      </c>
      <c r="L251" s="66"/>
      <c r="M251" s="218" t="s">
        <v>47</v>
      </c>
      <c r="N251" s="219" t="s">
        <v>53</v>
      </c>
      <c r="O251" s="41"/>
      <c r="P251" s="220">
        <f>O251*H251</f>
        <v>0</v>
      </c>
      <c r="Q251" s="220">
        <v>0</v>
      </c>
      <c r="R251" s="220">
        <f>Q251*H251</f>
        <v>0</v>
      </c>
      <c r="S251" s="220">
        <v>0.082000000000000003</v>
      </c>
      <c r="T251" s="221">
        <f>S251*H251</f>
        <v>0</v>
      </c>
      <c r="AR251" s="19" t="s">
        <v>194</v>
      </c>
      <c r="AT251" s="19" t="s">
        <v>196</v>
      </c>
      <c r="AU251" s="19" t="s">
        <v>23</v>
      </c>
      <c r="AY251" s="19" t="s">
        <v>195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9" t="s">
        <v>23</v>
      </c>
      <c r="BK251" s="222">
        <f>ROUND(I251*H251,2)</f>
        <v>0</v>
      </c>
      <c r="BL251" s="19" t="s">
        <v>194</v>
      </c>
      <c r="BM251" s="19" t="s">
        <v>1188</v>
      </c>
    </row>
    <row r="252" s="1" customFormat="1">
      <c r="B252" s="40"/>
      <c r="C252" s="68"/>
      <c r="D252" s="225" t="s">
        <v>202</v>
      </c>
      <c r="E252" s="68"/>
      <c r="F252" s="226" t="s">
        <v>911</v>
      </c>
      <c r="G252" s="68"/>
      <c r="H252" s="68"/>
      <c r="I252" s="183"/>
      <c r="J252" s="68"/>
      <c r="K252" s="68"/>
      <c r="L252" s="66"/>
      <c r="M252" s="86"/>
      <c r="N252" s="41"/>
      <c r="O252" s="41"/>
      <c r="P252" s="41"/>
      <c r="Q252" s="41"/>
      <c r="R252" s="41"/>
      <c r="S252" s="41"/>
      <c r="T252" s="87"/>
      <c r="AT252" s="19" t="s">
        <v>202</v>
      </c>
      <c r="AU252" s="19" t="s">
        <v>23</v>
      </c>
    </row>
    <row r="253" s="11" customFormat="1">
      <c r="B253" s="227"/>
      <c r="C253" s="228"/>
      <c r="D253" s="225" t="s">
        <v>213</v>
      </c>
      <c r="E253" s="229" t="s">
        <v>47</v>
      </c>
      <c r="F253" s="230" t="s">
        <v>1062</v>
      </c>
      <c r="G253" s="228"/>
      <c r="H253" s="231" t="s">
        <v>47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213</v>
      </c>
      <c r="AU253" s="237" t="s">
        <v>23</v>
      </c>
      <c r="AV253" s="11" t="s">
        <v>23</v>
      </c>
      <c r="AW253" s="11" t="s">
        <v>45</v>
      </c>
      <c r="AX253" s="11" t="s">
        <v>82</v>
      </c>
      <c r="AY253" s="237" t="s">
        <v>195</v>
      </c>
    </row>
    <row r="254" s="12" customFormat="1">
      <c r="B254" s="238"/>
      <c r="C254" s="239"/>
      <c r="D254" s="223" t="s">
        <v>213</v>
      </c>
      <c r="E254" s="240" t="s">
        <v>47</v>
      </c>
      <c r="F254" s="241" t="s">
        <v>91</v>
      </c>
      <c r="G254" s="239"/>
      <c r="H254" s="242">
        <v>2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AT254" s="248" t="s">
        <v>213</v>
      </c>
      <c r="AU254" s="248" t="s">
        <v>23</v>
      </c>
      <c r="AV254" s="12" t="s">
        <v>91</v>
      </c>
      <c r="AW254" s="12" t="s">
        <v>45</v>
      </c>
      <c r="AX254" s="12" t="s">
        <v>23</v>
      </c>
      <c r="AY254" s="248" t="s">
        <v>195</v>
      </c>
    </row>
    <row r="255" s="1" customFormat="1" ht="22.5" customHeight="1">
      <c r="B255" s="40"/>
      <c r="C255" s="211" t="s">
        <v>471</v>
      </c>
      <c r="D255" s="211" t="s">
        <v>196</v>
      </c>
      <c r="E255" s="212" t="s">
        <v>913</v>
      </c>
      <c r="F255" s="213" t="s">
        <v>914</v>
      </c>
      <c r="G255" s="214" t="s">
        <v>492</v>
      </c>
      <c r="H255" s="215">
        <v>2824.3679999999999</v>
      </c>
      <c r="I255" s="216"/>
      <c r="J255" s="217">
        <f>ROUND(I255*H255,2)</f>
        <v>0</v>
      </c>
      <c r="K255" s="213" t="s">
        <v>47</v>
      </c>
      <c r="L255" s="66"/>
      <c r="M255" s="218" t="s">
        <v>47</v>
      </c>
      <c r="N255" s="219" t="s">
        <v>53</v>
      </c>
      <c r="O255" s="41"/>
      <c r="P255" s="220">
        <f>O255*H255</f>
        <v>0</v>
      </c>
      <c r="Q255" s="220">
        <v>0</v>
      </c>
      <c r="R255" s="220">
        <f>Q255*H255</f>
        <v>0</v>
      </c>
      <c r="S255" s="220">
        <v>0</v>
      </c>
      <c r="T255" s="221">
        <f>S255*H255</f>
        <v>0</v>
      </c>
      <c r="AR255" s="19" t="s">
        <v>194</v>
      </c>
      <c r="AT255" s="19" t="s">
        <v>196</v>
      </c>
      <c r="AU255" s="19" t="s">
        <v>23</v>
      </c>
      <c r="AY255" s="19" t="s">
        <v>195</v>
      </c>
      <c r="BE255" s="222">
        <f>IF(N255="základní",J255,0)</f>
        <v>0</v>
      </c>
      <c r="BF255" s="222">
        <f>IF(N255="snížená",J255,0)</f>
        <v>0</v>
      </c>
      <c r="BG255" s="222">
        <f>IF(N255="zákl. přenesená",J255,0)</f>
        <v>0</v>
      </c>
      <c r="BH255" s="222">
        <f>IF(N255="sníž. přenesená",J255,0)</f>
        <v>0</v>
      </c>
      <c r="BI255" s="222">
        <f>IF(N255="nulová",J255,0)</f>
        <v>0</v>
      </c>
      <c r="BJ255" s="19" t="s">
        <v>23</v>
      </c>
      <c r="BK255" s="222">
        <f>ROUND(I255*H255,2)</f>
        <v>0</v>
      </c>
      <c r="BL255" s="19" t="s">
        <v>194</v>
      </c>
      <c r="BM255" s="19" t="s">
        <v>1189</v>
      </c>
    </row>
    <row r="256" s="1" customFormat="1">
      <c r="B256" s="40"/>
      <c r="C256" s="68"/>
      <c r="D256" s="225" t="s">
        <v>202</v>
      </c>
      <c r="E256" s="68"/>
      <c r="F256" s="226" t="s">
        <v>916</v>
      </c>
      <c r="G256" s="68"/>
      <c r="H256" s="68"/>
      <c r="I256" s="183"/>
      <c r="J256" s="68"/>
      <c r="K256" s="68"/>
      <c r="L256" s="66"/>
      <c r="M256" s="86"/>
      <c r="N256" s="41"/>
      <c r="O256" s="41"/>
      <c r="P256" s="41"/>
      <c r="Q256" s="41"/>
      <c r="R256" s="41"/>
      <c r="S256" s="41"/>
      <c r="T256" s="87"/>
      <c r="AT256" s="19" t="s">
        <v>202</v>
      </c>
      <c r="AU256" s="19" t="s">
        <v>23</v>
      </c>
    </row>
    <row r="257" s="11" customFormat="1">
      <c r="B257" s="227"/>
      <c r="C257" s="228"/>
      <c r="D257" s="225" t="s">
        <v>213</v>
      </c>
      <c r="E257" s="229" t="s">
        <v>47</v>
      </c>
      <c r="F257" s="230" t="s">
        <v>1062</v>
      </c>
      <c r="G257" s="228"/>
      <c r="H257" s="231" t="s">
        <v>47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213</v>
      </c>
      <c r="AU257" s="237" t="s">
        <v>23</v>
      </c>
      <c r="AV257" s="11" t="s">
        <v>23</v>
      </c>
      <c r="AW257" s="11" t="s">
        <v>45</v>
      </c>
      <c r="AX257" s="11" t="s">
        <v>82</v>
      </c>
      <c r="AY257" s="237" t="s">
        <v>195</v>
      </c>
    </row>
    <row r="258" s="12" customFormat="1">
      <c r="B258" s="238"/>
      <c r="C258" s="239"/>
      <c r="D258" s="223" t="s">
        <v>213</v>
      </c>
      <c r="E258" s="240" t="s">
        <v>47</v>
      </c>
      <c r="F258" s="241" t="s">
        <v>1190</v>
      </c>
      <c r="G258" s="239"/>
      <c r="H258" s="242">
        <v>2824.3679999999999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AT258" s="248" t="s">
        <v>213</v>
      </c>
      <c r="AU258" s="248" t="s">
        <v>23</v>
      </c>
      <c r="AV258" s="12" t="s">
        <v>91</v>
      </c>
      <c r="AW258" s="12" t="s">
        <v>45</v>
      </c>
      <c r="AX258" s="12" t="s">
        <v>23</v>
      </c>
      <c r="AY258" s="248" t="s">
        <v>195</v>
      </c>
    </row>
    <row r="259" s="1" customFormat="1" ht="22.5" customHeight="1">
      <c r="B259" s="40"/>
      <c r="C259" s="211" t="s">
        <v>478</v>
      </c>
      <c r="D259" s="211" t="s">
        <v>196</v>
      </c>
      <c r="E259" s="212" t="s">
        <v>919</v>
      </c>
      <c r="F259" s="213" t="s">
        <v>920</v>
      </c>
      <c r="G259" s="214" t="s">
        <v>492</v>
      </c>
      <c r="H259" s="215">
        <v>52764.292000000001</v>
      </c>
      <c r="I259" s="216"/>
      <c r="J259" s="217">
        <f>ROUND(I259*H259,2)</f>
        <v>0</v>
      </c>
      <c r="K259" s="213" t="s">
        <v>47</v>
      </c>
      <c r="L259" s="66"/>
      <c r="M259" s="218" t="s">
        <v>47</v>
      </c>
      <c r="N259" s="219" t="s">
        <v>53</v>
      </c>
      <c r="O259" s="41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AR259" s="19" t="s">
        <v>194</v>
      </c>
      <c r="AT259" s="19" t="s">
        <v>196</v>
      </c>
      <c r="AU259" s="19" t="s">
        <v>23</v>
      </c>
      <c r="AY259" s="19" t="s">
        <v>195</v>
      </c>
      <c r="BE259" s="222">
        <f>IF(N259="základní",J259,0)</f>
        <v>0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19" t="s">
        <v>23</v>
      </c>
      <c r="BK259" s="222">
        <f>ROUND(I259*H259,2)</f>
        <v>0</v>
      </c>
      <c r="BL259" s="19" t="s">
        <v>194</v>
      </c>
      <c r="BM259" s="19" t="s">
        <v>1191</v>
      </c>
    </row>
    <row r="260" s="1" customFormat="1">
      <c r="B260" s="40"/>
      <c r="C260" s="68"/>
      <c r="D260" s="225" t="s">
        <v>202</v>
      </c>
      <c r="E260" s="68"/>
      <c r="F260" s="226" t="s">
        <v>922</v>
      </c>
      <c r="G260" s="68"/>
      <c r="H260" s="68"/>
      <c r="I260" s="183"/>
      <c r="J260" s="68"/>
      <c r="K260" s="68"/>
      <c r="L260" s="66"/>
      <c r="M260" s="86"/>
      <c r="N260" s="41"/>
      <c r="O260" s="41"/>
      <c r="P260" s="41"/>
      <c r="Q260" s="41"/>
      <c r="R260" s="41"/>
      <c r="S260" s="41"/>
      <c r="T260" s="87"/>
      <c r="AT260" s="19" t="s">
        <v>202</v>
      </c>
      <c r="AU260" s="19" t="s">
        <v>23</v>
      </c>
    </row>
    <row r="261" s="12" customFormat="1">
      <c r="B261" s="238"/>
      <c r="C261" s="239"/>
      <c r="D261" s="223" t="s">
        <v>213</v>
      </c>
      <c r="E261" s="240" t="s">
        <v>1192</v>
      </c>
      <c r="F261" s="241" t="s">
        <v>1193</v>
      </c>
      <c r="G261" s="239"/>
      <c r="H261" s="242">
        <v>52764.292000000001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AT261" s="248" t="s">
        <v>213</v>
      </c>
      <c r="AU261" s="248" t="s">
        <v>23</v>
      </c>
      <c r="AV261" s="12" t="s">
        <v>91</v>
      </c>
      <c r="AW261" s="12" t="s">
        <v>45</v>
      </c>
      <c r="AX261" s="12" t="s">
        <v>23</v>
      </c>
      <c r="AY261" s="248" t="s">
        <v>195</v>
      </c>
    </row>
    <row r="262" s="1" customFormat="1" ht="22.5" customHeight="1">
      <c r="B262" s="40"/>
      <c r="C262" s="211" t="s">
        <v>858</v>
      </c>
      <c r="D262" s="211" t="s">
        <v>196</v>
      </c>
      <c r="E262" s="212" t="s">
        <v>1194</v>
      </c>
      <c r="F262" s="213" t="s">
        <v>1195</v>
      </c>
      <c r="G262" s="214" t="s">
        <v>486</v>
      </c>
      <c r="H262" s="215">
        <v>47.299999999999997</v>
      </c>
      <c r="I262" s="216"/>
      <c r="J262" s="217">
        <f>ROUND(I262*H262,2)</f>
        <v>0</v>
      </c>
      <c r="K262" s="213" t="s">
        <v>200</v>
      </c>
      <c r="L262" s="66"/>
      <c r="M262" s="218" t="s">
        <v>47</v>
      </c>
      <c r="N262" s="219" t="s">
        <v>53</v>
      </c>
      <c r="O262" s="41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AR262" s="19" t="s">
        <v>194</v>
      </c>
      <c r="AT262" s="19" t="s">
        <v>196</v>
      </c>
      <c r="AU262" s="19" t="s">
        <v>23</v>
      </c>
      <c r="AY262" s="19" t="s">
        <v>195</v>
      </c>
      <c r="BE262" s="222">
        <f>IF(N262="základní",J262,0)</f>
        <v>0</v>
      </c>
      <c r="BF262" s="222">
        <f>IF(N262="snížená",J262,0)</f>
        <v>0</v>
      </c>
      <c r="BG262" s="222">
        <f>IF(N262="zákl. přenesená",J262,0)</f>
        <v>0</v>
      </c>
      <c r="BH262" s="222">
        <f>IF(N262="sníž. přenesená",J262,0)</f>
        <v>0</v>
      </c>
      <c r="BI262" s="222">
        <f>IF(N262="nulová",J262,0)</f>
        <v>0</v>
      </c>
      <c r="BJ262" s="19" t="s">
        <v>23</v>
      </c>
      <c r="BK262" s="222">
        <f>ROUND(I262*H262,2)</f>
        <v>0</v>
      </c>
      <c r="BL262" s="19" t="s">
        <v>194</v>
      </c>
      <c r="BM262" s="19" t="s">
        <v>1196</v>
      </c>
    </row>
    <row r="263" s="1" customFormat="1">
      <c r="B263" s="40"/>
      <c r="C263" s="68"/>
      <c r="D263" s="223" t="s">
        <v>202</v>
      </c>
      <c r="E263" s="68"/>
      <c r="F263" s="224" t="s">
        <v>1197</v>
      </c>
      <c r="G263" s="68"/>
      <c r="H263" s="68"/>
      <c r="I263" s="183"/>
      <c r="J263" s="68"/>
      <c r="K263" s="68"/>
      <c r="L263" s="66"/>
      <c r="M263" s="86"/>
      <c r="N263" s="41"/>
      <c r="O263" s="41"/>
      <c r="P263" s="41"/>
      <c r="Q263" s="41"/>
      <c r="R263" s="41"/>
      <c r="S263" s="41"/>
      <c r="T263" s="87"/>
      <c r="AT263" s="19" t="s">
        <v>202</v>
      </c>
      <c r="AU263" s="19" t="s">
        <v>23</v>
      </c>
    </row>
    <row r="264" s="1" customFormat="1" ht="22.5" customHeight="1">
      <c r="B264" s="40"/>
      <c r="C264" s="211" t="s">
        <v>483</v>
      </c>
      <c r="D264" s="211" t="s">
        <v>196</v>
      </c>
      <c r="E264" s="212" t="s">
        <v>937</v>
      </c>
      <c r="F264" s="213" t="s">
        <v>938</v>
      </c>
      <c r="G264" s="214" t="s">
        <v>492</v>
      </c>
      <c r="H264" s="215">
        <v>112.264</v>
      </c>
      <c r="I264" s="216"/>
      <c r="J264" s="217">
        <f>ROUND(I264*H264,2)</f>
        <v>0</v>
      </c>
      <c r="K264" s="213" t="s">
        <v>47</v>
      </c>
      <c r="L264" s="66"/>
      <c r="M264" s="218" t="s">
        <v>47</v>
      </c>
      <c r="N264" s="219" t="s">
        <v>53</v>
      </c>
      <c r="O264" s="41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AR264" s="19" t="s">
        <v>194</v>
      </c>
      <c r="AT264" s="19" t="s">
        <v>196</v>
      </c>
      <c r="AU264" s="19" t="s">
        <v>23</v>
      </c>
      <c r="AY264" s="19" t="s">
        <v>195</v>
      </c>
      <c r="BE264" s="222">
        <f>IF(N264="základní",J264,0)</f>
        <v>0</v>
      </c>
      <c r="BF264" s="222">
        <f>IF(N264="snížená",J264,0)</f>
        <v>0</v>
      </c>
      <c r="BG264" s="222">
        <f>IF(N264="zákl. přenesená",J264,0)</f>
        <v>0</v>
      </c>
      <c r="BH264" s="222">
        <f>IF(N264="sníž. přenesená",J264,0)</f>
        <v>0</v>
      </c>
      <c r="BI264" s="222">
        <f>IF(N264="nulová",J264,0)</f>
        <v>0</v>
      </c>
      <c r="BJ264" s="19" t="s">
        <v>23</v>
      </c>
      <c r="BK264" s="222">
        <f>ROUND(I264*H264,2)</f>
        <v>0</v>
      </c>
      <c r="BL264" s="19" t="s">
        <v>194</v>
      </c>
      <c r="BM264" s="19" t="s">
        <v>1198</v>
      </c>
    </row>
    <row r="265" s="1" customFormat="1">
      <c r="B265" s="40"/>
      <c r="C265" s="68"/>
      <c r="D265" s="225" t="s">
        <v>202</v>
      </c>
      <c r="E265" s="68"/>
      <c r="F265" s="226" t="s">
        <v>940</v>
      </c>
      <c r="G265" s="68"/>
      <c r="H265" s="68"/>
      <c r="I265" s="183"/>
      <c r="J265" s="68"/>
      <c r="K265" s="68"/>
      <c r="L265" s="66"/>
      <c r="M265" s="86"/>
      <c r="N265" s="41"/>
      <c r="O265" s="41"/>
      <c r="P265" s="41"/>
      <c r="Q265" s="41"/>
      <c r="R265" s="41"/>
      <c r="S265" s="41"/>
      <c r="T265" s="87"/>
      <c r="AT265" s="19" t="s">
        <v>202</v>
      </c>
      <c r="AU265" s="19" t="s">
        <v>23</v>
      </c>
    </row>
    <row r="266" s="12" customFormat="1">
      <c r="B266" s="238"/>
      <c r="C266" s="239"/>
      <c r="D266" s="223" t="s">
        <v>213</v>
      </c>
      <c r="E266" s="240" t="s">
        <v>792</v>
      </c>
      <c r="F266" s="241" t="s">
        <v>1199</v>
      </c>
      <c r="G266" s="239"/>
      <c r="H266" s="242">
        <v>112.264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AT266" s="248" t="s">
        <v>213</v>
      </c>
      <c r="AU266" s="248" t="s">
        <v>23</v>
      </c>
      <c r="AV266" s="12" t="s">
        <v>91</v>
      </c>
      <c r="AW266" s="12" t="s">
        <v>45</v>
      </c>
      <c r="AX266" s="12" t="s">
        <v>23</v>
      </c>
      <c r="AY266" s="248" t="s">
        <v>195</v>
      </c>
    </row>
    <row r="267" s="1" customFormat="1" ht="22.5" customHeight="1">
      <c r="B267" s="40"/>
      <c r="C267" s="211" t="s">
        <v>489</v>
      </c>
      <c r="D267" s="211" t="s">
        <v>196</v>
      </c>
      <c r="E267" s="212" t="s">
        <v>943</v>
      </c>
      <c r="F267" s="213" t="s">
        <v>944</v>
      </c>
      <c r="G267" s="214" t="s">
        <v>486</v>
      </c>
      <c r="H267" s="215">
        <v>860.15999999999997</v>
      </c>
      <c r="I267" s="216"/>
      <c r="J267" s="217">
        <f>ROUND(I267*H267,2)</f>
        <v>0</v>
      </c>
      <c r="K267" s="213" t="s">
        <v>200</v>
      </c>
      <c r="L267" s="66"/>
      <c r="M267" s="218" t="s">
        <v>47</v>
      </c>
      <c r="N267" s="219" t="s">
        <v>53</v>
      </c>
      <c r="O267" s="41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AR267" s="19" t="s">
        <v>194</v>
      </c>
      <c r="AT267" s="19" t="s">
        <v>196</v>
      </c>
      <c r="AU267" s="19" t="s">
        <v>23</v>
      </c>
      <c r="AY267" s="19" t="s">
        <v>195</v>
      </c>
      <c r="BE267" s="222">
        <f>IF(N267="základní",J267,0)</f>
        <v>0</v>
      </c>
      <c r="BF267" s="222">
        <f>IF(N267="snížená",J267,0)</f>
        <v>0</v>
      </c>
      <c r="BG267" s="222">
        <f>IF(N267="zákl. přenesená",J267,0)</f>
        <v>0</v>
      </c>
      <c r="BH267" s="222">
        <f>IF(N267="sníž. přenesená",J267,0)</f>
        <v>0</v>
      </c>
      <c r="BI267" s="222">
        <f>IF(N267="nulová",J267,0)</f>
        <v>0</v>
      </c>
      <c r="BJ267" s="19" t="s">
        <v>23</v>
      </c>
      <c r="BK267" s="222">
        <f>ROUND(I267*H267,2)</f>
        <v>0</v>
      </c>
      <c r="BL267" s="19" t="s">
        <v>194</v>
      </c>
      <c r="BM267" s="19" t="s">
        <v>1200</v>
      </c>
    </row>
    <row r="268" s="1" customFormat="1">
      <c r="B268" s="40"/>
      <c r="C268" s="68"/>
      <c r="D268" s="225" t="s">
        <v>202</v>
      </c>
      <c r="E268" s="68"/>
      <c r="F268" s="226" t="s">
        <v>946</v>
      </c>
      <c r="G268" s="68"/>
      <c r="H268" s="68"/>
      <c r="I268" s="183"/>
      <c r="J268" s="68"/>
      <c r="K268" s="68"/>
      <c r="L268" s="66"/>
      <c r="M268" s="86"/>
      <c r="N268" s="41"/>
      <c r="O268" s="41"/>
      <c r="P268" s="41"/>
      <c r="Q268" s="41"/>
      <c r="R268" s="41"/>
      <c r="S268" s="41"/>
      <c r="T268" s="87"/>
      <c r="AT268" s="19" t="s">
        <v>202</v>
      </c>
      <c r="AU268" s="19" t="s">
        <v>23</v>
      </c>
    </row>
    <row r="269" s="12" customFormat="1">
      <c r="B269" s="238"/>
      <c r="C269" s="239"/>
      <c r="D269" s="225" t="s">
        <v>213</v>
      </c>
      <c r="E269" s="266" t="s">
        <v>47</v>
      </c>
      <c r="F269" s="267" t="s">
        <v>1201</v>
      </c>
      <c r="G269" s="239"/>
      <c r="H269" s="268">
        <v>860.15999999999997</v>
      </c>
      <c r="I269" s="243"/>
      <c r="J269" s="239"/>
      <c r="K269" s="239"/>
      <c r="L269" s="244"/>
      <c r="M269" s="269"/>
      <c r="N269" s="270"/>
      <c r="O269" s="270"/>
      <c r="P269" s="270"/>
      <c r="Q269" s="270"/>
      <c r="R269" s="270"/>
      <c r="S269" s="270"/>
      <c r="T269" s="271"/>
      <c r="AT269" s="248" t="s">
        <v>213</v>
      </c>
      <c r="AU269" s="248" t="s">
        <v>23</v>
      </c>
      <c r="AV269" s="12" t="s">
        <v>91</v>
      </c>
      <c r="AW269" s="12" t="s">
        <v>45</v>
      </c>
      <c r="AX269" s="12" t="s">
        <v>23</v>
      </c>
      <c r="AY269" s="248" t="s">
        <v>195</v>
      </c>
    </row>
    <row r="270" s="1" customFormat="1" ht="6.96" customHeight="1">
      <c r="B270" s="61"/>
      <c r="C270" s="62"/>
      <c r="D270" s="62"/>
      <c r="E270" s="62"/>
      <c r="F270" s="62"/>
      <c r="G270" s="62"/>
      <c r="H270" s="62"/>
      <c r="I270" s="166"/>
      <c r="J270" s="62"/>
      <c r="K270" s="62"/>
      <c r="L270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4:H74"/>
    <mergeCell ref="E76:H76"/>
    <mergeCell ref="E78:H78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121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82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1058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1202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ROUND(J83,2)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ROUND(SUM(BE83:BE136), 2)</f>
        <v>0</v>
      </c>
      <c r="G32" s="41"/>
      <c r="H32" s="41"/>
      <c r="I32" s="158">
        <v>0.20999999999999999</v>
      </c>
      <c r="J32" s="157">
        <f>ROUND(ROUND((SUM(BE83:BE136)),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ROUND(SUM(BF83:BF136), 2)</f>
        <v>0</v>
      </c>
      <c r="G33" s="41"/>
      <c r="H33" s="41"/>
      <c r="I33" s="158">
        <v>0.14999999999999999</v>
      </c>
      <c r="J33" s="157">
        <f>ROUND(ROUND((SUM(BF83:BF136)),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ROUND(SUM(BG83:BG136),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ROUND(SUM(BH83:BH136),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ROUND(SUM(BI83:BI136),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1058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J83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504</v>
      </c>
      <c r="E61" s="179"/>
      <c r="F61" s="179"/>
      <c r="G61" s="179"/>
      <c r="H61" s="179"/>
      <c r="I61" s="180"/>
      <c r="J61" s="181">
        <f>J84</f>
        <v>0</v>
      </c>
      <c r="K61" s="182"/>
    </row>
    <row r="62" s="1" customFormat="1" ht="21.84" customHeight="1">
      <c r="B62" s="40"/>
      <c r="C62" s="41"/>
      <c r="D62" s="41"/>
      <c r="E62" s="41"/>
      <c r="F62" s="41"/>
      <c r="G62" s="41"/>
      <c r="H62" s="41"/>
      <c r="I62" s="143"/>
      <c r="J62" s="41"/>
      <c r="K62" s="45"/>
    </row>
    <row r="63" s="1" customFormat="1" ht="6.96" customHeight="1">
      <c r="B63" s="61"/>
      <c r="C63" s="62"/>
      <c r="D63" s="62"/>
      <c r="E63" s="62"/>
      <c r="F63" s="62"/>
      <c r="G63" s="62"/>
      <c r="H63" s="62"/>
      <c r="I63" s="166"/>
      <c r="J63" s="62"/>
      <c r="K63" s="63"/>
    </row>
    <row r="67" s="1" customFormat="1" ht="6.96" customHeight="1">
      <c r="B67" s="64"/>
      <c r="C67" s="65"/>
      <c r="D67" s="65"/>
      <c r="E67" s="65"/>
      <c r="F67" s="65"/>
      <c r="G67" s="65"/>
      <c r="H67" s="65"/>
      <c r="I67" s="169"/>
      <c r="J67" s="65"/>
      <c r="K67" s="65"/>
      <c r="L67" s="66"/>
    </row>
    <row r="68" s="1" customFormat="1" ht="36.96" customHeight="1">
      <c r="B68" s="40"/>
      <c r="C68" s="67" t="s">
        <v>178</v>
      </c>
      <c r="D68" s="68"/>
      <c r="E68" s="68"/>
      <c r="F68" s="68"/>
      <c r="G68" s="68"/>
      <c r="H68" s="68"/>
      <c r="I68" s="183"/>
      <c r="J68" s="68"/>
      <c r="K68" s="68"/>
      <c r="L68" s="66"/>
    </row>
    <row r="69" s="1" customFormat="1" ht="6.96" customHeight="1">
      <c r="B69" s="40"/>
      <c r="C69" s="68"/>
      <c r="D69" s="68"/>
      <c r="E69" s="68"/>
      <c r="F69" s="68"/>
      <c r="G69" s="68"/>
      <c r="H69" s="68"/>
      <c r="I69" s="183"/>
      <c r="J69" s="68"/>
      <c r="K69" s="68"/>
      <c r="L69" s="66"/>
    </row>
    <row r="70" s="1" customFormat="1" ht="14.4" customHeight="1">
      <c r="B70" s="40"/>
      <c r="C70" s="70" t="s">
        <v>16</v>
      </c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22.5" customHeight="1">
      <c r="B71" s="40"/>
      <c r="C71" s="68"/>
      <c r="D71" s="68"/>
      <c r="E71" s="184">
        <f>E7</f>
        <v>0</v>
      </c>
      <c r="F71" s="68"/>
      <c r="G71" s="68"/>
      <c r="H71" s="68"/>
      <c r="I71" s="183"/>
      <c r="J71" s="68"/>
      <c r="K71" s="68"/>
      <c r="L71" s="66"/>
    </row>
    <row r="72">
      <c r="B72" s="23"/>
      <c r="C72" s="70" t="s">
        <v>167</v>
      </c>
      <c r="D72" s="298"/>
      <c r="E72" s="298"/>
      <c r="F72" s="298"/>
      <c r="G72" s="298"/>
      <c r="H72" s="298"/>
      <c r="I72" s="138"/>
      <c r="J72" s="298"/>
      <c r="K72" s="298"/>
      <c r="L72" s="299"/>
    </row>
    <row r="73" s="1" customFormat="1" ht="22.5" customHeight="1">
      <c r="B73" s="40"/>
      <c r="C73" s="68"/>
      <c r="D73" s="68"/>
      <c r="E73" s="184" t="s">
        <v>1058</v>
      </c>
      <c r="F73" s="68"/>
      <c r="G73" s="68"/>
      <c r="H73" s="68"/>
      <c r="I73" s="183"/>
      <c r="J73" s="68"/>
      <c r="K73" s="68"/>
      <c r="L73" s="66"/>
    </row>
    <row r="74" s="1" customFormat="1" ht="14.4" customHeight="1">
      <c r="B74" s="40"/>
      <c r="C74" s="70" t="s">
        <v>501</v>
      </c>
      <c r="D74" s="68"/>
      <c r="E74" s="68"/>
      <c r="F74" s="68"/>
      <c r="G74" s="68"/>
      <c r="H74" s="68"/>
      <c r="I74" s="183"/>
      <c r="J74" s="68"/>
      <c r="K74" s="68"/>
      <c r="L74" s="66"/>
    </row>
    <row r="75" s="1" customFormat="1" ht="23.25" customHeight="1">
      <c r="B75" s="40"/>
      <c r="C75" s="68"/>
      <c r="D75" s="68"/>
      <c r="E75" s="76">
        <f>E11</f>
        <v>0</v>
      </c>
      <c r="F75" s="68"/>
      <c r="G75" s="68"/>
      <c r="H75" s="68"/>
      <c r="I75" s="183"/>
      <c r="J75" s="68"/>
      <c r="K75" s="68"/>
      <c r="L75" s="66"/>
    </row>
    <row r="76" s="1" customFormat="1" ht="6.96" customHeight="1">
      <c r="B76" s="40"/>
      <c r="C76" s="68"/>
      <c r="D76" s="68"/>
      <c r="E76" s="68"/>
      <c r="F76" s="68"/>
      <c r="G76" s="68"/>
      <c r="H76" s="68"/>
      <c r="I76" s="183"/>
      <c r="J76" s="68"/>
      <c r="K76" s="68"/>
      <c r="L76" s="66"/>
    </row>
    <row r="77" s="1" customFormat="1" ht="18" customHeight="1">
      <c r="B77" s="40"/>
      <c r="C77" s="70" t="s">
        <v>24</v>
      </c>
      <c r="D77" s="68"/>
      <c r="E77" s="68"/>
      <c r="F77" s="185">
        <f>F14</f>
        <v>0</v>
      </c>
      <c r="G77" s="68"/>
      <c r="H77" s="68"/>
      <c r="I77" s="186" t="s">
        <v>26</v>
      </c>
      <c r="J77" s="79">
        <f>IF(J14="","",J14)</f>
        <v>0</v>
      </c>
      <c r="K77" s="68"/>
      <c r="L77" s="66"/>
    </row>
    <row r="78" s="1" customFormat="1" ht="6.96" customHeight="1">
      <c r="B78" s="40"/>
      <c r="C78" s="68"/>
      <c r="D78" s="68"/>
      <c r="E78" s="68"/>
      <c r="F78" s="68"/>
      <c r="G78" s="68"/>
      <c r="H78" s="68"/>
      <c r="I78" s="183"/>
      <c r="J78" s="68"/>
      <c r="K78" s="68"/>
      <c r="L78" s="66"/>
    </row>
    <row r="79" s="1" customFormat="1">
      <c r="B79" s="40"/>
      <c r="C79" s="70" t="s">
        <v>34</v>
      </c>
      <c r="D79" s="68"/>
      <c r="E79" s="68"/>
      <c r="F79" s="185">
        <f>E17</f>
        <v>0</v>
      </c>
      <c r="G79" s="68"/>
      <c r="H79" s="68"/>
      <c r="I79" s="186" t="s">
        <v>42</v>
      </c>
      <c r="J79" s="185">
        <f>E23</f>
        <v>0</v>
      </c>
      <c r="K79" s="68"/>
      <c r="L79" s="66"/>
    </row>
    <row r="80" s="1" customFormat="1" ht="14.4" customHeight="1">
      <c r="B80" s="40"/>
      <c r="C80" s="70" t="s">
        <v>40</v>
      </c>
      <c r="D80" s="68"/>
      <c r="E80" s="68"/>
      <c r="F80" s="185">
        <f>IF(E20="","",E20)</f>
        <v>0</v>
      </c>
      <c r="G80" s="68"/>
      <c r="H80" s="68"/>
      <c r="I80" s="183"/>
      <c r="J80" s="68"/>
      <c r="K80" s="68"/>
      <c r="L80" s="66"/>
    </row>
    <row r="81" s="1" customFormat="1" ht="10.32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9" customFormat="1" ht="29.28" customHeight="1">
      <c r="B82" s="187"/>
      <c r="C82" s="188" t="s">
        <v>179</v>
      </c>
      <c r="D82" s="189" t="s">
        <v>67</v>
      </c>
      <c r="E82" s="189" t="s">
        <v>63</v>
      </c>
      <c r="F82" s="189" t="s">
        <v>180</v>
      </c>
      <c r="G82" s="189" t="s">
        <v>181</v>
      </c>
      <c r="H82" s="189" t="s">
        <v>182</v>
      </c>
      <c r="I82" s="190" t="s">
        <v>183</v>
      </c>
      <c r="J82" s="189" t="s">
        <v>174</v>
      </c>
      <c r="K82" s="191" t="s">
        <v>184</v>
      </c>
      <c r="L82" s="192"/>
      <c r="M82" s="93" t="s">
        <v>185</v>
      </c>
      <c r="N82" s="94" t="s">
        <v>52</v>
      </c>
      <c r="O82" s="94" t="s">
        <v>186</v>
      </c>
      <c r="P82" s="94" t="s">
        <v>187</v>
      </c>
      <c r="Q82" s="94" t="s">
        <v>188</v>
      </c>
      <c r="R82" s="94" t="s">
        <v>189</v>
      </c>
      <c r="S82" s="94" t="s">
        <v>190</v>
      </c>
      <c r="T82" s="95" t="s">
        <v>191</v>
      </c>
    </row>
    <row r="83" s="1" customFormat="1" ht="29.28" customHeight="1">
      <c r="B83" s="40"/>
      <c r="C83" s="99" t="s">
        <v>175</v>
      </c>
      <c r="D83" s="68"/>
      <c r="E83" s="68"/>
      <c r="F83" s="68"/>
      <c r="G83" s="68"/>
      <c r="H83" s="68"/>
      <c r="I83" s="183"/>
      <c r="J83" s="193">
        <f>BK83</f>
        <v>0</v>
      </c>
      <c r="K83" s="68"/>
      <c r="L83" s="66"/>
      <c r="M83" s="96"/>
      <c r="N83" s="97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AT83" s="19" t="s">
        <v>81</v>
      </c>
      <c r="AU83" s="19" t="s">
        <v>176</v>
      </c>
      <c r="BK83" s="196">
        <f>BK84</f>
        <v>0</v>
      </c>
    </row>
    <row r="84" s="10" customFormat="1" ht="37.44" customHeight="1">
      <c r="B84" s="197"/>
      <c r="C84" s="198"/>
      <c r="D84" s="199" t="s">
        <v>81</v>
      </c>
      <c r="E84" s="200" t="s">
        <v>23</v>
      </c>
      <c r="F84" s="200" t="s">
        <v>298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SUM(P85:P136)</f>
        <v>0</v>
      </c>
      <c r="Q84" s="205"/>
      <c r="R84" s="206">
        <f>SUM(R85:R136)</f>
        <v>0</v>
      </c>
      <c r="S84" s="205"/>
      <c r="T84" s="207">
        <f>SUM(T85:T136)</f>
        <v>0</v>
      </c>
      <c r="AR84" s="208" t="s">
        <v>194</v>
      </c>
      <c r="AT84" s="209" t="s">
        <v>81</v>
      </c>
      <c r="AU84" s="209" t="s">
        <v>82</v>
      </c>
      <c r="AY84" s="208" t="s">
        <v>195</v>
      </c>
      <c r="BK84" s="210">
        <f>SUM(BK85:BK136)</f>
        <v>0</v>
      </c>
    </row>
    <row r="85" s="1" customFormat="1" ht="22.5" customHeight="1">
      <c r="B85" s="40"/>
      <c r="C85" s="211" t="s">
        <v>23</v>
      </c>
      <c r="D85" s="211" t="s">
        <v>196</v>
      </c>
      <c r="E85" s="212" t="s">
        <v>954</v>
      </c>
      <c r="F85" s="213" t="s">
        <v>955</v>
      </c>
      <c r="G85" s="214" t="s">
        <v>568</v>
      </c>
      <c r="H85" s="215">
        <v>460.80000000000001</v>
      </c>
      <c r="I85" s="216"/>
      <c r="J85" s="217">
        <f>ROUND(I85*H85,2)</f>
        <v>0</v>
      </c>
      <c r="K85" s="213" t="s">
        <v>47</v>
      </c>
      <c r="L85" s="66"/>
      <c r="M85" s="218" t="s">
        <v>47</v>
      </c>
      <c r="N85" s="219" t="s">
        <v>53</v>
      </c>
      <c r="O85" s="41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AR85" s="19" t="s">
        <v>194</v>
      </c>
      <c r="AT85" s="19" t="s">
        <v>196</v>
      </c>
      <c r="AU85" s="19" t="s">
        <v>23</v>
      </c>
      <c r="AY85" s="19" t="s">
        <v>195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9" t="s">
        <v>23</v>
      </c>
      <c r="BK85" s="222">
        <f>ROUND(I85*H85,2)</f>
        <v>0</v>
      </c>
      <c r="BL85" s="19" t="s">
        <v>194</v>
      </c>
      <c r="BM85" s="19" t="s">
        <v>1203</v>
      </c>
    </row>
    <row r="86" s="1" customFormat="1">
      <c r="B86" s="40"/>
      <c r="C86" s="68"/>
      <c r="D86" s="225" t="s">
        <v>202</v>
      </c>
      <c r="E86" s="68"/>
      <c r="F86" s="226" t="s">
        <v>957</v>
      </c>
      <c r="G86" s="68"/>
      <c r="H86" s="68"/>
      <c r="I86" s="183"/>
      <c r="J86" s="68"/>
      <c r="K86" s="68"/>
      <c r="L86" s="66"/>
      <c r="M86" s="86"/>
      <c r="N86" s="41"/>
      <c r="O86" s="41"/>
      <c r="P86" s="41"/>
      <c r="Q86" s="41"/>
      <c r="R86" s="41"/>
      <c r="S86" s="41"/>
      <c r="T86" s="87"/>
      <c r="AT86" s="19" t="s">
        <v>202</v>
      </c>
      <c r="AU86" s="19" t="s">
        <v>23</v>
      </c>
    </row>
    <row r="87" s="11" customFormat="1">
      <c r="B87" s="227"/>
      <c r="C87" s="228"/>
      <c r="D87" s="225" t="s">
        <v>213</v>
      </c>
      <c r="E87" s="229" t="s">
        <v>47</v>
      </c>
      <c r="F87" s="230" t="s">
        <v>1062</v>
      </c>
      <c r="G87" s="228"/>
      <c r="H87" s="231" t="s">
        <v>47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AT87" s="237" t="s">
        <v>213</v>
      </c>
      <c r="AU87" s="237" t="s">
        <v>23</v>
      </c>
      <c r="AV87" s="11" t="s">
        <v>23</v>
      </c>
      <c r="AW87" s="11" t="s">
        <v>45</v>
      </c>
      <c r="AX87" s="11" t="s">
        <v>82</v>
      </c>
      <c r="AY87" s="237" t="s">
        <v>195</v>
      </c>
    </row>
    <row r="88" s="11" customFormat="1">
      <c r="B88" s="227"/>
      <c r="C88" s="228"/>
      <c r="D88" s="225" t="s">
        <v>213</v>
      </c>
      <c r="E88" s="229" t="s">
        <v>47</v>
      </c>
      <c r="F88" s="230" t="s">
        <v>529</v>
      </c>
      <c r="G88" s="228"/>
      <c r="H88" s="231" t="s">
        <v>47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AT88" s="237" t="s">
        <v>213</v>
      </c>
      <c r="AU88" s="237" t="s">
        <v>23</v>
      </c>
      <c r="AV88" s="11" t="s">
        <v>23</v>
      </c>
      <c r="AW88" s="11" t="s">
        <v>45</v>
      </c>
      <c r="AX88" s="11" t="s">
        <v>82</v>
      </c>
      <c r="AY88" s="237" t="s">
        <v>195</v>
      </c>
    </row>
    <row r="89" s="12" customFormat="1">
      <c r="B89" s="238"/>
      <c r="C89" s="239"/>
      <c r="D89" s="223" t="s">
        <v>213</v>
      </c>
      <c r="E89" s="240" t="s">
        <v>530</v>
      </c>
      <c r="F89" s="241" t="s">
        <v>1204</v>
      </c>
      <c r="G89" s="239"/>
      <c r="H89" s="242">
        <v>460.80000000000001</v>
      </c>
      <c r="I89" s="243"/>
      <c r="J89" s="239"/>
      <c r="K89" s="239"/>
      <c r="L89" s="244"/>
      <c r="M89" s="245"/>
      <c r="N89" s="246"/>
      <c r="O89" s="246"/>
      <c r="P89" s="246"/>
      <c r="Q89" s="246"/>
      <c r="R89" s="246"/>
      <c r="S89" s="246"/>
      <c r="T89" s="247"/>
      <c r="AT89" s="248" t="s">
        <v>213</v>
      </c>
      <c r="AU89" s="248" t="s">
        <v>23</v>
      </c>
      <c r="AV89" s="12" t="s">
        <v>91</v>
      </c>
      <c r="AW89" s="12" t="s">
        <v>45</v>
      </c>
      <c r="AX89" s="12" t="s">
        <v>23</v>
      </c>
      <c r="AY89" s="248" t="s">
        <v>195</v>
      </c>
    </row>
    <row r="90" s="1" customFormat="1" ht="22.5" customHeight="1">
      <c r="B90" s="40"/>
      <c r="C90" s="211" t="s">
        <v>91</v>
      </c>
      <c r="D90" s="211" t="s">
        <v>196</v>
      </c>
      <c r="E90" s="212" t="s">
        <v>566</v>
      </c>
      <c r="F90" s="213" t="s">
        <v>567</v>
      </c>
      <c r="G90" s="214" t="s">
        <v>568</v>
      </c>
      <c r="H90" s="215">
        <v>460.80000000000001</v>
      </c>
      <c r="I90" s="216"/>
      <c r="J90" s="217">
        <f>ROUND(I90*H90,2)</f>
        <v>0</v>
      </c>
      <c r="K90" s="213" t="s">
        <v>47</v>
      </c>
      <c r="L90" s="66"/>
      <c r="M90" s="218" t="s">
        <v>47</v>
      </c>
      <c r="N90" s="219" t="s">
        <v>53</v>
      </c>
      <c r="O90" s="41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AR90" s="19" t="s">
        <v>194</v>
      </c>
      <c r="AT90" s="19" t="s">
        <v>196</v>
      </c>
      <c r="AU90" s="19" t="s">
        <v>23</v>
      </c>
      <c r="AY90" s="19" t="s">
        <v>195</v>
      </c>
      <c r="BE90" s="222">
        <f>IF(N90="základní",J90,0)</f>
        <v>0</v>
      </c>
      <c r="BF90" s="222">
        <f>IF(N90="snížená",J90,0)</f>
        <v>0</v>
      </c>
      <c r="BG90" s="222">
        <f>IF(N90="zákl. přenesená",J90,0)</f>
        <v>0</v>
      </c>
      <c r="BH90" s="222">
        <f>IF(N90="sníž. přenesená",J90,0)</f>
        <v>0</v>
      </c>
      <c r="BI90" s="222">
        <f>IF(N90="nulová",J90,0)</f>
        <v>0</v>
      </c>
      <c r="BJ90" s="19" t="s">
        <v>23</v>
      </c>
      <c r="BK90" s="222">
        <f>ROUND(I90*H90,2)</f>
        <v>0</v>
      </c>
      <c r="BL90" s="19" t="s">
        <v>194</v>
      </c>
      <c r="BM90" s="19" t="s">
        <v>1205</v>
      </c>
    </row>
    <row r="91" s="1" customFormat="1">
      <c r="B91" s="40"/>
      <c r="C91" s="68"/>
      <c r="D91" s="225" t="s">
        <v>202</v>
      </c>
      <c r="E91" s="68"/>
      <c r="F91" s="226" t="s">
        <v>570</v>
      </c>
      <c r="G91" s="68"/>
      <c r="H91" s="68"/>
      <c r="I91" s="183"/>
      <c r="J91" s="68"/>
      <c r="K91" s="68"/>
      <c r="L91" s="66"/>
      <c r="M91" s="86"/>
      <c r="N91" s="41"/>
      <c r="O91" s="41"/>
      <c r="P91" s="41"/>
      <c r="Q91" s="41"/>
      <c r="R91" s="41"/>
      <c r="S91" s="41"/>
      <c r="T91" s="87"/>
      <c r="AT91" s="19" t="s">
        <v>202</v>
      </c>
      <c r="AU91" s="19" t="s">
        <v>23</v>
      </c>
    </row>
    <row r="92" s="11" customFormat="1">
      <c r="B92" s="227"/>
      <c r="C92" s="228"/>
      <c r="D92" s="225" t="s">
        <v>213</v>
      </c>
      <c r="E92" s="229" t="s">
        <v>47</v>
      </c>
      <c r="F92" s="230" t="s">
        <v>1062</v>
      </c>
      <c r="G92" s="228"/>
      <c r="H92" s="231" t="s">
        <v>47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AT92" s="237" t="s">
        <v>213</v>
      </c>
      <c r="AU92" s="237" t="s">
        <v>23</v>
      </c>
      <c r="AV92" s="11" t="s">
        <v>23</v>
      </c>
      <c r="AW92" s="11" t="s">
        <v>45</v>
      </c>
      <c r="AX92" s="11" t="s">
        <v>82</v>
      </c>
      <c r="AY92" s="237" t="s">
        <v>195</v>
      </c>
    </row>
    <row r="93" s="11" customFormat="1">
      <c r="B93" s="227"/>
      <c r="C93" s="228"/>
      <c r="D93" s="225" t="s">
        <v>213</v>
      </c>
      <c r="E93" s="229" t="s">
        <v>47</v>
      </c>
      <c r="F93" s="230" t="s">
        <v>529</v>
      </c>
      <c r="G93" s="228"/>
      <c r="H93" s="231" t="s">
        <v>47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213</v>
      </c>
      <c r="AU93" s="237" t="s">
        <v>23</v>
      </c>
      <c r="AV93" s="11" t="s">
        <v>23</v>
      </c>
      <c r="AW93" s="11" t="s">
        <v>45</v>
      </c>
      <c r="AX93" s="11" t="s">
        <v>82</v>
      </c>
      <c r="AY93" s="237" t="s">
        <v>195</v>
      </c>
    </row>
    <row r="94" s="12" customFormat="1">
      <c r="B94" s="238"/>
      <c r="C94" s="239"/>
      <c r="D94" s="223" t="s">
        <v>213</v>
      </c>
      <c r="E94" s="240" t="s">
        <v>540</v>
      </c>
      <c r="F94" s="241" t="s">
        <v>1206</v>
      </c>
      <c r="G94" s="239"/>
      <c r="H94" s="242">
        <v>460.80000000000001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AT94" s="248" t="s">
        <v>213</v>
      </c>
      <c r="AU94" s="248" t="s">
        <v>23</v>
      </c>
      <c r="AV94" s="12" t="s">
        <v>91</v>
      </c>
      <c r="AW94" s="12" t="s">
        <v>45</v>
      </c>
      <c r="AX94" s="12" t="s">
        <v>23</v>
      </c>
      <c r="AY94" s="248" t="s">
        <v>195</v>
      </c>
    </row>
    <row r="95" s="1" customFormat="1" ht="31.5" customHeight="1">
      <c r="B95" s="40"/>
      <c r="C95" s="211" t="s">
        <v>208</v>
      </c>
      <c r="D95" s="211" t="s">
        <v>196</v>
      </c>
      <c r="E95" s="212" t="s">
        <v>988</v>
      </c>
      <c r="F95" s="213" t="s">
        <v>989</v>
      </c>
      <c r="G95" s="214" t="s">
        <v>568</v>
      </c>
      <c r="H95" s="215">
        <v>4608</v>
      </c>
      <c r="I95" s="216"/>
      <c r="J95" s="217">
        <f>ROUND(I95*H95,2)</f>
        <v>0</v>
      </c>
      <c r="K95" s="213" t="s">
        <v>47</v>
      </c>
      <c r="L95" s="66"/>
      <c r="M95" s="218" t="s">
        <v>47</v>
      </c>
      <c r="N95" s="219" t="s">
        <v>53</v>
      </c>
      <c r="O95" s="41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AR95" s="19" t="s">
        <v>194</v>
      </c>
      <c r="AT95" s="19" t="s">
        <v>196</v>
      </c>
      <c r="AU95" s="19" t="s">
        <v>23</v>
      </c>
      <c r="AY95" s="19" t="s">
        <v>195</v>
      </c>
      <c r="BE95" s="222">
        <f>IF(N95="základní",J95,0)</f>
        <v>0</v>
      </c>
      <c r="BF95" s="222">
        <f>IF(N95="snížená",J95,0)</f>
        <v>0</v>
      </c>
      <c r="BG95" s="222">
        <f>IF(N95="zákl. přenesená",J95,0)</f>
        <v>0</v>
      </c>
      <c r="BH95" s="222">
        <f>IF(N95="sníž. přenesená",J95,0)</f>
        <v>0</v>
      </c>
      <c r="BI95" s="222">
        <f>IF(N95="nulová",J95,0)</f>
        <v>0</v>
      </c>
      <c r="BJ95" s="19" t="s">
        <v>23</v>
      </c>
      <c r="BK95" s="222">
        <f>ROUND(I95*H95,2)</f>
        <v>0</v>
      </c>
      <c r="BL95" s="19" t="s">
        <v>194</v>
      </c>
      <c r="BM95" s="19" t="s">
        <v>1207</v>
      </c>
    </row>
    <row r="96" s="1" customFormat="1">
      <c r="B96" s="40"/>
      <c r="C96" s="68"/>
      <c r="D96" s="225" t="s">
        <v>202</v>
      </c>
      <c r="E96" s="68"/>
      <c r="F96" s="226" t="s">
        <v>991</v>
      </c>
      <c r="G96" s="68"/>
      <c r="H96" s="68"/>
      <c r="I96" s="183"/>
      <c r="J96" s="68"/>
      <c r="K96" s="68"/>
      <c r="L96" s="66"/>
      <c r="M96" s="86"/>
      <c r="N96" s="41"/>
      <c r="O96" s="41"/>
      <c r="P96" s="41"/>
      <c r="Q96" s="41"/>
      <c r="R96" s="41"/>
      <c r="S96" s="41"/>
      <c r="T96" s="87"/>
      <c r="AT96" s="19" t="s">
        <v>202</v>
      </c>
      <c r="AU96" s="19" t="s">
        <v>23</v>
      </c>
    </row>
    <row r="97" s="11" customFormat="1">
      <c r="B97" s="227"/>
      <c r="C97" s="228"/>
      <c r="D97" s="225" t="s">
        <v>213</v>
      </c>
      <c r="E97" s="229" t="s">
        <v>47</v>
      </c>
      <c r="F97" s="230" t="s">
        <v>1062</v>
      </c>
      <c r="G97" s="228"/>
      <c r="H97" s="231" t="s">
        <v>47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213</v>
      </c>
      <c r="AU97" s="237" t="s">
        <v>23</v>
      </c>
      <c r="AV97" s="11" t="s">
        <v>23</v>
      </c>
      <c r="AW97" s="11" t="s">
        <v>45</v>
      </c>
      <c r="AX97" s="11" t="s">
        <v>82</v>
      </c>
      <c r="AY97" s="237" t="s">
        <v>195</v>
      </c>
    </row>
    <row r="98" s="12" customFormat="1">
      <c r="B98" s="238"/>
      <c r="C98" s="239"/>
      <c r="D98" s="223" t="s">
        <v>213</v>
      </c>
      <c r="E98" s="240" t="s">
        <v>548</v>
      </c>
      <c r="F98" s="241" t="s">
        <v>1208</v>
      </c>
      <c r="G98" s="239"/>
      <c r="H98" s="242">
        <v>4608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AT98" s="248" t="s">
        <v>213</v>
      </c>
      <c r="AU98" s="248" t="s">
        <v>23</v>
      </c>
      <c r="AV98" s="12" t="s">
        <v>91</v>
      </c>
      <c r="AW98" s="12" t="s">
        <v>45</v>
      </c>
      <c r="AX98" s="12" t="s">
        <v>23</v>
      </c>
      <c r="AY98" s="248" t="s">
        <v>195</v>
      </c>
    </row>
    <row r="99" s="1" customFormat="1" ht="22.5" customHeight="1">
      <c r="B99" s="40"/>
      <c r="C99" s="211" t="s">
        <v>194</v>
      </c>
      <c r="D99" s="211" t="s">
        <v>196</v>
      </c>
      <c r="E99" s="212" t="s">
        <v>964</v>
      </c>
      <c r="F99" s="213" t="s">
        <v>965</v>
      </c>
      <c r="G99" s="214" t="s">
        <v>568</v>
      </c>
      <c r="H99" s="215">
        <v>460.80000000000001</v>
      </c>
      <c r="I99" s="216"/>
      <c r="J99" s="217">
        <f>ROUND(I99*H99,2)</f>
        <v>0</v>
      </c>
      <c r="K99" s="213" t="s">
        <v>47</v>
      </c>
      <c r="L99" s="66"/>
      <c r="M99" s="218" t="s">
        <v>47</v>
      </c>
      <c r="N99" s="219" t="s">
        <v>53</v>
      </c>
      <c r="O99" s="41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AR99" s="19" t="s">
        <v>194</v>
      </c>
      <c r="AT99" s="19" t="s">
        <v>196</v>
      </c>
      <c r="AU99" s="19" t="s">
        <v>23</v>
      </c>
      <c r="AY99" s="19" t="s">
        <v>195</v>
      </c>
      <c r="BE99" s="222">
        <f>IF(N99="základní",J99,0)</f>
        <v>0</v>
      </c>
      <c r="BF99" s="222">
        <f>IF(N99="snížená",J99,0)</f>
        <v>0</v>
      </c>
      <c r="BG99" s="222">
        <f>IF(N99="zákl. přenesená",J99,0)</f>
        <v>0</v>
      </c>
      <c r="BH99" s="222">
        <f>IF(N99="sníž. přenesená",J99,0)</f>
        <v>0</v>
      </c>
      <c r="BI99" s="222">
        <f>IF(N99="nulová",J99,0)</f>
        <v>0</v>
      </c>
      <c r="BJ99" s="19" t="s">
        <v>23</v>
      </c>
      <c r="BK99" s="222">
        <f>ROUND(I99*H99,2)</f>
        <v>0</v>
      </c>
      <c r="BL99" s="19" t="s">
        <v>194</v>
      </c>
      <c r="BM99" s="19" t="s">
        <v>1209</v>
      </c>
    </row>
    <row r="100" s="1" customFormat="1">
      <c r="B100" s="40"/>
      <c r="C100" s="68"/>
      <c r="D100" s="225" t="s">
        <v>202</v>
      </c>
      <c r="E100" s="68"/>
      <c r="F100" s="226" t="s">
        <v>967</v>
      </c>
      <c r="G100" s="68"/>
      <c r="H100" s="68"/>
      <c r="I100" s="183"/>
      <c r="J100" s="68"/>
      <c r="K100" s="68"/>
      <c r="L100" s="66"/>
      <c r="M100" s="86"/>
      <c r="N100" s="41"/>
      <c r="O100" s="41"/>
      <c r="P100" s="41"/>
      <c r="Q100" s="41"/>
      <c r="R100" s="41"/>
      <c r="S100" s="41"/>
      <c r="T100" s="87"/>
      <c r="AT100" s="19" t="s">
        <v>202</v>
      </c>
      <c r="AU100" s="19" t="s">
        <v>23</v>
      </c>
    </row>
    <row r="101" s="11" customFormat="1">
      <c r="B101" s="227"/>
      <c r="C101" s="228"/>
      <c r="D101" s="225" t="s">
        <v>213</v>
      </c>
      <c r="E101" s="229" t="s">
        <v>47</v>
      </c>
      <c r="F101" s="230" t="s">
        <v>1062</v>
      </c>
      <c r="G101" s="228"/>
      <c r="H101" s="231" t="s">
        <v>47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213</v>
      </c>
      <c r="AU101" s="237" t="s">
        <v>23</v>
      </c>
      <c r="AV101" s="11" t="s">
        <v>23</v>
      </c>
      <c r="AW101" s="11" t="s">
        <v>45</v>
      </c>
      <c r="AX101" s="11" t="s">
        <v>82</v>
      </c>
      <c r="AY101" s="237" t="s">
        <v>195</v>
      </c>
    </row>
    <row r="102" s="11" customFormat="1">
      <c r="B102" s="227"/>
      <c r="C102" s="228"/>
      <c r="D102" s="225" t="s">
        <v>213</v>
      </c>
      <c r="E102" s="229" t="s">
        <v>47</v>
      </c>
      <c r="F102" s="230" t="s">
        <v>529</v>
      </c>
      <c r="G102" s="228"/>
      <c r="H102" s="231" t="s">
        <v>47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213</v>
      </c>
      <c r="AU102" s="237" t="s">
        <v>23</v>
      </c>
      <c r="AV102" s="11" t="s">
        <v>23</v>
      </c>
      <c r="AW102" s="11" t="s">
        <v>45</v>
      </c>
      <c r="AX102" s="11" t="s">
        <v>82</v>
      </c>
      <c r="AY102" s="237" t="s">
        <v>195</v>
      </c>
    </row>
    <row r="103" s="12" customFormat="1">
      <c r="B103" s="238"/>
      <c r="C103" s="239"/>
      <c r="D103" s="223" t="s">
        <v>213</v>
      </c>
      <c r="E103" s="240" t="s">
        <v>586</v>
      </c>
      <c r="F103" s="241" t="s">
        <v>1210</v>
      </c>
      <c r="G103" s="239"/>
      <c r="H103" s="242">
        <v>460.80000000000001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213</v>
      </c>
      <c r="AU103" s="248" t="s">
        <v>23</v>
      </c>
      <c r="AV103" s="12" t="s">
        <v>91</v>
      </c>
      <c r="AW103" s="12" t="s">
        <v>45</v>
      </c>
      <c r="AX103" s="12" t="s">
        <v>23</v>
      </c>
      <c r="AY103" s="248" t="s">
        <v>195</v>
      </c>
    </row>
    <row r="104" s="1" customFormat="1" ht="22.5" customHeight="1">
      <c r="B104" s="40"/>
      <c r="C104" s="211" t="s">
        <v>220</v>
      </c>
      <c r="D104" s="211" t="s">
        <v>196</v>
      </c>
      <c r="E104" s="212" t="s">
        <v>968</v>
      </c>
      <c r="F104" s="213" t="s">
        <v>969</v>
      </c>
      <c r="G104" s="214" t="s">
        <v>568</v>
      </c>
      <c r="H104" s="215">
        <v>460.80000000000001</v>
      </c>
      <c r="I104" s="216"/>
      <c r="J104" s="217">
        <f>ROUND(I104*H104,2)</f>
        <v>0</v>
      </c>
      <c r="K104" s="213" t="s">
        <v>47</v>
      </c>
      <c r="L104" s="66"/>
      <c r="M104" s="218" t="s">
        <v>47</v>
      </c>
      <c r="N104" s="219" t="s">
        <v>53</v>
      </c>
      <c r="O104" s="41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AR104" s="19" t="s">
        <v>194</v>
      </c>
      <c r="AT104" s="19" t="s">
        <v>196</v>
      </c>
      <c r="AU104" s="19" t="s">
        <v>23</v>
      </c>
      <c r="AY104" s="19" t="s">
        <v>195</v>
      </c>
      <c r="BE104" s="222">
        <f>IF(N104="základní",J104,0)</f>
        <v>0</v>
      </c>
      <c r="BF104" s="222">
        <f>IF(N104="snížená",J104,0)</f>
        <v>0</v>
      </c>
      <c r="BG104" s="222">
        <f>IF(N104="zákl. přenesená",J104,0)</f>
        <v>0</v>
      </c>
      <c r="BH104" s="222">
        <f>IF(N104="sníž. přenesená",J104,0)</f>
        <v>0</v>
      </c>
      <c r="BI104" s="222">
        <f>IF(N104="nulová",J104,0)</f>
        <v>0</v>
      </c>
      <c r="BJ104" s="19" t="s">
        <v>23</v>
      </c>
      <c r="BK104" s="222">
        <f>ROUND(I104*H104,2)</f>
        <v>0</v>
      </c>
      <c r="BL104" s="19" t="s">
        <v>194</v>
      </c>
      <c r="BM104" s="19" t="s">
        <v>1211</v>
      </c>
    </row>
    <row r="105" s="1" customFormat="1">
      <c r="B105" s="40"/>
      <c r="C105" s="68"/>
      <c r="D105" s="225" t="s">
        <v>202</v>
      </c>
      <c r="E105" s="68"/>
      <c r="F105" s="226" t="s">
        <v>971</v>
      </c>
      <c r="G105" s="68"/>
      <c r="H105" s="68"/>
      <c r="I105" s="183"/>
      <c r="J105" s="68"/>
      <c r="K105" s="68"/>
      <c r="L105" s="66"/>
      <c r="M105" s="86"/>
      <c r="N105" s="41"/>
      <c r="O105" s="41"/>
      <c r="P105" s="41"/>
      <c r="Q105" s="41"/>
      <c r="R105" s="41"/>
      <c r="S105" s="41"/>
      <c r="T105" s="87"/>
      <c r="AT105" s="19" t="s">
        <v>202</v>
      </c>
      <c r="AU105" s="19" t="s">
        <v>23</v>
      </c>
    </row>
    <row r="106" s="11" customFormat="1">
      <c r="B106" s="227"/>
      <c r="C106" s="228"/>
      <c r="D106" s="225" t="s">
        <v>213</v>
      </c>
      <c r="E106" s="229" t="s">
        <v>47</v>
      </c>
      <c r="F106" s="230" t="s">
        <v>1062</v>
      </c>
      <c r="G106" s="228"/>
      <c r="H106" s="231" t="s">
        <v>47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213</v>
      </c>
      <c r="AU106" s="237" t="s">
        <v>23</v>
      </c>
      <c r="AV106" s="11" t="s">
        <v>23</v>
      </c>
      <c r="AW106" s="11" t="s">
        <v>45</v>
      </c>
      <c r="AX106" s="11" t="s">
        <v>82</v>
      </c>
      <c r="AY106" s="237" t="s">
        <v>195</v>
      </c>
    </row>
    <row r="107" s="11" customFormat="1">
      <c r="B107" s="227"/>
      <c r="C107" s="228"/>
      <c r="D107" s="225" t="s">
        <v>213</v>
      </c>
      <c r="E107" s="229" t="s">
        <v>47</v>
      </c>
      <c r="F107" s="230" t="s">
        <v>529</v>
      </c>
      <c r="G107" s="228"/>
      <c r="H107" s="231" t="s">
        <v>47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213</v>
      </c>
      <c r="AU107" s="237" t="s">
        <v>23</v>
      </c>
      <c r="AV107" s="11" t="s">
        <v>23</v>
      </c>
      <c r="AW107" s="11" t="s">
        <v>45</v>
      </c>
      <c r="AX107" s="11" t="s">
        <v>82</v>
      </c>
      <c r="AY107" s="237" t="s">
        <v>195</v>
      </c>
    </row>
    <row r="108" s="12" customFormat="1">
      <c r="B108" s="238"/>
      <c r="C108" s="239"/>
      <c r="D108" s="223" t="s">
        <v>213</v>
      </c>
      <c r="E108" s="240" t="s">
        <v>596</v>
      </c>
      <c r="F108" s="241" t="s">
        <v>1210</v>
      </c>
      <c r="G108" s="239"/>
      <c r="H108" s="242">
        <v>460.80000000000001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213</v>
      </c>
      <c r="AU108" s="248" t="s">
        <v>23</v>
      </c>
      <c r="AV108" s="12" t="s">
        <v>91</v>
      </c>
      <c r="AW108" s="12" t="s">
        <v>45</v>
      </c>
      <c r="AX108" s="12" t="s">
        <v>23</v>
      </c>
      <c r="AY108" s="248" t="s">
        <v>195</v>
      </c>
    </row>
    <row r="109" s="1" customFormat="1" ht="22.5" customHeight="1">
      <c r="B109" s="40"/>
      <c r="C109" s="211" t="s">
        <v>226</v>
      </c>
      <c r="D109" s="211" t="s">
        <v>196</v>
      </c>
      <c r="E109" s="212" t="s">
        <v>572</v>
      </c>
      <c r="F109" s="213" t="s">
        <v>573</v>
      </c>
      <c r="G109" s="214" t="s">
        <v>557</v>
      </c>
      <c r="H109" s="215">
        <v>460.80000000000001</v>
      </c>
      <c r="I109" s="216"/>
      <c r="J109" s="217">
        <f>ROUND(I109*H109,2)</f>
        <v>0</v>
      </c>
      <c r="K109" s="213" t="s">
        <v>200</v>
      </c>
      <c r="L109" s="66"/>
      <c r="M109" s="218" t="s">
        <v>47</v>
      </c>
      <c r="N109" s="219" t="s">
        <v>53</v>
      </c>
      <c r="O109" s="41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AR109" s="19" t="s">
        <v>194</v>
      </c>
      <c r="AT109" s="19" t="s">
        <v>196</v>
      </c>
      <c r="AU109" s="19" t="s">
        <v>23</v>
      </c>
      <c r="AY109" s="19" t="s">
        <v>195</v>
      </c>
      <c r="BE109" s="222">
        <f>IF(N109="základní",J109,0)</f>
        <v>0</v>
      </c>
      <c r="BF109" s="222">
        <f>IF(N109="snížená",J109,0)</f>
        <v>0</v>
      </c>
      <c r="BG109" s="222">
        <f>IF(N109="zákl. přenesená",J109,0)</f>
        <v>0</v>
      </c>
      <c r="BH109" s="222">
        <f>IF(N109="sníž. přenesená",J109,0)</f>
        <v>0</v>
      </c>
      <c r="BI109" s="222">
        <f>IF(N109="nulová",J109,0)</f>
        <v>0</v>
      </c>
      <c r="BJ109" s="19" t="s">
        <v>23</v>
      </c>
      <c r="BK109" s="222">
        <f>ROUND(I109*H109,2)</f>
        <v>0</v>
      </c>
      <c r="BL109" s="19" t="s">
        <v>194</v>
      </c>
      <c r="BM109" s="19" t="s">
        <v>1212</v>
      </c>
    </row>
    <row r="110" s="1" customFormat="1">
      <c r="B110" s="40"/>
      <c r="C110" s="68"/>
      <c r="D110" s="225" t="s">
        <v>202</v>
      </c>
      <c r="E110" s="68"/>
      <c r="F110" s="226" t="s">
        <v>573</v>
      </c>
      <c r="G110" s="68"/>
      <c r="H110" s="68"/>
      <c r="I110" s="183"/>
      <c r="J110" s="68"/>
      <c r="K110" s="68"/>
      <c r="L110" s="66"/>
      <c r="M110" s="86"/>
      <c r="N110" s="41"/>
      <c r="O110" s="41"/>
      <c r="P110" s="41"/>
      <c r="Q110" s="41"/>
      <c r="R110" s="41"/>
      <c r="S110" s="41"/>
      <c r="T110" s="87"/>
      <c r="AT110" s="19" t="s">
        <v>202</v>
      </c>
      <c r="AU110" s="19" t="s">
        <v>23</v>
      </c>
    </row>
    <row r="111" s="11" customFormat="1">
      <c r="B111" s="227"/>
      <c r="C111" s="228"/>
      <c r="D111" s="225" t="s">
        <v>213</v>
      </c>
      <c r="E111" s="229" t="s">
        <v>47</v>
      </c>
      <c r="F111" s="230" t="s">
        <v>1062</v>
      </c>
      <c r="G111" s="228"/>
      <c r="H111" s="231" t="s">
        <v>47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213</v>
      </c>
      <c r="AU111" s="237" t="s">
        <v>23</v>
      </c>
      <c r="AV111" s="11" t="s">
        <v>23</v>
      </c>
      <c r="AW111" s="11" t="s">
        <v>45</v>
      </c>
      <c r="AX111" s="11" t="s">
        <v>82</v>
      </c>
      <c r="AY111" s="237" t="s">
        <v>195</v>
      </c>
    </row>
    <row r="112" s="12" customFormat="1">
      <c r="B112" s="238"/>
      <c r="C112" s="239"/>
      <c r="D112" s="223" t="s">
        <v>213</v>
      </c>
      <c r="E112" s="240" t="s">
        <v>47</v>
      </c>
      <c r="F112" s="241" t="s">
        <v>1210</v>
      </c>
      <c r="G112" s="239"/>
      <c r="H112" s="242">
        <v>460.80000000000001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213</v>
      </c>
      <c r="AU112" s="248" t="s">
        <v>23</v>
      </c>
      <c r="AV112" s="12" t="s">
        <v>91</v>
      </c>
      <c r="AW112" s="12" t="s">
        <v>45</v>
      </c>
      <c r="AX112" s="12" t="s">
        <v>23</v>
      </c>
      <c r="AY112" s="248" t="s">
        <v>195</v>
      </c>
    </row>
    <row r="113" s="1" customFormat="1" ht="22.5" customHeight="1">
      <c r="B113" s="40"/>
      <c r="C113" s="211" t="s">
        <v>232</v>
      </c>
      <c r="D113" s="211" t="s">
        <v>196</v>
      </c>
      <c r="E113" s="212" t="s">
        <v>576</v>
      </c>
      <c r="F113" s="213" t="s">
        <v>577</v>
      </c>
      <c r="G113" s="214" t="s">
        <v>492</v>
      </c>
      <c r="H113" s="215">
        <v>1167.3599999999999</v>
      </c>
      <c r="I113" s="216"/>
      <c r="J113" s="217">
        <f>ROUND(I113*H113,2)</f>
        <v>0</v>
      </c>
      <c r="K113" s="213" t="s">
        <v>47</v>
      </c>
      <c r="L113" s="66"/>
      <c r="M113" s="218" t="s">
        <v>47</v>
      </c>
      <c r="N113" s="219" t="s">
        <v>53</v>
      </c>
      <c r="O113" s="41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AR113" s="19" t="s">
        <v>194</v>
      </c>
      <c r="AT113" s="19" t="s">
        <v>196</v>
      </c>
      <c r="AU113" s="19" t="s">
        <v>23</v>
      </c>
      <c r="AY113" s="19" t="s">
        <v>195</v>
      </c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19" t="s">
        <v>23</v>
      </c>
      <c r="BK113" s="222">
        <f>ROUND(I113*H113,2)</f>
        <v>0</v>
      </c>
      <c r="BL113" s="19" t="s">
        <v>194</v>
      </c>
      <c r="BM113" s="19" t="s">
        <v>1213</v>
      </c>
    </row>
    <row r="114" s="1" customFormat="1">
      <c r="B114" s="40"/>
      <c r="C114" s="68"/>
      <c r="D114" s="225" t="s">
        <v>202</v>
      </c>
      <c r="E114" s="68"/>
      <c r="F114" s="226" t="s">
        <v>579</v>
      </c>
      <c r="G114" s="68"/>
      <c r="H114" s="68"/>
      <c r="I114" s="183"/>
      <c r="J114" s="68"/>
      <c r="K114" s="68"/>
      <c r="L114" s="66"/>
      <c r="M114" s="86"/>
      <c r="N114" s="41"/>
      <c r="O114" s="41"/>
      <c r="P114" s="41"/>
      <c r="Q114" s="41"/>
      <c r="R114" s="41"/>
      <c r="S114" s="41"/>
      <c r="T114" s="87"/>
      <c r="AT114" s="19" t="s">
        <v>202</v>
      </c>
      <c r="AU114" s="19" t="s">
        <v>23</v>
      </c>
    </row>
    <row r="115" s="11" customFormat="1">
      <c r="B115" s="227"/>
      <c r="C115" s="228"/>
      <c r="D115" s="225" t="s">
        <v>213</v>
      </c>
      <c r="E115" s="229" t="s">
        <v>47</v>
      </c>
      <c r="F115" s="230" t="s">
        <v>1062</v>
      </c>
      <c r="G115" s="228"/>
      <c r="H115" s="231" t="s">
        <v>47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213</v>
      </c>
      <c r="AU115" s="237" t="s">
        <v>23</v>
      </c>
      <c r="AV115" s="11" t="s">
        <v>23</v>
      </c>
      <c r="AW115" s="11" t="s">
        <v>45</v>
      </c>
      <c r="AX115" s="11" t="s">
        <v>82</v>
      </c>
      <c r="AY115" s="237" t="s">
        <v>195</v>
      </c>
    </row>
    <row r="116" s="12" customFormat="1">
      <c r="B116" s="238"/>
      <c r="C116" s="239"/>
      <c r="D116" s="223" t="s">
        <v>213</v>
      </c>
      <c r="E116" s="240" t="s">
        <v>215</v>
      </c>
      <c r="F116" s="241" t="s">
        <v>1214</v>
      </c>
      <c r="G116" s="239"/>
      <c r="H116" s="242">
        <v>1167.3599999999999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213</v>
      </c>
      <c r="AU116" s="248" t="s">
        <v>23</v>
      </c>
      <c r="AV116" s="12" t="s">
        <v>91</v>
      </c>
      <c r="AW116" s="12" t="s">
        <v>45</v>
      </c>
      <c r="AX116" s="12" t="s">
        <v>23</v>
      </c>
      <c r="AY116" s="248" t="s">
        <v>195</v>
      </c>
    </row>
    <row r="117" s="1" customFormat="1" ht="22.5" customHeight="1">
      <c r="B117" s="40"/>
      <c r="C117" s="211" t="s">
        <v>238</v>
      </c>
      <c r="D117" s="211" t="s">
        <v>196</v>
      </c>
      <c r="E117" s="212" t="s">
        <v>582</v>
      </c>
      <c r="F117" s="213" t="s">
        <v>583</v>
      </c>
      <c r="G117" s="214" t="s">
        <v>526</v>
      </c>
      <c r="H117" s="215">
        <v>1536</v>
      </c>
      <c r="I117" s="216"/>
      <c r="J117" s="217">
        <f>ROUND(I117*H117,2)</f>
        <v>0</v>
      </c>
      <c r="K117" s="213" t="s">
        <v>47</v>
      </c>
      <c r="L117" s="66"/>
      <c r="M117" s="218" t="s">
        <v>47</v>
      </c>
      <c r="N117" s="219" t="s">
        <v>53</v>
      </c>
      <c r="O117" s="41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AR117" s="19" t="s">
        <v>194</v>
      </c>
      <c r="AT117" s="19" t="s">
        <v>196</v>
      </c>
      <c r="AU117" s="19" t="s">
        <v>23</v>
      </c>
      <c r="AY117" s="19" t="s">
        <v>195</v>
      </c>
      <c r="BE117" s="222">
        <f>IF(N117="základní",J117,0)</f>
        <v>0</v>
      </c>
      <c r="BF117" s="222">
        <f>IF(N117="snížená",J117,0)</f>
        <v>0</v>
      </c>
      <c r="BG117" s="222">
        <f>IF(N117="zákl. přenesená",J117,0)</f>
        <v>0</v>
      </c>
      <c r="BH117" s="222">
        <f>IF(N117="sníž. přenesená",J117,0)</f>
        <v>0</v>
      </c>
      <c r="BI117" s="222">
        <f>IF(N117="nulová",J117,0)</f>
        <v>0</v>
      </c>
      <c r="BJ117" s="19" t="s">
        <v>23</v>
      </c>
      <c r="BK117" s="222">
        <f>ROUND(I117*H117,2)</f>
        <v>0</v>
      </c>
      <c r="BL117" s="19" t="s">
        <v>194</v>
      </c>
      <c r="BM117" s="19" t="s">
        <v>1215</v>
      </c>
    </row>
    <row r="118" s="1" customFormat="1">
      <c r="B118" s="40"/>
      <c r="C118" s="68"/>
      <c r="D118" s="225" t="s">
        <v>202</v>
      </c>
      <c r="E118" s="68"/>
      <c r="F118" s="226" t="s">
        <v>585</v>
      </c>
      <c r="G118" s="68"/>
      <c r="H118" s="68"/>
      <c r="I118" s="183"/>
      <c r="J118" s="68"/>
      <c r="K118" s="68"/>
      <c r="L118" s="66"/>
      <c r="M118" s="86"/>
      <c r="N118" s="41"/>
      <c r="O118" s="41"/>
      <c r="P118" s="41"/>
      <c r="Q118" s="41"/>
      <c r="R118" s="41"/>
      <c r="S118" s="41"/>
      <c r="T118" s="87"/>
      <c r="AT118" s="19" t="s">
        <v>202</v>
      </c>
      <c r="AU118" s="19" t="s">
        <v>23</v>
      </c>
    </row>
    <row r="119" s="11" customFormat="1">
      <c r="B119" s="227"/>
      <c r="C119" s="228"/>
      <c r="D119" s="225" t="s">
        <v>213</v>
      </c>
      <c r="E119" s="229" t="s">
        <v>47</v>
      </c>
      <c r="F119" s="230" t="s">
        <v>1062</v>
      </c>
      <c r="G119" s="228"/>
      <c r="H119" s="231" t="s">
        <v>47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213</v>
      </c>
      <c r="AU119" s="237" t="s">
        <v>23</v>
      </c>
      <c r="AV119" s="11" t="s">
        <v>23</v>
      </c>
      <c r="AW119" s="11" t="s">
        <v>45</v>
      </c>
      <c r="AX119" s="11" t="s">
        <v>82</v>
      </c>
      <c r="AY119" s="237" t="s">
        <v>195</v>
      </c>
    </row>
    <row r="120" s="11" customFormat="1">
      <c r="B120" s="227"/>
      <c r="C120" s="228"/>
      <c r="D120" s="225" t="s">
        <v>213</v>
      </c>
      <c r="E120" s="229" t="s">
        <v>47</v>
      </c>
      <c r="F120" s="230" t="s">
        <v>529</v>
      </c>
      <c r="G120" s="228"/>
      <c r="H120" s="231" t="s">
        <v>47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213</v>
      </c>
      <c r="AU120" s="237" t="s">
        <v>23</v>
      </c>
      <c r="AV120" s="11" t="s">
        <v>23</v>
      </c>
      <c r="AW120" s="11" t="s">
        <v>45</v>
      </c>
      <c r="AX120" s="11" t="s">
        <v>82</v>
      </c>
      <c r="AY120" s="237" t="s">
        <v>195</v>
      </c>
    </row>
    <row r="121" s="12" customFormat="1">
      <c r="B121" s="238"/>
      <c r="C121" s="239"/>
      <c r="D121" s="223" t="s">
        <v>213</v>
      </c>
      <c r="E121" s="240" t="s">
        <v>694</v>
      </c>
      <c r="F121" s="241" t="s">
        <v>1063</v>
      </c>
      <c r="G121" s="239"/>
      <c r="H121" s="242">
        <v>1536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213</v>
      </c>
      <c r="AU121" s="248" t="s">
        <v>23</v>
      </c>
      <c r="AV121" s="12" t="s">
        <v>91</v>
      </c>
      <c r="AW121" s="12" t="s">
        <v>45</v>
      </c>
      <c r="AX121" s="12" t="s">
        <v>23</v>
      </c>
      <c r="AY121" s="248" t="s">
        <v>195</v>
      </c>
    </row>
    <row r="122" s="1" customFormat="1" ht="22.5" customHeight="1">
      <c r="B122" s="40"/>
      <c r="C122" s="211" t="s">
        <v>243</v>
      </c>
      <c r="D122" s="211" t="s">
        <v>196</v>
      </c>
      <c r="E122" s="212" t="s">
        <v>979</v>
      </c>
      <c r="F122" s="213" t="s">
        <v>980</v>
      </c>
      <c r="G122" s="214" t="s">
        <v>492</v>
      </c>
      <c r="H122" s="215">
        <v>875.51999999999998</v>
      </c>
      <c r="I122" s="216"/>
      <c r="J122" s="217">
        <f>ROUND(I122*H122,2)</f>
        <v>0</v>
      </c>
      <c r="K122" s="213" t="s">
        <v>47</v>
      </c>
      <c r="L122" s="66"/>
      <c r="M122" s="218" t="s">
        <v>47</v>
      </c>
      <c r="N122" s="219" t="s">
        <v>53</v>
      </c>
      <c r="O122" s="41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AR122" s="19" t="s">
        <v>194</v>
      </c>
      <c r="AT122" s="19" t="s">
        <v>196</v>
      </c>
      <c r="AU122" s="19" t="s">
        <v>23</v>
      </c>
      <c r="AY122" s="19" t="s">
        <v>195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9" t="s">
        <v>23</v>
      </c>
      <c r="BK122" s="222">
        <f>ROUND(I122*H122,2)</f>
        <v>0</v>
      </c>
      <c r="BL122" s="19" t="s">
        <v>194</v>
      </c>
      <c r="BM122" s="19" t="s">
        <v>1216</v>
      </c>
    </row>
    <row r="123" s="1" customFormat="1">
      <c r="B123" s="40"/>
      <c r="C123" s="68"/>
      <c r="D123" s="225" t="s">
        <v>202</v>
      </c>
      <c r="E123" s="68"/>
      <c r="F123" s="226" t="s">
        <v>980</v>
      </c>
      <c r="G123" s="68"/>
      <c r="H123" s="68"/>
      <c r="I123" s="183"/>
      <c r="J123" s="68"/>
      <c r="K123" s="68"/>
      <c r="L123" s="66"/>
      <c r="M123" s="86"/>
      <c r="N123" s="41"/>
      <c r="O123" s="41"/>
      <c r="P123" s="41"/>
      <c r="Q123" s="41"/>
      <c r="R123" s="41"/>
      <c r="S123" s="41"/>
      <c r="T123" s="87"/>
      <c r="AT123" s="19" t="s">
        <v>202</v>
      </c>
      <c r="AU123" s="19" t="s">
        <v>23</v>
      </c>
    </row>
    <row r="124" s="11" customFormat="1">
      <c r="B124" s="227"/>
      <c r="C124" s="228"/>
      <c r="D124" s="225" t="s">
        <v>213</v>
      </c>
      <c r="E124" s="229" t="s">
        <v>47</v>
      </c>
      <c r="F124" s="230" t="s">
        <v>1062</v>
      </c>
      <c r="G124" s="228"/>
      <c r="H124" s="231" t="s">
        <v>47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213</v>
      </c>
      <c r="AU124" s="237" t="s">
        <v>23</v>
      </c>
      <c r="AV124" s="11" t="s">
        <v>23</v>
      </c>
      <c r="AW124" s="11" t="s">
        <v>45</v>
      </c>
      <c r="AX124" s="11" t="s">
        <v>82</v>
      </c>
      <c r="AY124" s="237" t="s">
        <v>195</v>
      </c>
    </row>
    <row r="125" s="12" customFormat="1">
      <c r="B125" s="238"/>
      <c r="C125" s="239"/>
      <c r="D125" s="223" t="s">
        <v>213</v>
      </c>
      <c r="E125" s="240" t="s">
        <v>231</v>
      </c>
      <c r="F125" s="241" t="s">
        <v>1217</v>
      </c>
      <c r="G125" s="239"/>
      <c r="H125" s="242">
        <v>875.51999999999998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AT125" s="248" t="s">
        <v>213</v>
      </c>
      <c r="AU125" s="248" t="s">
        <v>23</v>
      </c>
      <c r="AV125" s="12" t="s">
        <v>91</v>
      </c>
      <c r="AW125" s="12" t="s">
        <v>45</v>
      </c>
      <c r="AX125" s="12" t="s">
        <v>23</v>
      </c>
      <c r="AY125" s="248" t="s">
        <v>195</v>
      </c>
    </row>
    <row r="126" s="1" customFormat="1" ht="22.5" customHeight="1">
      <c r="B126" s="40"/>
      <c r="C126" s="211" t="s">
        <v>28</v>
      </c>
      <c r="D126" s="211" t="s">
        <v>196</v>
      </c>
      <c r="E126" s="212" t="s">
        <v>983</v>
      </c>
      <c r="F126" s="213" t="s">
        <v>984</v>
      </c>
      <c r="G126" s="214" t="s">
        <v>526</v>
      </c>
      <c r="H126" s="215">
        <v>1536</v>
      </c>
      <c r="I126" s="216"/>
      <c r="J126" s="217">
        <f>ROUND(I126*H126,2)</f>
        <v>0</v>
      </c>
      <c r="K126" s="213" t="s">
        <v>47</v>
      </c>
      <c r="L126" s="66"/>
      <c r="M126" s="218" t="s">
        <v>47</v>
      </c>
      <c r="N126" s="219" t="s">
        <v>53</v>
      </c>
      <c r="O126" s="41"/>
      <c r="P126" s="220">
        <f>O126*H126</f>
        <v>0</v>
      </c>
      <c r="Q126" s="220">
        <v>0.00068999999999999997</v>
      </c>
      <c r="R126" s="220">
        <f>Q126*H126</f>
        <v>0</v>
      </c>
      <c r="S126" s="220">
        <v>0</v>
      </c>
      <c r="T126" s="221">
        <f>S126*H126</f>
        <v>0</v>
      </c>
      <c r="AR126" s="19" t="s">
        <v>194</v>
      </c>
      <c r="AT126" s="19" t="s">
        <v>196</v>
      </c>
      <c r="AU126" s="19" t="s">
        <v>23</v>
      </c>
      <c r="AY126" s="19" t="s">
        <v>195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9" t="s">
        <v>23</v>
      </c>
      <c r="BK126" s="222">
        <f>ROUND(I126*H126,2)</f>
        <v>0</v>
      </c>
      <c r="BL126" s="19" t="s">
        <v>194</v>
      </c>
      <c r="BM126" s="19" t="s">
        <v>1218</v>
      </c>
    </row>
    <row r="127" s="1" customFormat="1">
      <c r="B127" s="40"/>
      <c r="C127" s="68"/>
      <c r="D127" s="225" t="s">
        <v>202</v>
      </c>
      <c r="E127" s="68"/>
      <c r="F127" s="226" t="s">
        <v>986</v>
      </c>
      <c r="G127" s="68"/>
      <c r="H127" s="68"/>
      <c r="I127" s="183"/>
      <c r="J127" s="68"/>
      <c r="K127" s="68"/>
      <c r="L127" s="66"/>
      <c r="M127" s="86"/>
      <c r="N127" s="41"/>
      <c r="O127" s="41"/>
      <c r="P127" s="41"/>
      <c r="Q127" s="41"/>
      <c r="R127" s="41"/>
      <c r="S127" s="41"/>
      <c r="T127" s="87"/>
      <c r="AT127" s="19" t="s">
        <v>202</v>
      </c>
      <c r="AU127" s="19" t="s">
        <v>23</v>
      </c>
    </row>
    <row r="128" s="11" customFormat="1">
      <c r="B128" s="227"/>
      <c r="C128" s="228"/>
      <c r="D128" s="225" t="s">
        <v>213</v>
      </c>
      <c r="E128" s="229" t="s">
        <v>47</v>
      </c>
      <c r="F128" s="230" t="s">
        <v>1062</v>
      </c>
      <c r="G128" s="228"/>
      <c r="H128" s="231" t="s">
        <v>47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213</v>
      </c>
      <c r="AU128" s="237" t="s">
        <v>23</v>
      </c>
      <c r="AV128" s="11" t="s">
        <v>23</v>
      </c>
      <c r="AW128" s="11" t="s">
        <v>45</v>
      </c>
      <c r="AX128" s="11" t="s">
        <v>82</v>
      </c>
      <c r="AY128" s="237" t="s">
        <v>195</v>
      </c>
    </row>
    <row r="129" s="11" customFormat="1">
      <c r="B129" s="227"/>
      <c r="C129" s="228"/>
      <c r="D129" s="225" t="s">
        <v>213</v>
      </c>
      <c r="E129" s="229" t="s">
        <v>47</v>
      </c>
      <c r="F129" s="230" t="s">
        <v>529</v>
      </c>
      <c r="G129" s="228"/>
      <c r="H129" s="231" t="s">
        <v>47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213</v>
      </c>
      <c r="AU129" s="237" t="s">
        <v>23</v>
      </c>
      <c r="AV129" s="11" t="s">
        <v>23</v>
      </c>
      <c r="AW129" s="11" t="s">
        <v>45</v>
      </c>
      <c r="AX129" s="11" t="s">
        <v>82</v>
      </c>
      <c r="AY129" s="237" t="s">
        <v>195</v>
      </c>
    </row>
    <row r="130" s="12" customFormat="1">
      <c r="B130" s="238"/>
      <c r="C130" s="239"/>
      <c r="D130" s="223" t="s">
        <v>213</v>
      </c>
      <c r="E130" s="240" t="s">
        <v>225</v>
      </c>
      <c r="F130" s="241" t="s">
        <v>1063</v>
      </c>
      <c r="G130" s="239"/>
      <c r="H130" s="242">
        <v>1536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213</v>
      </c>
      <c r="AU130" s="248" t="s">
        <v>23</v>
      </c>
      <c r="AV130" s="12" t="s">
        <v>91</v>
      </c>
      <c r="AW130" s="12" t="s">
        <v>45</v>
      </c>
      <c r="AX130" s="12" t="s">
        <v>23</v>
      </c>
      <c r="AY130" s="248" t="s">
        <v>195</v>
      </c>
    </row>
    <row r="131" s="1" customFormat="1" ht="31.5" customHeight="1">
      <c r="B131" s="40"/>
      <c r="C131" s="211" t="s">
        <v>252</v>
      </c>
      <c r="D131" s="211" t="s">
        <v>196</v>
      </c>
      <c r="E131" s="212" t="s">
        <v>949</v>
      </c>
      <c r="F131" s="213" t="s">
        <v>950</v>
      </c>
      <c r="G131" s="214" t="s">
        <v>492</v>
      </c>
      <c r="H131" s="215">
        <v>1.0600000000000001</v>
      </c>
      <c r="I131" s="216"/>
      <c r="J131" s="217">
        <f>ROUND(I131*H131,2)</f>
        <v>0</v>
      </c>
      <c r="K131" s="213" t="s">
        <v>47</v>
      </c>
      <c r="L131" s="66"/>
      <c r="M131" s="218" t="s">
        <v>47</v>
      </c>
      <c r="N131" s="219" t="s">
        <v>53</v>
      </c>
      <c r="O131" s="41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AR131" s="19" t="s">
        <v>194</v>
      </c>
      <c r="AT131" s="19" t="s">
        <v>196</v>
      </c>
      <c r="AU131" s="19" t="s">
        <v>23</v>
      </c>
      <c r="AY131" s="19" t="s">
        <v>195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9" t="s">
        <v>23</v>
      </c>
      <c r="BK131" s="222">
        <f>ROUND(I131*H131,2)</f>
        <v>0</v>
      </c>
      <c r="BL131" s="19" t="s">
        <v>194</v>
      </c>
      <c r="BM131" s="19" t="s">
        <v>1219</v>
      </c>
    </row>
    <row r="132" s="1" customFormat="1">
      <c r="B132" s="40"/>
      <c r="C132" s="68"/>
      <c r="D132" s="223" t="s">
        <v>202</v>
      </c>
      <c r="E132" s="68"/>
      <c r="F132" s="224" t="s">
        <v>952</v>
      </c>
      <c r="G132" s="68"/>
      <c r="H132" s="68"/>
      <c r="I132" s="183"/>
      <c r="J132" s="68"/>
      <c r="K132" s="68"/>
      <c r="L132" s="66"/>
      <c r="M132" s="86"/>
      <c r="N132" s="41"/>
      <c r="O132" s="41"/>
      <c r="P132" s="41"/>
      <c r="Q132" s="41"/>
      <c r="R132" s="41"/>
      <c r="S132" s="41"/>
      <c r="T132" s="87"/>
      <c r="AT132" s="19" t="s">
        <v>202</v>
      </c>
      <c r="AU132" s="19" t="s">
        <v>23</v>
      </c>
    </row>
    <row r="133" s="1" customFormat="1" ht="31.5" customHeight="1">
      <c r="B133" s="40"/>
      <c r="C133" s="211" t="s">
        <v>257</v>
      </c>
      <c r="D133" s="211" t="s">
        <v>196</v>
      </c>
      <c r="E133" s="212" t="s">
        <v>993</v>
      </c>
      <c r="F133" s="213" t="s">
        <v>994</v>
      </c>
      <c r="G133" s="214" t="s">
        <v>492</v>
      </c>
      <c r="H133" s="215">
        <v>1.4299999999999999</v>
      </c>
      <c r="I133" s="216"/>
      <c r="J133" s="217">
        <f>ROUND(I133*H133,2)</f>
        <v>0</v>
      </c>
      <c r="K133" s="213" t="s">
        <v>47</v>
      </c>
      <c r="L133" s="66"/>
      <c r="M133" s="218" t="s">
        <v>47</v>
      </c>
      <c r="N133" s="219" t="s">
        <v>53</v>
      </c>
      <c r="O133" s="41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AR133" s="19" t="s">
        <v>194</v>
      </c>
      <c r="AT133" s="19" t="s">
        <v>196</v>
      </c>
      <c r="AU133" s="19" t="s">
        <v>23</v>
      </c>
      <c r="AY133" s="19" t="s">
        <v>195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9" t="s">
        <v>23</v>
      </c>
      <c r="BK133" s="222">
        <f>ROUND(I133*H133,2)</f>
        <v>0</v>
      </c>
      <c r="BL133" s="19" t="s">
        <v>194</v>
      </c>
      <c r="BM133" s="19" t="s">
        <v>1220</v>
      </c>
    </row>
    <row r="134" s="1" customFormat="1">
      <c r="B134" s="40"/>
      <c r="C134" s="68"/>
      <c r="D134" s="225" t="s">
        <v>202</v>
      </c>
      <c r="E134" s="68"/>
      <c r="F134" s="226" t="s">
        <v>996</v>
      </c>
      <c r="G134" s="68"/>
      <c r="H134" s="68"/>
      <c r="I134" s="183"/>
      <c r="J134" s="68"/>
      <c r="K134" s="68"/>
      <c r="L134" s="66"/>
      <c r="M134" s="86"/>
      <c r="N134" s="41"/>
      <c r="O134" s="41"/>
      <c r="P134" s="41"/>
      <c r="Q134" s="41"/>
      <c r="R134" s="41"/>
      <c r="S134" s="41"/>
      <c r="T134" s="87"/>
      <c r="AT134" s="19" t="s">
        <v>202</v>
      </c>
      <c r="AU134" s="19" t="s">
        <v>23</v>
      </c>
    </row>
    <row r="135" s="11" customFormat="1">
      <c r="B135" s="227"/>
      <c r="C135" s="228"/>
      <c r="D135" s="225" t="s">
        <v>213</v>
      </c>
      <c r="E135" s="229" t="s">
        <v>47</v>
      </c>
      <c r="F135" s="230" t="s">
        <v>1062</v>
      </c>
      <c r="G135" s="228"/>
      <c r="H135" s="231" t="s">
        <v>47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213</v>
      </c>
      <c r="AU135" s="237" t="s">
        <v>23</v>
      </c>
      <c r="AV135" s="11" t="s">
        <v>23</v>
      </c>
      <c r="AW135" s="11" t="s">
        <v>45</v>
      </c>
      <c r="AX135" s="11" t="s">
        <v>82</v>
      </c>
      <c r="AY135" s="237" t="s">
        <v>195</v>
      </c>
    </row>
    <row r="136" s="12" customFormat="1">
      <c r="B136" s="238"/>
      <c r="C136" s="239"/>
      <c r="D136" s="225" t="s">
        <v>213</v>
      </c>
      <c r="E136" s="266" t="s">
        <v>1026</v>
      </c>
      <c r="F136" s="267" t="s">
        <v>1221</v>
      </c>
      <c r="G136" s="239"/>
      <c r="H136" s="268">
        <v>1.4299999999999999</v>
      </c>
      <c r="I136" s="243"/>
      <c r="J136" s="239"/>
      <c r="K136" s="239"/>
      <c r="L136" s="244"/>
      <c r="M136" s="269"/>
      <c r="N136" s="270"/>
      <c r="O136" s="270"/>
      <c r="P136" s="270"/>
      <c r="Q136" s="270"/>
      <c r="R136" s="270"/>
      <c r="S136" s="270"/>
      <c r="T136" s="271"/>
      <c r="AT136" s="248" t="s">
        <v>213</v>
      </c>
      <c r="AU136" s="248" t="s">
        <v>23</v>
      </c>
      <c r="AV136" s="12" t="s">
        <v>91</v>
      </c>
      <c r="AW136" s="12" t="s">
        <v>45</v>
      </c>
      <c r="AX136" s="12" t="s">
        <v>23</v>
      </c>
      <c r="AY136" s="248" t="s">
        <v>195</v>
      </c>
    </row>
    <row r="137" s="1" customFormat="1" ht="6.96" customHeight="1">
      <c r="B137" s="61"/>
      <c r="C137" s="62"/>
      <c r="D137" s="62"/>
      <c r="E137" s="62"/>
      <c r="F137" s="62"/>
      <c r="G137" s="62"/>
      <c r="H137" s="62"/>
      <c r="I137" s="166"/>
      <c r="J137" s="62"/>
      <c r="K137" s="62"/>
      <c r="L137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127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1222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1223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ROUND(J86,2)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ROUND(SUM(BE86:BE255), 2)</f>
        <v>0</v>
      </c>
      <c r="G32" s="41"/>
      <c r="H32" s="41"/>
      <c r="I32" s="158">
        <v>0.20999999999999999</v>
      </c>
      <c r="J32" s="157">
        <f>ROUND(ROUND((SUM(BE86:BE255)),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ROUND(SUM(BF86:BF255), 2)</f>
        <v>0</v>
      </c>
      <c r="G33" s="41"/>
      <c r="H33" s="41"/>
      <c r="I33" s="158">
        <v>0.14999999999999999</v>
      </c>
      <c r="J33" s="157">
        <f>ROUND(ROUND((SUM(BF86:BF255)),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ROUND(SUM(BG86:BG255),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ROUND(SUM(BH86:BH255),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ROUND(SUM(BI86:BI255),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1222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J86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504</v>
      </c>
      <c r="E61" s="179"/>
      <c r="F61" s="179"/>
      <c r="G61" s="179"/>
      <c r="H61" s="179"/>
      <c r="I61" s="180"/>
      <c r="J61" s="181">
        <f>J87</f>
        <v>0</v>
      </c>
      <c r="K61" s="182"/>
    </row>
    <row r="62" s="8" customFormat="1" ht="24.96" customHeight="1">
      <c r="B62" s="176"/>
      <c r="C62" s="177"/>
      <c r="D62" s="178" t="s">
        <v>1060</v>
      </c>
      <c r="E62" s="179"/>
      <c r="F62" s="179"/>
      <c r="G62" s="179"/>
      <c r="H62" s="179"/>
      <c r="I62" s="180"/>
      <c r="J62" s="181">
        <f>J116</f>
        <v>0</v>
      </c>
      <c r="K62" s="182"/>
    </row>
    <row r="63" s="8" customFormat="1" ht="24.96" customHeight="1">
      <c r="B63" s="176"/>
      <c r="C63" s="177"/>
      <c r="D63" s="178" t="s">
        <v>505</v>
      </c>
      <c r="E63" s="179"/>
      <c r="F63" s="179"/>
      <c r="G63" s="179"/>
      <c r="H63" s="179"/>
      <c r="I63" s="180"/>
      <c r="J63" s="181">
        <f>J126</f>
        <v>0</v>
      </c>
      <c r="K63" s="182"/>
    </row>
    <row r="64" s="8" customFormat="1" ht="24.96" customHeight="1">
      <c r="B64" s="176"/>
      <c r="C64" s="177"/>
      <c r="D64" s="178" t="s">
        <v>506</v>
      </c>
      <c r="E64" s="179"/>
      <c r="F64" s="179"/>
      <c r="G64" s="179"/>
      <c r="H64" s="179"/>
      <c r="I64" s="180"/>
      <c r="J64" s="181">
        <f>J171</f>
        <v>0</v>
      </c>
      <c r="K64" s="182"/>
    </row>
    <row r="65" s="1" customFormat="1" ht="21.84" customHeight="1">
      <c r="B65" s="40"/>
      <c r="C65" s="41"/>
      <c r="D65" s="41"/>
      <c r="E65" s="41"/>
      <c r="F65" s="41"/>
      <c r="G65" s="41"/>
      <c r="H65" s="41"/>
      <c r="I65" s="143"/>
      <c r="J65" s="41"/>
      <c r="K65" s="45"/>
    </row>
    <row r="66" s="1" customFormat="1" ht="6.96" customHeight="1">
      <c r="B66" s="61"/>
      <c r="C66" s="62"/>
      <c r="D66" s="62"/>
      <c r="E66" s="62"/>
      <c r="F66" s="62"/>
      <c r="G66" s="62"/>
      <c r="H66" s="62"/>
      <c r="I66" s="166"/>
      <c r="J66" s="62"/>
      <c r="K66" s="63"/>
    </row>
    <row r="70" s="1" customFormat="1" ht="6.96" customHeight="1">
      <c r="B70" s="64"/>
      <c r="C70" s="65"/>
      <c r="D70" s="65"/>
      <c r="E70" s="65"/>
      <c r="F70" s="65"/>
      <c r="G70" s="65"/>
      <c r="H70" s="65"/>
      <c r="I70" s="169"/>
      <c r="J70" s="65"/>
      <c r="K70" s="65"/>
      <c r="L70" s="66"/>
    </row>
    <row r="71" s="1" customFormat="1" ht="36.96" customHeight="1">
      <c r="B71" s="40"/>
      <c r="C71" s="67" t="s">
        <v>178</v>
      </c>
      <c r="D71" s="68"/>
      <c r="E71" s="68"/>
      <c r="F71" s="68"/>
      <c r="G71" s="68"/>
      <c r="H71" s="68"/>
      <c r="I71" s="183"/>
      <c r="J71" s="68"/>
      <c r="K71" s="68"/>
      <c r="L71" s="66"/>
    </row>
    <row r="72" s="1" customFormat="1" ht="6.96" customHeight="1">
      <c r="B72" s="40"/>
      <c r="C72" s="68"/>
      <c r="D72" s="68"/>
      <c r="E72" s="68"/>
      <c r="F72" s="68"/>
      <c r="G72" s="68"/>
      <c r="H72" s="68"/>
      <c r="I72" s="183"/>
      <c r="J72" s="68"/>
      <c r="K72" s="68"/>
      <c r="L72" s="66"/>
    </row>
    <row r="73" s="1" customFormat="1" ht="14.4" customHeight="1">
      <c r="B73" s="40"/>
      <c r="C73" s="70" t="s">
        <v>16</v>
      </c>
      <c r="D73" s="68"/>
      <c r="E73" s="68"/>
      <c r="F73" s="68"/>
      <c r="G73" s="68"/>
      <c r="H73" s="68"/>
      <c r="I73" s="183"/>
      <c r="J73" s="68"/>
      <c r="K73" s="68"/>
      <c r="L73" s="66"/>
    </row>
    <row r="74" s="1" customFormat="1" ht="22.5" customHeight="1">
      <c r="B74" s="40"/>
      <c r="C74" s="68"/>
      <c r="D74" s="68"/>
      <c r="E74" s="184">
        <f>E7</f>
        <v>0</v>
      </c>
      <c r="F74" s="68"/>
      <c r="G74" s="68"/>
      <c r="H74" s="68"/>
      <c r="I74" s="183"/>
      <c r="J74" s="68"/>
      <c r="K74" s="68"/>
      <c r="L74" s="66"/>
    </row>
    <row r="75">
      <c r="B75" s="23"/>
      <c r="C75" s="70" t="s">
        <v>167</v>
      </c>
      <c r="D75" s="298"/>
      <c r="E75" s="298"/>
      <c r="F75" s="298"/>
      <c r="G75" s="298"/>
      <c r="H75" s="298"/>
      <c r="I75" s="138"/>
      <c r="J75" s="298"/>
      <c r="K75" s="298"/>
      <c r="L75" s="299"/>
    </row>
    <row r="76" s="1" customFormat="1" ht="22.5" customHeight="1">
      <c r="B76" s="40"/>
      <c r="C76" s="68"/>
      <c r="D76" s="68"/>
      <c r="E76" s="184" t="s">
        <v>1222</v>
      </c>
      <c r="F76" s="68"/>
      <c r="G76" s="68"/>
      <c r="H76" s="68"/>
      <c r="I76" s="183"/>
      <c r="J76" s="68"/>
      <c r="K76" s="68"/>
      <c r="L76" s="66"/>
    </row>
    <row r="77" s="1" customFormat="1" ht="14.4" customHeight="1">
      <c r="B77" s="40"/>
      <c r="C77" s="70" t="s">
        <v>501</v>
      </c>
      <c r="D77" s="68"/>
      <c r="E77" s="68"/>
      <c r="F77" s="68"/>
      <c r="G77" s="68"/>
      <c r="H77" s="68"/>
      <c r="I77" s="183"/>
      <c r="J77" s="68"/>
      <c r="K77" s="68"/>
      <c r="L77" s="66"/>
    </row>
    <row r="78" s="1" customFormat="1" ht="23.25" customHeight="1">
      <c r="B78" s="40"/>
      <c r="C78" s="68"/>
      <c r="D78" s="68"/>
      <c r="E78" s="76">
        <f>E11</f>
        <v>0</v>
      </c>
      <c r="F78" s="68"/>
      <c r="G78" s="68"/>
      <c r="H78" s="68"/>
      <c r="I78" s="183"/>
      <c r="J78" s="68"/>
      <c r="K78" s="68"/>
      <c r="L78" s="66"/>
    </row>
    <row r="79" s="1" customFormat="1" ht="6.96" customHeight="1">
      <c r="B79" s="40"/>
      <c r="C79" s="68"/>
      <c r="D79" s="68"/>
      <c r="E79" s="68"/>
      <c r="F79" s="68"/>
      <c r="G79" s="68"/>
      <c r="H79" s="68"/>
      <c r="I79" s="183"/>
      <c r="J79" s="68"/>
      <c r="K79" s="68"/>
      <c r="L79" s="66"/>
    </row>
    <row r="80" s="1" customFormat="1" ht="18" customHeight="1">
      <c r="B80" s="40"/>
      <c r="C80" s="70" t="s">
        <v>24</v>
      </c>
      <c r="D80" s="68"/>
      <c r="E80" s="68"/>
      <c r="F80" s="185">
        <f>F14</f>
        <v>0</v>
      </c>
      <c r="G80" s="68"/>
      <c r="H80" s="68"/>
      <c r="I80" s="186" t="s">
        <v>26</v>
      </c>
      <c r="J80" s="79">
        <f>IF(J14="","",J14)</f>
        <v>0</v>
      </c>
      <c r="K80" s="68"/>
      <c r="L80" s="66"/>
    </row>
    <row r="81" s="1" customFormat="1" ht="6.96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1" customFormat="1">
      <c r="B82" s="40"/>
      <c r="C82" s="70" t="s">
        <v>34</v>
      </c>
      <c r="D82" s="68"/>
      <c r="E82" s="68"/>
      <c r="F82" s="185">
        <f>E17</f>
        <v>0</v>
      </c>
      <c r="G82" s="68"/>
      <c r="H82" s="68"/>
      <c r="I82" s="186" t="s">
        <v>42</v>
      </c>
      <c r="J82" s="185">
        <f>E23</f>
        <v>0</v>
      </c>
      <c r="K82" s="68"/>
      <c r="L82" s="66"/>
    </row>
    <row r="83" s="1" customFormat="1" ht="14.4" customHeight="1">
      <c r="B83" s="40"/>
      <c r="C83" s="70" t="s">
        <v>40</v>
      </c>
      <c r="D83" s="68"/>
      <c r="E83" s="68"/>
      <c r="F83" s="185">
        <f>IF(E20="","",E20)</f>
        <v>0</v>
      </c>
      <c r="G83" s="68"/>
      <c r="H83" s="68"/>
      <c r="I83" s="183"/>
      <c r="J83" s="68"/>
      <c r="K83" s="68"/>
      <c r="L83" s="66"/>
    </row>
    <row r="84" s="1" customFormat="1" ht="10.32" customHeight="1">
      <c r="B84" s="40"/>
      <c r="C84" s="68"/>
      <c r="D84" s="68"/>
      <c r="E84" s="68"/>
      <c r="F84" s="68"/>
      <c r="G84" s="68"/>
      <c r="H84" s="68"/>
      <c r="I84" s="183"/>
      <c r="J84" s="68"/>
      <c r="K84" s="68"/>
      <c r="L84" s="66"/>
    </row>
    <row r="85" s="9" customFormat="1" ht="29.28" customHeight="1">
      <c r="B85" s="187"/>
      <c r="C85" s="188" t="s">
        <v>179</v>
      </c>
      <c r="D85" s="189" t="s">
        <v>67</v>
      </c>
      <c r="E85" s="189" t="s">
        <v>63</v>
      </c>
      <c r="F85" s="189" t="s">
        <v>180</v>
      </c>
      <c r="G85" s="189" t="s">
        <v>181</v>
      </c>
      <c r="H85" s="189" t="s">
        <v>182</v>
      </c>
      <c r="I85" s="190" t="s">
        <v>183</v>
      </c>
      <c r="J85" s="189" t="s">
        <v>174</v>
      </c>
      <c r="K85" s="191" t="s">
        <v>184</v>
      </c>
      <c r="L85" s="192"/>
      <c r="M85" s="93" t="s">
        <v>185</v>
      </c>
      <c r="N85" s="94" t="s">
        <v>52</v>
      </c>
      <c r="O85" s="94" t="s">
        <v>186</v>
      </c>
      <c r="P85" s="94" t="s">
        <v>187</v>
      </c>
      <c r="Q85" s="94" t="s">
        <v>188</v>
      </c>
      <c r="R85" s="94" t="s">
        <v>189</v>
      </c>
      <c r="S85" s="94" t="s">
        <v>190</v>
      </c>
      <c r="T85" s="95" t="s">
        <v>191</v>
      </c>
    </row>
    <row r="86" s="1" customFormat="1" ht="29.28" customHeight="1">
      <c r="B86" s="40"/>
      <c r="C86" s="99" t="s">
        <v>175</v>
      </c>
      <c r="D86" s="68"/>
      <c r="E86" s="68"/>
      <c r="F86" s="68"/>
      <c r="G86" s="68"/>
      <c r="H86" s="68"/>
      <c r="I86" s="183"/>
      <c r="J86" s="193">
        <f>BK86</f>
        <v>0</v>
      </c>
      <c r="K86" s="68"/>
      <c r="L86" s="66"/>
      <c r="M86" s="96"/>
      <c r="N86" s="97"/>
      <c r="O86" s="97"/>
      <c r="P86" s="194">
        <f>P87+P116+P126+P171</f>
        <v>0</v>
      </c>
      <c r="Q86" s="97"/>
      <c r="R86" s="194">
        <f>R87+R116+R126+R171</f>
        <v>0</v>
      </c>
      <c r="S86" s="97"/>
      <c r="T86" s="195">
        <f>T87+T116+T126+T171</f>
        <v>0</v>
      </c>
      <c r="AT86" s="19" t="s">
        <v>81</v>
      </c>
      <c r="AU86" s="19" t="s">
        <v>176</v>
      </c>
      <c r="BK86" s="196">
        <f>BK87+BK116+BK126+BK171</f>
        <v>0</v>
      </c>
    </row>
    <row r="87" s="10" customFormat="1" ht="37.44" customHeight="1">
      <c r="B87" s="197"/>
      <c r="C87" s="198"/>
      <c r="D87" s="199" t="s">
        <v>81</v>
      </c>
      <c r="E87" s="200" t="s">
        <v>23</v>
      </c>
      <c r="F87" s="200" t="s">
        <v>298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SUM(P88:P115)</f>
        <v>0</v>
      </c>
      <c r="Q87" s="205"/>
      <c r="R87" s="206">
        <f>SUM(R88:R115)</f>
        <v>0</v>
      </c>
      <c r="S87" s="205"/>
      <c r="T87" s="207">
        <f>SUM(T88:T115)</f>
        <v>0</v>
      </c>
      <c r="AR87" s="208" t="s">
        <v>194</v>
      </c>
      <c r="AT87" s="209" t="s">
        <v>81</v>
      </c>
      <c r="AU87" s="209" t="s">
        <v>82</v>
      </c>
      <c r="AY87" s="208" t="s">
        <v>195</v>
      </c>
      <c r="BK87" s="210">
        <f>SUM(BK88:BK115)</f>
        <v>0</v>
      </c>
    </row>
    <row r="88" s="1" customFormat="1" ht="22.5" customHeight="1">
      <c r="B88" s="40"/>
      <c r="C88" s="211" t="s">
        <v>23</v>
      </c>
      <c r="D88" s="211" t="s">
        <v>196</v>
      </c>
      <c r="E88" s="212" t="s">
        <v>524</v>
      </c>
      <c r="F88" s="213" t="s">
        <v>525</v>
      </c>
      <c r="G88" s="214" t="s">
        <v>526</v>
      </c>
      <c r="H88" s="215">
        <v>3210.75</v>
      </c>
      <c r="I88" s="216"/>
      <c r="J88" s="217">
        <f>ROUND(I88*H88,2)</f>
        <v>0</v>
      </c>
      <c r="K88" s="213" t="s">
        <v>200</v>
      </c>
      <c r="L88" s="66"/>
      <c r="M88" s="218" t="s">
        <v>47</v>
      </c>
      <c r="N88" s="219" t="s">
        <v>53</v>
      </c>
      <c r="O88" s="41"/>
      <c r="P88" s="220">
        <f>O88*H88</f>
        <v>0</v>
      </c>
      <c r="Q88" s="220">
        <v>0</v>
      </c>
      <c r="R88" s="220">
        <f>Q88*H88</f>
        <v>0</v>
      </c>
      <c r="S88" s="220">
        <v>0.56000000000000005</v>
      </c>
      <c r="T88" s="221">
        <f>S88*H88</f>
        <v>0</v>
      </c>
      <c r="AR88" s="19" t="s">
        <v>194</v>
      </c>
      <c r="AT88" s="19" t="s">
        <v>196</v>
      </c>
      <c r="AU88" s="19" t="s">
        <v>23</v>
      </c>
      <c r="AY88" s="19" t="s">
        <v>195</v>
      </c>
      <c r="BE88" s="222">
        <f>IF(N88="základní",J88,0)</f>
        <v>0</v>
      </c>
      <c r="BF88" s="222">
        <f>IF(N88="snížená",J88,0)</f>
        <v>0</v>
      </c>
      <c r="BG88" s="222">
        <f>IF(N88="zákl. přenesená",J88,0)</f>
        <v>0</v>
      </c>
      <c r="BH88" s="222">
        <f>IF(N88="sníž. přenesená",J88,0)</f>
        <v>0</v>
      </c>
      <c r="BI88" s="222">
        <f>IF(N88="nulová",J88,0)</f>
        <v>0</v>
      </c>
      <c r="BJ88" s="19" t="s">
        <v>23</v>
      </c>
      <c r="BK88" s="222">
        <f>ROUND(I88*H88,2)</f>
        <v>0</v>
      </c>
      <c r="BL88" s="19" t="s">
        <v>194</v>
      </c>
      <c r="BM88" s="19" t="s">
        <v>1224</v>
      </c>
    </row>
    <row r="89" s="1" customFormat="1">
      <c r="B89" s="40"/>
      <c r="C89" s="68"/>
      <c r="D89" s="225" t="s">
        <v>202</v>
      </c>
      <c r="E89" s="68"/>
      <c r="F89" s="226" t="s">
        <v>528</v>
      </c>
      <c r="G89" s="68"/>
      <c r="H89" s="68"/>
      <c r="I89" s="183"/>
      <c r="J89" s="68"/>
      <c r="K89" s="68"/>
      <c r="L89" s="66"/>
      <c r="M89" s="86"/>
      <c r="N89" s="41"/>
      <c r="O89" s="41"/>
      <c r="P89" s="41"/>
      <c r="Q89" s="41"/>
      <c r="R89" s="41"/>
      <c r="S89" s="41"/>
      <c r="T89" s="87"/>
      <c r="AT89" s="19" t="s">
        <v>202</v>
      </c>
      <c r="AU89" s="19" t="s">
        <v>23</v>
      </c>
    </row>
    <row r="90" s="11" customFormat="1">
      <c r="B90" s="227"/>
      <c r="C90" s="228"/>
      <c r="D90" s="225" t="s">
        <v>213</v>
      </c>
      <c r="E90" s="229" t="s">
        <v>47</v>
      </c>
      <c r="F90" s="230" t="s">
        <v>1225</v>
      </c>
      <c r="G90" s="228"/>
      <c r="H90" s="231" t="s">
        <v>47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AT90" s="237" t="s">
        <v>213</v>
      </c>
      <c r="AU90" s="237" t="s">
        <v>23</v>
      </c>
      <c r="AV90" s="11" t="s">
        <v>23</v>
      </c>
      <c r="AW90" s="11" t="s">
        <v>45</v>
      </c>
      <c r="AX90" s="11" t="s">
        <v>82</v>
      </c>
      <c r="AY90" s="237" t="s">
        <v>195</v>
      </c>
    </row>
    <row r="91" s="11" customFormat="1">
      <c r="B91" s="227"/>
      <c r="C91" s="228"/>
      <c r="D91" s="225" t="s">
        <v>213</v>
      </c>
      <c r="E91" s="229" t="s">
        <v>47</v>
      </c>
      <c r="F91" s="230" t="s">
        <v>529</v>
      </c>
      <c r="G91" s="228"/>
      <c r="H91" s="231" t="s">
        <v>47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213</v>
      </c>
      <c r="AU91" s="237" t="s">
        <v>23</v>
      </c>
      <c r="AV91" s="11" t="s">
        <v>23</v>
      </c>
      <c r="AW91" s="11" t="s">
        <v>45</v>
      </c>
      <c r="AX91" s="11" t="s">
        <v>82</v>
      </c>
      <c r="AY91" s="237" t="s">
        <v>195</v>
      </c>
    </row>
    <row r="92" s="12" customFormat="1">
      <c r="B92" s="238"/>
      <c r="C92" s="239"/>
      <c r="D92" s="223" t="s">
        <v>213</v>
      </c>
      <c r="E92" s="240" t="s">
        <v>530</v>
      </c>
      <c r="F92" s="241" t="s">
        <v>1226</v>
      </c>
      <c r="G92" s="239"/>
      <c r="H92" s="242">
        <v>3210.75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AT92" s="248" t="s">
        <v>213</v>
      </c>
      <c r="AU92" s="248" t="s">
        <v>23</v>
      </c>
      <c r="AV92" s="12" t="s">
        <v>91</v>
      </c>
      <c r="AW92" s="12" t="s">
        <v>45</v>
      </c>
      <c r="AX92" s="12" t="s">
        <v>23</v>
      </c>
      <c r="AY92" s="248" t="s">
        <v>195</v>
      </c>
    </row>
    <row r="93" s="1" customFormat="1" ht="22.5" customHeight="1">
      <c r="B93" s="40"/>
      <c r="C93" s="211" t="s">
        <v>91</v>
      </c>
      <c r="D93" s="211" t="s">
        <v>196</v>
      </c>
      <c r="E93" s="212" t="s">
        <v>536</v>
      </c>
      <c r="F93" s="213" t="s">
        <v>537</v>
      </c>
      <c r="G93" s="214" t="s">
        <v>526</v>
      </c>
      <c r="H93" s="215">
        <v>3210.75</v>
      </c>
      <c r="I93" s="216"/>
      <c r="J93" s="217">
        <f>ROUND(I93*H93,2)</f>
        <v>0</v>
      </c>
      <c r="K93" s="213" t="s">
        <v>200</v>
      </c>
      <c r="L93" s="66"/>
      <c r="M93" s="218" t="s">
        <v>47</v>
      </c>
      <c r="N93" s="219" t="s">
        <v>53</v>
      </c>
      <c r="O93" s="41"/>
      <c r="P93" s="220">
        <f>O93*H93</f>
        <v>0</v>
      </c>
      <c r="Q93" s="220">
        <v>0</v>
      </c>
      <c r="R93" s="220">
        <f>Q93*H93</f>
        <v>0</v>
      </c>
      <c r="S93" s="220">
        <v>0.18099999999999999</v>
      </c>
      <c r="T93" s="221">
        <f>S93*H93</f>
        <v>0</v>
      </c>
      <c r="AR93" s="19" t="s">
        <v>194</v>
      </c>
      <c r="AT93" s="19" t="s">
        <v>196</v>
      </c>
      <c r="AU93" s="19" t="s">
        <v>23</v>
      </c>
      <c r="AY93" s="19" t="s">
        <v>195</v>
      </c>
      <c r="BE93" s="222">
        <f>IF(N93="základní",J93,0)</f>
        <v>0</v>
      </c>
      <c r="BF93" s="222">
        <f>IF(N93="snížená",J93,0)</f>
        <v>0</v>
      </c>
      <c r="BG93" s="222">
        <f>IF(N93="zákl. přenesená",J93,0)</f>
        <v>0</v>
      </c>
      <c r="BH93" s="222">
        <f>IF(N93="sníž. přenesená",J93,0)</f>
        <v>0</v>
      </c>
      <c r="BI93" s="222">
        <f>IF(N93="nulová",J93,0)</f>
        <v>0</v>
      </c>
      <c r="BJ93" s="19" t="s">
        <v>23</v>
      </c>
      <c r="BK93" s="222">
        <f>ROUND(I93*H93,2)</f>
        <v>0</v>
      </c>
      <c r="BL93" s="19" t="s">
        <v>194</v>
      </c>
      <c r="BM93" s="19" t="s">
        <v>1227</v>
      </c>
    </row>
    <row r="94" s="1" customFormat="1">
      <c r="B94" s="40"/>
      <c r="C94" s="68"/>
      <c r="D94" s="225" t="s">
        <v>202</v>
      </c>
      <c r="E94" s="68"/>
      <c r="F94" s="226" t="s">
        <v>539</v>
      </c>
      <c r="G94" s="68"/>
      <c r="H94" s="68"/>
      <c r="I94" s="183"/>
      <c r="J94" s="68"/>
      <c r="K94" s="68"/>
      <c r="L94" s="66"/>
      <c r="M94" s="86"/>
      <c r="N94" s="41"/>
      <c r="O94" s="41"/>
      <c r="P94" s="41"/>
      <c r="Q94" s="41"/>
      <c r="R94" s="41"/>
      <c r="S94" s="41"/>
      <c r="T94" s="87"/>
      <c r="AT94" s="19" t="s">
        <v>202</v>
      </c>
      <c r="AU94" s="19" t="s">
        <v>23</v>
      </c>
    </row>
    <row r="95" s="11" customFormat="1">
      <c r="B95" s="227"/>
      <c r="C95" s="228"/>
      <c r="D95" s="225" t="s">
        <v>213</v>
      </c>
      <c r="E95" s="229" t="s">
        <v>47</v>
      </c>
      <c r="F95" s="230" t="s">
        <v>1225</v>
      </c>
      <c r="G95" s="228"/>
      <c r="H95" s="231" t="s">
        <v>47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AT95" s="237" t="s">
        <v>213</v>
      </c>
      <c r="AU95" s="237" t="s">
        <v>23</v>
      </c>
      <c r="AV95" s="11" t="s">
        <v>23</v>
      </c>
      <c r="AW95" s="11" t="s">
        <v>45</v>
      </c>
      <c r="AX95" s="11" t="s">
        <v>82</v>
      </c>
      <c r="AY95" s="237" t="s">
        <v>195</v>
      </c>
    </row>
    <row r="96" s="11" customFormat="1">
      <c r="B96" s="227"/>
      <c r="C96" s="228"/>
      <c r="D96" s="225" t="s">
        <v>213</v>
      </c>
      <c r="E96" s="229" t="s">
        <v>47</v>
      </c>
      <c r="F96" s="230" t="s">
        <v>529</v>
      </c>
      <c r="G96" s="228"/>
      <c r="H96" s="231" t="s">
        <v>47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213</v>
      </c>
      <c r="AU96" s="237" t="s">
        <v>23</v>
      </c>
      <c r="AV96" s="11" t="s">
        <v>23</v>
      </c>
      <c r="AW96" s="11" t="s">
        <v>45</v>
      </c>
      <c r="AX96" s="11" t="s">
        <v>82</v>
      </c>
      <c r="AY96" s="237" t="s">
        <v>195</v>
      </c>
    </row>
    <row r="97" s="12" customFormat="1">
      <c r="B97" s="238"/>
      <c r="C97" s="239"/>
      <c r="D97" s="223" t="s">
        <v>213</v>
      </c>
      <c r="E97" s="240" t="s">
        <v>540</v>
      </c>
      <c r="F97" s="241" t="s">
        <v>1226</v>
      </c>
      <c r="G97" s="239"/>
      <c r="H97" s="242">
        <v>3210.75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AT97" s="248" t="s">
        <v>213</v>
      </c>
      <c r="AU97" s="248" t="s">
        <v>23</v>
      </c>
      <c r="AV97" s="12" t="s">
        <v>91</v>
      </c>
      <c r="AW97" s="12" t="s">
        <v>45</v>
      </c>
      <c r="AX97" s="12" t="s">
        <v>23</v>
      </c>
      <c r="AY97" s="248" t="s">
        <v>195</v>
      </c>
    </row>
    <row r="98" s="1" customFormat="1" ht="22.5" customHeight="1">
      <c r="B98" s="40"/>
      <c r="C98" s="211" t="s">
        <v>208</v>
      </c>
      <c r="D98" s="211" t="s">
        <v>196</v>
      </c>
      <c r="E98" s="212" t="s">
        <v>542</v>
      </c>
      <c r="F98" s="213" t="s">
        <v>543</v>
      </c>
      <c r="G98" s="214" t="s">
        <v>526</v>
      </c>
      <c r="H98" s="215">
        <v>3210.75</v>
      </c>
      <c r="I98" s="216"/>
      <c r="J98" s="217">
        <f>ROUND(I98*H98,2)</f>
        <v>0</v>
      </c>
      <c r="K98" s="213" t="s">
        <v>200</v>
      </c>
      <c r="L98" s="66"/>
      <c r="M98" s="218" t="s">
        <v>47</v>
      </c>
      <c r="N98" s="219" t="s">
        <v>53</v>
      </c>
      <c r="O98" s="41"/>
      <c r="P98" s="220">
        <f>O98*H98</f>
        <v>0</v>
      </c>
      <c r="Q98" s="220">
        <v>0.00016000000000000001</v>
      </c>
      <c r="R98" s="220">
        <f>Q98*H98</f>
        <v>0</v>
      </c>
      <c r="S98" s="220">
        <v>0.25600000000000001</v>
      </c>
      <c r="T98" s="221">
        <f>S98*H98</f>
        <v>0</v>
      </c>
      <c r="AR98" s="19" t="s">
        <v>194</v>
      </c>
      <c r="AT98" s="19" t="s">
        <v>196</v>
      </c>
      <c r="AU98" s="19" t="s">
        <v>23</v>
      </c>
      <c r="AY98" s="19" t="s">
        <v>195</v>
      </c>
      <c r="BE98" s="222">
        <f>IF(N98="základní",J98,0)</f>
        <v>0</v>
      </c>
      <c r="BF98" s="222">
        <f>IF(N98="snížená",J98,0)</f>
        <v>0</v>
      </c>
      <c r="BG98" s="222">
        <f>IF(N98="zákl. přenesená",J98,0)</f>
        <v>0</v>
      </c>
      <c r="BH98" s="222">
        <f>IF(N98="sníž. přenesená",J98,0)</f>
        <v>0</v>
      </c>
      <c r="BI98" s="222">
        <f>IF(N98="nulová",J98,0)</f>
        <v>0</v>
      </c>
      <c r="BJ98" s="19" t="s">
        <v>23</v>
      </c>
      <c r="BK98" s="222">
        <f>ROUND(I98*H98,2)</f>
        <v>0</v>
      </c>
      <c r="BL98" s="19" t="s">
        <v>194</v>
      </c>
      <c r="BM98" s="19" t="s">
        <v>1228</v>
      </c>
    </row>
    <row r="99" s="1" customFormat="1">
      <c r="B99" s="40"/>
      <c r="C99" s="68"/>
      <c r="D99" s="225" t="s">
        <v>202</v>
      </c>
      <c r="E99" s="68"/>
      <c r="F99" s="226" t="s">
        <v>545</v>
      </c>
      <c r="G99" s="68"/>
      <c r="H99" s="68"/>
      <c r="I99" s="183"/>
      <c r="J99" s="68"/>
      <c r="K99" s="68"/>
      <c r="L99" s="66"/>
      <c r="M99" s="86"/>
      <c r="N99" s="41"/>
      <c r="O99" s="41"/>
      <c r="P99" s="41"/>
      <c r="Q99" s="41"/>
      <c r="R99" s="41"/>
      <c r="S99" s="41"/>
      <c r="T99" s="87"/>
      <c r="AT99" s="19" t="s">
        <v>202</v>
      </c>
      <c r="AU99" s="19" t="s">
        <v>23</v>
      </c>
    </row>
    <row r="100" s="11" customFormat="1">
      <c r="B100" s="227"/>
      <c r="C100" s="228"/>
      <c r="D100" s="225" t="s">
        <v>213</v>
      </c>
      <c r="E100" s="229" t="s">
        <v>47</v>
      </c>
      <c r="F100" s="230" t="s">
        <v>1225</v>
      </c>
      <c r="G100" s="228"/>
      <c r="H100" s="231" t="s">
        <v>47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213</v>
      </c>
      <c r="AU100" s="237" t="s">
        <v>23</v>
      </c>
      <c r="AV100" s="11" t="s">
        <v>23</v>
      </c>
      <c r="AW100" s="11" t="s">
        <v>45</v>
      </c>
      <c r="AX100" s="11" t="s">
        <v>82</v>
      </c>
      <c r="AY100" s="237" t="s">
        <v>195</v>
      </c>
    </row>
    <row r="101" s="11" customFormat="1">
      <c r="B101" s="227"/>
      <c r="C101" s="228"/>
      <c r="D101" s="225" t="s">
        <v>213</v>
      </c>
      <c r="E101" s="229" t="s">
        <v>47</v>
      </c>
      <c r="F101" s="230" t="s">
        <v>529</v>
      </c>
      <c r="G101" s="228"/>
      <c r="H101" s="231" t="s">
        <v>47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213</v>
      </c>
      <c r="AU101" s="237" t="s">
        <v>23</v>
      </c>
      <c r="AV101" s="11" t="s">
        <v>23</v>
      </c>
      <c r="AW101" s="11" t="s">
        <v>45</v>
      </c>
      <c r="AX101" s="11" t="s">
        <v>82</v>
      </c>
      <c r="AY101" s="237" t="s">
        <v>195</v>
      </c>
    </row>
    <row r="102" s="12" customFormat="1">
      <c r="B102" s="238"/>
      <c r="C102" s="239"/>
      <c r="D102" s="223" t="s">
        <v>213</v>
      </c>
      <c r="E102" s="240" t="s">
        <v>548</v>
      </c>
      <c r="F102" s="241" t="s">
        <v>1229</v>
      </c>
      <c r="G102" s="239"/>
      <c r="H102" s="242">
        <v>3210.75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AT102" s="248" t="s">
        <v>213</v>
      </c>
      <c r="AU102" s="248" t="s">
        <v>23</v>
      </c>
      <c r="AV102" s="12" t="s">
        <v>91</v>
      </c>
      <c r="AW102" s="12" t="s">
        <v>45</v>
      </c>
      <c r="AX102" s="12" t="s">
        <v>23</v>
      </c>
      <c r="AY102" s="248" t="s">
        <v>195</v>
      </c>
    </row>
    <row r="103" s="1" customFormat="1" ht="22.5" customHeight="1">
      <c r="B103" s="40"/>
      <c r="C103" s="211" t="s">
        <v>683</v>
      </c>
      <c r="D103" s="211" t="s">
        <v>196</v>
      </c>
      <c r="E103" s="212" t="s">
        <v>1065</v>
      </c>
      <c r="F103" s="213" t="s">
        <v>1066</v>
      </c>
      <c r="G103" s="214" t="s">
        <v>557</v>
      </c>
      <c r="H103" s="215">
        <v>14.4</v>
      </c>
      <c r="I103" s="216"/>
      <c r="J103" s="217">
        <f>ROUND(I103*H103,2)</f>
        <v>0</v>
      </c>
      <c r="K103" s="213" t="s">
        <v>200</v>
      </c>
      <c r="L103" s="66"/>
      <c r="M103" s="218" t="s">
        <v>47</v>
      </c>
      <c r="N103" s="219" t="s">
        <v>53</v>
      </c>
      <c r="O103" s="41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AR103" s="19" t="s">
        <v>194</v>
      </c>
      <c r="AT103" s="19" t="s">
        <v>196</v>
      </c>
      <c r="AU103" s="19" t="s">
        <v>23</v>
      </c>
      <c r="AY103" s="19" t="s">
        <v>195</v>
      </c>
      <c r="BE103" s="222">
        <f>IF(N103="základní",J103,0)</f>
        <v>0</v>
      </c>
      <c r="BF103" s="222">
        <f>IF(N103="snížená",J103,0)</f>
        <v>0</v>
      </c>
      <c r="BG103" s="222">
        <f>IF(N103="zákl. přenesená",J103,0)</f>
        <v>0</v>
      </c>
      <c r="BH103" s="222">
        <f>IF(N103="sníž. přenesená",J103,0)</f>
        <v>0</v>
      </c>
      <c r="BI103" s="222">
        <f>IF(N103="nulová",J103,0)</f>
        <v>0</v>
      </c>
      <c r="BJ103" s="19" t="s">
        <v>23</v>
      </c>
      <c r="BK103" s="222">
        <f>ROUND(I103*H103,2)</f>
        <v>0</v>
      </c>
      <c r="BL103" s="19" t="s">
        <v>194</v>
      </c>
      <c r="BM103" s="19" t="s">
        <v>1230</v>
      </c>
    </row>
    <row r="104" s="1" customFormat="1">
      <c r="B104" s="40"/>
      <c r="C104" s="68"/>
      <c r="D104" s="225" t="s">
        <v>202</v>
      </c>
      <c r="E104" s="68"/>
      <c r="F104" s="226" t="s">
        <v>1068</v>
      </c>
      <c r="G104" s="68"/>
      <c r="H104" s="68"/>
      <c r="I104" s="183"/>
      <c r="J104" s="68"/>
      <c r="K104" s="68"/>
      <c r="L104" s="66"/>
      <c r="M104" s="86"/>
      <c r="N104" s="41"/>
      <c r="O104" s="41"/>
      <c r="P104" s="41"/>
      <c r="Q104" s="41"/>
      <c r="R104" s="41"/>
      <c r="S104" s="41"/>
      <c r="T104" s="87"/>
      <c r="AT104" s="19" t="s">
        <v>202</v>
      </c>
      <c r="AU104" s="19" t="s">
        <v>23</v>
      </c>
    </row>
    <row r="105" s="11" customFormat="1">
      <c r="B105" s="227"/>
      <c r="C105" s="228"/>
      <c r="D105" s="225" t="s">
        <v>213</v>
      </c>
      <c r="E105" s="229" t="s">
        <v>47</v>
      </c>
      <c r="F105" s="230" t="s">
        <v>1062</v>
      </c>
      <c r="G105" s="228"/>
      <c r="H105" s="231" t="s">
        <v>47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213</v>
      </c>
      <c r="AU105" s="237" t="s">
        <v>23</v>
      </c>
      <c r="AV105" s="11" t="s">
        <v>23</v>
      </c>
      <c r="AW105" s="11" t="s">
        <v>45</v>
      </c>
      <c r="AX105" s="11" t="s">
        <v>82</v>
      </c>
      <c r="AY105" s="237" t="s">
        <v>195</v>
      </c>
    </row>
    <row r="106" s="12" customFormat="1">
      <c r="B106" s="238"/>
      <c r="C106" s="239"/>
      <c r="D106" s="223" t="s">
        <v>213</v>
      </c>
      <c r="E106" s="240" t="s">
        <v>47</v>
      </c>
      <c r="F106" s="241" t="s">
        <v>1231</v>
      </c>
      <c r="G106" s="239"/>
      <c r="H106" s="242">
        <v>14.4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AT106" s="248" t="s">
        <v>213</v>
      </c>
      <c r="AU106" s="248" t="s">
        <v>23</v>
      </c>
      <c r="AV106" s="12" t="s">
        <v>91</v>
      </c>
      <c r="AW106" s="12" t="s">
        <v>45</v>
      </c>
      <c r="AX106" s="12" t="s">
        <v>23</v>
      </c>
      <c r="AY106" s="248" t="s">
        <v>195</v>
      </c>
    </row>
    <row r="107" s="1" customFormat="1" ht="22.5" customHeight="1">
      <c r="B107" s="40"/>
      <c r="C107" s="211" t="s">
        <v>858</v>
      </c>
      <c r="D107" s="211" t="s">
        <v>196</v>
      </c>
      <c r="E107" s="212" t="s">
        <v>1071</v>
      </c>
      <c r="F107" s="213" t="s">
        <v>1072</v>
      </c>
      <c r="G107" s="214" t="s">
        <v>557</v>
      </c>
      <c r="H107" s="215">
        <v>6.7199999999999998</v>
      </c>
      <c r="I107" s="216"/>
      <c r="J107" s="217">
        <f>ROUND(I107*H107,2)</f>
        <v>0</v>
      </c>
      <c r="K107" s="213" t="s">
        <v>200</v>
      </c>
      <c r="L107" s="66"/>
      <c r="M107" s="218" t="s">
        <v>47</v>
      </c>
      <c r="N107" s="219" t="s">
        <v>53</v>
      </c>
      <c r="O107" s="41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AR107" s="19" t="s">
        <v>194</v>
      </c>
      <c r="AT107" s="19" t="s">
        <v>196</v>
      </c>
      <c r="AU107" s="19" t="s">
        <v>23</v>
      </c>
      <c r="AY107" s="19" t="s">
        <v>195</v>
      </c>
      <c r="BE107" s="222">
        <f>IF(N107="základní",J107,0)</f>
        <v>0</v>
      </c>
      <c r="BF107" s="222">
        <f>IF(N107="snížená",J107,0)</f>
        <v>0</v>
      </c>
      <c r="BG107" s="222">
        <f>IF(N107="zákl. přenesená",J107,0)</f>
        <v>0</v>
      </c>
      <c r="BH107" s="222">
        <f>IF(N107="sníž. přenesená",J107,0)</f>
        <v>0</v>
      </c>
      <c r="BI107" s="222">
        <f>IF(N107="nulová",J107,0)</f>
        <v>0</v>
      </c>
      <c r="BJ107" s="19" t="s">
        <v>23</v>
      </c>
      <c r="BK107" s="222">
        <f>ROUND(I107*H107,2)</f>
        <v>0</v>
      </c>
      <c r="BL107" s="19" t="s">
        <v>194</v>
      </c>
      <c r="BM107" s="19" t="s">
        <v>1232</v>
      </c>
    </row>
    <row r="108" s="1" customFormat="1">
      <c r="B108" s="40"/>
      <c r="C108" s="68"/>
      <c r="D108" s="225" t="s">
        <v>202</v>
      </c>
      <c r="E108" s="68"/>
      <c r="F108" s="226" t="s">
        <v>1074</v>
      </c>
      <c r="G108" s="68"/>
      <c r="H108" s="68"/>
      <c r="I108" s="183"/>
      <c r="J108" s="68"/>
      <c r="K108" s="68"/>
      <c r="L108" s="66"/>
      <c r="M108" s="86"/>
      <c r="N108" s="41"/>
      <c r="O108" s="41"/>
      <c r="P108" s="41"/>
      <c r="Q108" s="41"/>
      <c r="R108" s="41"/>
      <c r="S108" s="41"/>
      <c r="T108" s="87"/>
      <c r="AT108" s="19" t="s">
        <v>202</v>
      </c>
      <c r="AU108" s="19" t="s">
        <v>23</v>
      </c>
    </row>
    <row r="109" s="12" customFormat="1">
      <c r="B109" s="238"/>
      <c r="C109" s="239"/>
      <c r="D109" s="225" t="s">
        <v>213</v>
      </c>
      <c r="E109" s="266" t="s">
        <v>47</v>
      </c>
      <c r="F109" s="267" t="s">
        <v>1233</v>
      </c>
      <c r="G109" s="239"/>
      <c r="H109" s="268">
        <v>23.52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AT109" s="248" t="s">
        <v>213</v>
      </c>
      <c r="AU109" s="248" t="s">
        <v>23</v>
      </c>
      <c r="AV109" s="12" t="s">
        <v>91</v>
      </c>
      <c r="AW109" s="12" t="s">
        <v>45</v>
      </c>
      <c r="AX109" s="12" t="s">
        <v>82</v>
      </c>
      <c r="AY109" s="248" t="s">
        <v>195</v>
      </c>
    </row>
    <row r="110" s="12" customFormat="1">
      <c r="B110" s="238"/>
      <c r="C110" s="239"/>
      <c r="D110" s="223" t="s">
        <v>213</v>
      </c>
      <c r="E110" s="240" t="s">
        <v>47</v>
      </c>
      <c r="F110" s="241" t="s">
        <v>1234</v>
      </c>
      <c r="G110" s="239"/>
      <c r="H110" s="242">
        <v>6.7199999999999998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213</v>
      </c>
      <c r="AU110" s="248" t="s">
        <v>23</v>
      </c>
      <c r="AV110" s="12" t="s">
        <v>91</v>
      </c>
      <c r="AW110" s="12" t="s">
        <v>45</v>
      </c>
      <c r="AX110" s="12" t="s">
        <v>23</v>
      </c>
      <c r="AY110" s="248" t="s">
        <v>195</v>
      </c>
    </row>
    <row r="111" s="1" customFormat="1" ht="22.5" customHeight="1">
      <c r="B111" s="40"/>
      <c r="C111" s="211" t="s">
        <v>194</v>
      </c>
      <c r="D111" s="211" t="s">
        <v>196</v>
      </c>
      <c r="E111" s="212" t="s">
        <v>582</v>
      </c>
      <c r="F111" s="213" t="s">
        <v>583</v>
      </c>
      <c r="G111" s="214" t="s">
        <v>526</v>
      </c>
      <c r="H111" s="215">
        <v>3210.75</v>
      </c>
      <c r="I111" s="216"/>
      <c r="J111" s="217">
        <f>ROUND(I111*H111,2)</f>
        <v>0</v>
      </c>
      <c r="K111" s="213" t="s">
        <v>200</v>
      </c>
      <c r="L111" s="66"/>
      <c r="M111" s="218" t="s">
        <v>47</v>
      </c>
      <c r="N111" s="219" t="s">
        <v>53</v>
      </c>
      <c r="O111" s="41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AR111" s="19" t="s">
        <v>194</v>
      </c>
      <c r="AT111" s="19" t="s">
        <v>196</v>
      </c>
      <c r="AU111" s="19" t="s">
        <v>23</v>
      </c>
      <c r="AY111" s="19" t="s">
        <v>195</v>
      </c>
      <c r="BE111" s="222">
        <f>IF(N111="základní",J111,0)</f>
        <v>0</v>
      </c>
      <c r="BF111" s="222">
        <f>IF(N111="snížená",J111,0)</f>
        <v>0</v>
      </c>
      <c r="BG111" s="222">
        <f>IF(N111="zákl. přenesená",J111,0)</f>
        <v>0</v>
      </c>
      <c r="BH111" s="222">
        <f>IF(N111="sníž. přenesená",J111,0)</f>
        <v>0</v>
      </c>
      <c r="BI111" s="222">
        <f>IF(N111="nulová",J111,0)</f>
        <v>0</v>
      </c>
      <c r="BJ111" s="19" t="s">
        <v>23</v>
      </c>
      <c r="BK111" s="222">
        <f>ROUND(I111*H111,2)</f>
        <v>0</v>
      </c>
      <c r="BL111" s="19" t="s">
        <v>194</v>
      </c>
      <c r="BM111" s="19" t="s">
        <v>1235</v>
      </c>
    </row>
    <row r="112" s="1" customFormat="1">
      <c r="B112" s="40"/>
      <c r="C112" s="68"/>
      <c r="D112" s="225" t="s">
        <v>202</v>
      </c>
      <c r="E112" s="68"/>
      <c r="F112" s="226" t="s">
        <v>585</v>
      </c>
      <c r="G112" s="68"/>
      <c r="H112" s="68"/>
      <c r="I112" s="183"/>
      <c r="J112" s="68"/>
      <c r="K112" s="68"/>
      <c r="L112" s="66"/>
      <c r="M112" s="86"/>
      <c r="N112" s="41"/>
      <c r="O112" s="41"/>
      <c r="P112" s="41"/>
      <c r="Q112" s="41"/>
      <c r="R112" s="41"/>
      <c r="S112" s="41"/>
      <c r="T112" s="87"/>
      <c r="AT112" s="19" t="s">
        <v>202</v>
      </c>
      <c r="AU112" s="19" t="s">
        <v>23</v>
      </c>
    </row>
    <row r="113" s="11" customFormat="1">
      <c r="B113" s="227"/>
      <c r="C113" s="228"/>
      <c r="D113" s="225" t="s">
        <v>213</v>
      </c>
      <c r="E113" s="229" t="s">
        <v>47</v>
      </c>
      <c r="F113" s="230" t="s">
        <v>1225</v>
      </c>
      <c r="G113" s="228"/>
      <c r="H113" s="231" t="s">
        <v>47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213</v>
      </c>
      <c r="AU113" s="237" t="s">
        <v>23</v>
      </c>
      <c r="AV113" s="11" t="s">
        <v>23</v>
      </c>
      <c r="AW113" s="11" t="s">
        <v>45</v>
      </c>
      <c r="AX113" s="11" t="s">
        <v>82</v>
      </c>
      <c r="AY113" s="237" t="s">
        <v>195</v>
      </c>
    </row>
    <row r="114" s="11" customFormat="1">
      <c r="B114" s="227"/>
      <c r="C114" s="228"/>
      <c r="D114" s="225" t="s">
        <v>213</v>
      </c>
      <c r="E114" s="229" t="s">
        <v>47</v>
      </c>
      <c r="F114" s="230" t="s">
        <v>529</v>
      </c>
      <c r="G114" s="228"/>
      <c r="H114" s="231" t="s">
        <v>47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213</v>
      </c>
      <c r="AU114" s="237" t="s">
        <v>23</v>
      </c>
      <c r="AV114" s="11" t="s">
        <v>23</v>
      </c>
      <c r="AW114" s="11" t="s">
        <v>45</v>
      </c>
      <c r="AX114" s="11" t="s">
        <v>82</v>
      </c>
      <c r="AY114" s="237" t="s">
        <v>195</v>
      </c>
    </row>
    <row r="115" s="12" customFormat="1">
      <c r="B115" s="238"/>
      <c r="C115" s="239"/>
      <c r="D115" s="225" t="s">
        <v>213</v>
      </c>
      <c r="E115" s="266" t="s">
        <v>586</v>
      </c>
      <c r="F115" s="267" t="s">
        <v>1226</v>
      </c>
      <c r="G115" s="239"/>
      <c r="H115" s="268">
        <v>3210.75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AT115" s="248" t="s">
        <v>213</v>
      </c>
      <c r="AU115" s="248" t="s">
        <v>23</v>
      </c>
      <c r="AV115" s="12" t="s">
        <v>91</v>
      </c>
      <c r="AW115" s="12" t="s">
        <v>45</v>
      </c>
      <c r="AX115" s="12" t="s">
        <v>23</v>
      </c>
      <c r="AY115" s="248" t="s">
        <v>195</v>
      </c>
    </row>
    <row r="116" s="10" customFormat="1" ht="37.44" customHeight="1">
      <c r="B116" s="197"/>
      <c r="C116" s="198"/>
      <c r="D116" s="199" t="s">
        <v>81</v>
      </c>
      <c r="E116" s="200" t="s">
        <v>194</v>
      </c>
      <c r="F116" s="200" t="s">
        <v>1085</v>
      </c>
      <c r="G116" s="198"/>
      <c r="H116" s="198"/>
      <c r="I116" s="201"/>
      <c r="J116" s="202">
        <f>BK116</f>
        <v>0</v>
      </c>
      <c r="K116" s="198"/>
      <c r="L116" s="203"/>
      <c r="M116" s="204"/>
      <c r="N116" s="205"/>
      <c r="O116" s="205"/>
      <c r="P116" s="206">
        <f>SUM(P117:P125)</f>
        <v>0</v>
      </c>
      <c r="Q116" s="205"/>
      <c r="R116" s="206">
        <f>SUM(R117:R125)</f>
        <v>0</v>
      </c>
      <c r="S116" s="205"/>
      <c r="T116" s="207">
        <f>SUM(T117:T125)</f>
        <v>0</v>
      </c>
      <c r="AR116" s="208" t="s">
        <v>194</v>
      </c>
      <c r="AT116" s="209" t="s">
        <v>81</v>
      </c>
      <c r="AU116" s="209" t="s">
        <v>82</v>
      </c>
      <c r="AY116" s="208" t="s">
        <v>195</v>
      </c>
      <c r="BK116" s="210">
        <f>SUM(BK117:BK125)</f>
        <v>0</v>
      </c>
    </row>
    <row r="117" s="1" customFormat="1" ht="31.5" customHeight="1">
      <c r="B117" s="40"/>
      <c r="C117" s="211" t="s">
        <v>478</v>
      </c>
      <c r="D117" s="211" t="s">
        <v>196</v>
      </c>
      <c r="E117" s="212" t="s">
        <v>1086</v>
      </c>
      <c r="F117" s="213" t="s">
        <v>1087</v>
      </c>
      <c r="G117" s="214" t="s">
        <v>526</v>
      </c>
      <c r="H117" s="215">
        <v>48</v>
      </c>
      <c r="I117" s="216"/>
      <c r="J117" s="217">
        <f>ROUND(I117*H117,2)</f>
        <v>0</v>
      </c>
      <c r="K117" s="213" t="s">
        <v>47</v>
      </c>
      <c r="L117" s="66"/>
      <c r="M117" s="218" t="s">
        <v>47</v>
      </c>
      <c r="N117" s="219" t="s">
        <v>53</v>
      </c>
      <c r="O117" s="41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AR117" s="19" t="s">
        <v>194</v>
      </c>
      <c r="AT117" s="19" t="s">
        <v>196</v>
      </c>
      <c r="AU117" s="19" t="s">
        <v>23</v>
      </c>
      <c r="AY117" s="19" t="s">
        <v>195</v>
      </c>
      <c r="BE117" s="222">
        <f>IF(N117="základní",J117,0)</f>
        <v>0</v>
      </c>
      <c r="BF117" s="222">
        <f>IF(N117="snížená",J117,0)</f>
        <v>0</v>
      </c>
      <c r="BG117" s="222">
        <f>IF(N117="zákl. přenesená",J117,0)</f>
        <v>0</v>
      </c>
      <c r="BH117" s="222">
        <f>IF(N117="sníž. přenesená",J117,0)</f>
        <v>0</v>
      </c>
      <c r="BI117" s="222">
        <f>IF(N117="nulová",J117,0)</f>
        <v>0</v>
      </c>
      <c r="BJ117" s="19" t="s">
        <v>23</v>
      </c>
      <c r="BK117" s="222">
        <f>ROUND(I117*H117,2)</f>
        <v>0</v>
      </c>
      <c r="BL117" s="19" t="s">
        <v>194</v>
      </c>
      <c r="BM117" s="19" t="s">
        <v>1236</v>
      </c>
    </row>
    <row r="118" s="1" customFormat="1">
      <c r="B118" s="40"/>
      <c r="C118" s="68"/>
      <c r="D118" s="225" t="s">
        <v>202</v>
      </c>
      <c r="E118" s="68"/>
      <c r="F118" s="226" t="s">
        <v>1087</v>
      </c>
      <c r="G118" s="68"/>
      <c r="H118" s="68"/>
      <c r="I118" s="183"/>
      <c r="J118" s="68"/>
      <c r="K118" s="68"/>
      <c r="L118" s="66"/>
      <c r="M118" s="86"/>
      <c r="N118" s="41"/>
      <c r="O118" s="41"/>
      <c r="P118" s="41"/>
      <c r="Q118" s="41"/>
      <c r="R118" s="41"/>
      <c r="S118" s="41"/>
      <c r="T118" s="87"/>
      <c r="AT118" s="19" t="s">
        <v>202</v>
      </c>
      <c r="AU118" s="19" t="s">
        <v>23</v>
      </c>
    </row>
    <row r="119" s="12" customFormat="1">
      <c r="B119" s="238"/>
      <c r="C119" s="239"/>
      <c r="D119" s="223" t="s">
        <v>213</v>
      </c>
      <c r="E119" s="240" t="s">
        <v>1237</v>
      </c>
      <c r="F119" s="241" t="s">
        <v>1238</v>
      </c>
      <c r="G119" s="239"/>
      <c r="H119" s="242">
        <v>48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AT119" s="248" t="s">
        <v>213</v>
      </c>
      <c r="AU119" s="248" t="s">
        <v>23</v>
      </c>
      <c r="AV119" s="12" t="s">
        <v>91</v>
      </c>
      <c r="AW119" s="12" t="s">
        <v>45</v>
      </c>
      <c r="AX119" s="12" t="s">
        <v>23</v>
      </c>
      <c r="AY119" s="248" t="s">
        <v>195</v>
      </c>
    </row>
    <row r="120" s="1" customFormat="1" ht="31.5" customHeight="1">
      <c r="B120" s="40"/>
      <c r="C120" s="211" t="s">
        <v>483</v>
      </c>
      <c r="D120" s="211" t="s">
        <v>196</v>
      </c>
      <c r="E120" s="212" t="s">
        <v>1091</v>
      </c>
      <c r="F120" s="213" t="s">
        <v>1092</v>
      </c>
      <c r="G120" s="214" t="s">
        <v>568</v>
      </c>
      <c r="H120" s="215">
        <v>6.7199999999999998</v>
      </c>
      <c r="I120" s="216"/>
      <c r="J120" s="217">
        <f>ROUND(I120*H120,2)</f>
        <v>0</v>
      </c>
      <c r="K120" s="213" t="s">
        <v>47</v>
      </c>
      <c r="L120" s="66"/>
      <c r="M120" s="218" t="s">
        <v>47</v>
      </c>
      <c r="N120" s="219" t="s">
        <v>53</v>
      </c>
      <c r="O120" s="41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AR120" s="19" t="s">
        <v>194</v>
      </c>
      <c r="AT120" s="19" t="s">
        <v>196</v>
      </c>
      <c r="AU120" s="19" t="s">
        <v>23</v>
      </c>
      <c r="AY120" s="19" t="s">
        <v>195</v>
      </c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19" t="s">
        <v>23</v>
      </c>
      <c r="BK120" s="222">
        <f>ROUND(I120*H120,2)</f>
        <v>0</v>
      </c>
      <c r="BL120" s="19" t="s">
        <v>194</v>
      </c>
      <c r="BM120" s="19" t="s">
        <v>1239</v>
      </c>
    </row>
    <row r="121" s="1" customFormat="1">
      <c r="B121" s="40"/>
      <c r="C121" s="68"/>
      <c r="D121" s="225" t="s">
        <v>202</v>
      </c>
      <c r="E121" s="68"/>
      <c r="F121" s="226" t="s">
        <v>1092</v>
      </c>
      <c r="G121" s="68"/>
      <c r="H121" s="68"/>
      <c r="I121" s="183"/>
      <c r="J121" s="68"/>
      <c r="K121" s="68"/>
      <c r="L121" s="66"/>
      <c r="M121" s="86"/>
      <c r="N121" s="41"/>
      <c r="O121" s="41"/>
      <c r="P121" s="41"/>
      <c r="Q121" s="41"/>
      <c r="R121" s="41"/>
      <c r="S121" s="41"/>
      <c r="T121" s="87"/>
      <c r="AT121" s="19" t="s">
        <v>202</v>
      </c>
      <c r="AU121" s="19" t="s">
        <v>23</v>
      </c>
    </row>
    <row r="122" s="12" customFormat="1">
      <c r="B122" s="238"/>
      <c r="C122" s="239"/>
      <c r="D122" s="223" t="s">
        <v>213</v>
      </c>
      <c r="E122" s="240" t="s">
        <v>47</v>
      </c>
      <c r="F122" s="241" t="s">
        <v>1234</v>
      </c>
      <c r="G122" s="239"/>
      <c r="H122" s="242">
        <v>6.7199999999999998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AT122" s="248" t="s">
        <v>213</v>
      </c>
      <c r="AU122" s="248" t="s">
        <v>23</v>
      </c>
      <c r="AV122" s="12" t="s">
        <v>91</v>
      </c>
      <c r="AW122" s="12" t="s">
        <v>45</v>
      </c>
      <c r="AX122" s="12" t="s">
        <v>23</v>
      </c>
      <c r="AY122" s="248" t="s">
        <v>195</v>
      </c>
    </row>
    <row r="123" s="1" customFormat="1" ht="31.5" customHeight="1">
      <c r="B123" s="40"/>
      <c r="C123" s="211" t="s">
        <v>489</v>
      </c>
      <c r="D123" s="211" t="s">
        <v>196</v>
      </c>
      <c r="E123" s="212" t="s">
        <v>1094</v>
      </c>
      <c r="F123" s="213" t="s">
        <v>1095</v>
      </c>
      <c r="G123" s="214" t="s">
        <v>526</v>
      </c>
      <c r="H123" s="215">
        <v>48</v>
      </c>
      <c r="I123" s="216"/>
      <c r="J123" s="217">
        <f>ROUND(I123*H123,2)</f>
        <v>0</v>
      </c>
      <c r="K123" s="213" t="s">
        <v>47</v>
      </c>
      <c r="L123" s="66"/>
      <c r="M123" s="218" t="s">
        <v>47</v>
      </c>
      <c r="N123" s="219" t="s">
        <v>53</v>
      </c>
      <c r="O123" s="41"/>
      <c r="P123" s="220">
        <f>O123*H123</f>
        <v>0</v>
      </c>
      <c r="Q123" s="220">
        <v>0.74326999999999999</v>
      </c>
      <c r="R123" s="220">
        <f>Q123*H123</f>
        <v>0</v>
      </c>
      <c r="S123" s="220">
        <v>0</v>
      </c>
      <c r="T123" s="221">
        <f>S123*H123</f>
        <v>0</v>
      </c>
      <c r="AR123" s="19" t="s">
        <v>194</v>
      </c>
      <c r="AT123" s="19" t="s">
        <v>196</v>
      </c>
      <c r="AU123" s="19" t="s">
        <v>23</v>
      </c>
      <c r="AY123" s="19" t="s">
        <v>195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9" t="s">
        <v>23</v>
      </c>
      <c r="BK123" s="222">
        <f>ROUND(I123*H123,2)</f>
        <v>0</v>
      </c>
      <c r="BL123" s="19" t="s">
        <v>194</v>
      </c>
      <c r="BM123" s="19" t="s">
        <v>1240</v>
      </c>
    </row>
    <row r="124" s="1" customFormat="1">
      <c r="B124" s="40"/>
      <c r="C124" s="68"/>
      <c r="D124" s="225" t="s">
        <v>202</v>
      </c>
      <c r="E124" s="68"/>
      <c r="F124" s="226" t="s">
        <v>1095</v>
      </c>
      <c r="G124" s="68"/>
      <c r="H124" s="68"/>
      <c r="I124" s="183"/>
      <c r="J124" s="68"/>
      <c r="K124" s="68"/>
      <c r="L124" s="66"/>
      <c r="M124" s="86"/>
      <c r="N124" s="41"/>
      <c r="O124" s="41"/>
      <c r="P124" s="41"/>
      <c r="Q124" s="41"/>
      <c r="R124" s="41"/>
      <c r="S124" s="41"/>
      <c r="T124" s="87"/>
      <c r="AT124" s="19" t="s">
        <v>202</v>
      </c>
      <c r="AU124" s="19" t="s">
        <v>23</v>
      </c>
    </row>
    <row r="125" s="12" customFormat="1">
      <c r="B125" s="238"/>
      <c r="C125" s="239"/>
      <c r="D125" s="225" t="s">
        <v>213</v>
      </c>
      <c r="E125" s="266" t="s">
        <v>1089</v>
      </c>
      <c r="F125" s="267" t="s">
        <v>1238</v>
      </c>
      <c r="G125" s="239"/>
      <c r="H125" s="268">
        <v>48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AT125" s="248" t="s">
        <v>213</v>
      </c>
      <c r="AU125" s="248" t="s">
        <v>23</v>
      </c>
      <c r="AV125" s="12" t="s">
        <v>91</v>
      </c>
      <c r="AW125" s="12" t="s">
        <v>45</v>
      </c>
      <c r="AX125" s="12" t="s">
        <v>23</v>
      </c>
      <c r="AY125" s="248" t="s">
        <v>195</v>
      </c>
    </row>
    <row r="126" s="10" customFormat="1" ht="37.44" customHeight="1">
      <c r="B126" s="197"/>
      <c r="C126" s="198"/>
      <c r="D126" s="199" t="s">
        <v>81</v>
      </c>
      <c r="E126" s="200" t="s">
        <v>220</v>
      </c>
      <c r="F126" s="200" t="s">
        <v>589</v>
      </c>
      <c r="G126" s="198"/>
      <c r="H126" s="198"/>
      <c r="I126" s="201"/>
      <c r="J126" s="202">
        <f>BK126</f>
        <v>0</v>
      </c>
      <c r="K126" s="198"/>
      <c r="L126" s="203"/>
      <c r="M126" s="204"/>
      <c r="N126" s="205"/>
      <c r="O126" s="205"/>
      <c r="P126" s="206">
        <f>SUM(P127:P170)</f>
        <v>0</v>
      </c>
      <c r="Q126" s="205"/>
      <c r="R126" s="206">
        <f>SUM(R127:R170)</f>
        <v>0</v>
      </c>
      <c r="S126" s="205"/>
      <c r="T126" s="207">
        <f>SUM(T127:T170)</f>
        <v>0</v>
      </c>
      <c r="AR126" s="208" t="s">
        <v>194</v>
      </c>
      <c r="AT126" s="209" t="s">
        <v>81</v>
      </c>
      <c r="AU126" s="209" t="s">
        <v>82</v>
      </c>
      <c r="AY126" s="208" t="s">
        <v>195</v>
      </c>
      <c r="BK126" s="210">
        <f>SUM(BK127:BK170)</f>
        <v>0</v>
      </c>
    </row>
    <row r="127" s="1" customFormat="1" ht="22.5" customHeight="1">
      <c r="B127" s="40"/>
      <c r="C127" s="211" t="s">
        <v>220</v>
      </c>
      <c r="D127" s="211" t="s">
        <v>196</v>
      </c>
      <c r="E127" s="212" t="s">
        <v>686</v>
      </c>
      <c r="F127" s="213" t="s">
        <v>687</v>
      </c>
      <c r="G127" s="214" t="s">
        <v>526</v>
      </c>
      <c r="H127" s="215">
        <v>3210.75</v>
      </c>
      <c r="I127" s="216"/>
      <c r="J127" s="217">
        <f>ROUND(I127*H127,2)</f>
        <v>0</v>
      </c>
      <c r="K127" s="213" t="s">
        <v>200</v>
      </c>
      <c r="L127" s="66"/>
      <c r="M127" s="218" t="s">
        <v>47</v>
      </c>
      <c r="N127" s="219" t="s">
        <v>53</v>
      </c>
      <c r="O127" s="41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AR127" s="19" t="s">
        <v>194</v>
      </c>
      <c r="AT127" s="19" t="s">
        <v>196</v>
      </c>
      <c r="AU127" s="19" t="s">
        <v>23</v>
      </c>
      <c r="AY127" s="19" t="s">
        <v>195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9" t="s">
        <v>23</v>
      </c>
      <c r="BK127" s="222">
        <f>ROUND(I127*H127,2)</f>
        <v>0</v>
      </c>
      <c r="BL127" s="19" t="s">
        <v>194</v>
      </c>
      <c r="BM127" s="19" t="s">
        <v>1241</v>
      </c>
    </row>
    <row r="128" s="1" customFormat="1">
      <c r="B128" s="40"/>
      <c r="C128" s="68"/>
      <c r="D128" s="225" t="s">
        <v>202</v>
      </c>
      <c r="E128" s="68"/>
      <c r="F128" s="226" t="s">
        <v>689</v>
      </c>
      <c r="G128" s="68"/>
      <c r="H128" s="68"/>
      <c r="I128" s="183"/>
      <c r="J128" s="68"/>
      <c r="K128" s="68"/>
      <c r="L128" s="66"/>
      <c r="M128" s="86"/>
      <c r="N128" s="41"/>
      <c r="O128" s="41"/>
      <c r="P128" s="41"/>
      <c r="Q128" s="41"/>
      <c r="R128" s="41"/>
      <c r="S128" s="41"/>
      <c r="T128" s="87"/>
      <c r="AT128" s="19" t="s">
        <v>202</v>
      </c>
      <c r="AU128" s="19" t="s">
        <v>23</v>
      </c>
    </row>
    <row r="129" s="11" customFormat="1">
      <c r="B129" s="227"/>
      <c r="C129" s="228"/>
      <c r="D129" s="225" t="s">
        <v>213</v>
      </c>
      <c r="E129" s="229" t="s">
        <v>47</v>
      </c>
      <c r="F129" s="230" t="s">
        <v>1225</v>
      </c>
      <c r="G129" s="228"/>
      <c r="H129" s="231" t="s">
        <v>47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213</v>
      </c>
      <c r="AU129" s="237" t="s">
        <v>23</v>
      </c>
      <c r="AV129" s="11" t="s">
        <v>23</v>
      </c>
      <c r="AW129" s="11" t="s">
        <v>45</v>
      </c>
      <c r="AX129" s="11" t="s">
        <v>82</v>
      </c>
      <c r="AY129" s="237" t="s">
        <v>195</v>
      </c>
    </row>
    <row r="130" s="11" customFormat="1">
      <c r="B130" s="227"/>
      <c r="C130" s="228"/>
      <c r="D130" s="225" t="s">
        <v>213</v>
      </c>
      <c r="E130" s="229" t="s">
        <v>47</v>
      </c>
      <c r="F130" s="230" t="s">
        <v>529</v>
      </c>
      <c r="G130" s="228"/>
      <c r="H130" s="231" t="s">
        <v>47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213</v>
      </c>
      <c r="AU130" s="237" t="s">
        <v>23</v>
      </c>
      <c r="AV130" s="11" t="s">
        <v>23</v>
      </c>
      <c r="AW130" s="11" t="s">
        <v>45</v>
      </c>
      <c r="AX130" s="11" t="s">
        <v>82</v>
      </c>
      <c r="AY130" s="237" t="s">
        <v>195</v>
      </c>
    </row>
    <row r="131" s="12" customFormat="1">
      <c r="B131" s="238"/>
      <c r="C131" s="239"/>
      <c r="D131" s="223" t="s">
        <v>213</v>
      </c>
      <c r="E131" s="240" t="s">
        <v>596</v>
      </c>
      <c r="F131" s="241" t="s">
        <v>1226</v>
      </c>
      <c r="G131" s="239"/>
      <c r="H131" s="242">
        <v>3210.75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AT131" s="248" t="s">
        <v>213</v>
      </c>
      <c r="AU131" s="248" t="s">
        <v>23</v>
      </c>
      <c r="AV131" s="12" t="s">
        <v>91</v>
      </c>
      <c r="AW131" s="12" t="s">
        <v>45</v>
      </c>
      <c r="AX131" s="12" t="s">
        <v>23</v>
      </c>
      <c r="AY131" s="248" t="s">
        <v>195</v>
      </c>
    </row>
    <row r="132" s="1" customFormat="1" ht="22.5" customHeight="1">
      <c r="B132" s="40"/>
      <c r="C132" s="211" t="s">
        <v>226</v>
      </c>
      <c r="D132" s="211" t="s">
        <v>196</v>
      </c>
      <c r="E132" s="212" t="s">
        <v>692</v>
      </c>
      <c r="F132" s="213" t="s">
        <v>687</v>
      </c>
      <c r="G132" s="214" t="s">
        <v>526</v>
      </c>
      <c r="H132" s="215">
        <v>3210.75</v>
      </c>
      <c r="I132" s="216"/>
      <c r="J132" s="217">
        <f>ROUND(I132*H132,2)</f>
        <v>0</v>
      </c>
      <c r="K132" s="213" t="s">
        <v>200</v>
      </c>
      <c r="L132" s="66"/>
      <c r="M132" s="218" t="s">
        <v>47</v>
      </c>
      <c r="N132" s="219" t="s">
        <v>53</v>
      </c>
      <c r="O132" s="41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AR132" s="19" t="s">
        <v>194</v>
      </c>
      <c r="AT132" s="19" t="s">
        <v>196</v>
      </c>
      <c r="AU132" s="19" t="s">
        <v>23</v>
      </c>
      <c r="AY132" s="19" t="s">
        <v>195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9" t="s">
        <v>23</v>
      </c>
      <c r="BK132" s="222">
        <f>ROUND(I132*H132,2)</f>
        <v>0</v>
      </c>
      <c r="BL132" s="19" t="s">
        <v>194</v>
      </c>
      <c r="BM132" s="19" t="s">
        <v>1242</v>
      </c>
    </row>
    <row r="133" s="1" customFormat="1">
      <c r="B133" s="40"/>
      <c r="C133" s="68"/>
      <c r="D133" s="225" t="s">
        <v>202</v>
      </c>
      <c r="E133" s="68"/>
      <c r="F133" s="226" t="s">
        <v>689</v>
      </c>
      <c r="G133" s="68"/>
      <c r="H133" s="68"/>
      <c r="I133" s="183"/>
      <c r="J133" s="68"/>
      <c r="K133" s="68"/>
      <c r="L133" s="66"/>
      <c r="M133" s="86"/>
      <c r="N133" s="41"/>
      <c r="O133" s="41"/>
      <c r="P133" s="41"/>
      <c r="Q133" s="41"/>
      <c r="R133" s="41"/>
      <c r="S133" s="41"/>
      <c r="T133" s="87"/>
      <c r="AT133" s="19" t="s">
        <v>202</v>
      </c>
      <c r="AU133" s="19" t="s">
        <v>23</v>
      </c>
    </row>
    <row r="134" s="11" customFormat="1">
      <c r="B134" s="227"/>
      <c r="C134" s="228"/>
      <c r="D134" s="225" t="s">
        <v>213</v>
      </c>
      <c r="E134" s="229" t="s">
        <v>47</v>
      </c>
      <c r="F134" s="230" t="s">
        <v>1225</v>
      </c>
      <c r="G134" s="228"/>
      <c r="H134" s="231" t="s">
        <v>47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213</v>
      </c>
      <c r="AU134" s="237" t="s">
        <v>23</v>
      </c>
      <c r="AV134" s="11" t="s">
        <v>23</v>
      </c>
      <c r="AW134" s="11" t="s">
        <v>45</v>
      </c>
      <c r="AX134" s="11" t="s">
        <v>82</v>
      </c>
      <c r="AY134" s="237" t="s">
        <v>195</v>
      </c>
    </row>
    <row r="135" s="11" customFormat="1">
      <c r="B135" s="227"/>
      <c r="C135" s="228"/>
      <c r="D135" s="225" t="s">
        <v>213</v>
      </c>
      <c r="E135" s="229" t="s">
        <v>47</v>
      </c>
      <c r="F135" s="230" t="s">
        <v>529</v>
      </c>
      <c r="G135" s="228"/>
      <c r="H135" s="231" t="s">
        <v>47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213</v>
      </c>
      <c r="AU135" s="237" t="s">
        <v>23</v>
      </c>
      <c r="AV135" s="11" t="s">
        <v>23</v>
      </c>
      <c r="AW135" s="11" t="s">
        <v>45</v>
      </c>
      <c r="AX135" s="11" t="s">
        <v>82</v>
      </c>
      <c r="AY135" s="237" t="s">
        <v>195</v>
      </c>
    </row>
    <row r="136" s="12" customFormat="1">
      <c r="B136" s="238"/>
      <c r="C136" s="239"/>
      <c r="D136" s="225" t="s">
        <v>213</v>
      </c>
      <c r="E136" s="266" t="s">
        <v>215</v>
      </c>
      <c r="F136" s="267" t="s">
        <v>1226</v>
      </c>
      <c r="G136" s="239"/>
      <c r="H136" s="268">
        <v>3210.75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213</v>
      </c>
      <c r="AU136" s="248" t="s">
        <v>23</v>
      </c>
      <c r="AV136" s="12" t="s">
        <v>91</v>
      </c>
      <c r="AW136" s="12" t="s">
        <v>45</v>
      </c>
      <c r="AX136" s="12" t="s">
        <v>82</v>
      </c>
      <c r="AY136" s="248" t="s">
        <v>195</v>
      </c>
    </row>
    <row r="137" s="14" customFormat="1">
      <c r="B137" s="272"/>
      <c r="C137" s="273"/>
      <c r="D137" s="223" t="s">
        <v>213</v>
      </c>
      <c r="E137" s="283" t="s">
        <v>47</v>
      </c>
      <c r="F137" s="284" t="s">
        <v>297</v>
      </c>
      <c r="G137" s="273"/>
      <c r="H137" s="285">
        <v>3210.75</v>
      </c>
      <c r="I137" s="277"/>
      <c r="J137" s="273"/>
      <c r="K137" s="273"/>
      <c r="L137" s="278"/>
      <c r="M137" s="279"/>
      <c r="N137" s="280"/>
      <c r="O137" s="280"/>
      <c r="P137" s="280"/>
      <c r="Q137" s="280"/>
      <c r="R137" s="280"/>
      <c r="S137" s="280"/>
      <c r="T137" s="281"/>
      <c r="AT137" s="282" t="s">
        <v>213</v>
      </c>
      <c r="AU137" s="282" t="s">
        <v>23</v>
      </c>
      <c r="AV137" s="14" t="s">
        <v>194</v>
      </c>
      <c r="AW137" s="14" t="s">
        <v>45</v>
      </c>
      <c r="AX137" s="14" t="s">
        <v>23</v>
      </c>
      <c r="AY137" s="282" t="s">
        <v>195</v>
      </c>
    </row>
    <row r="138" s="1" customFormat="1" ht="22.5" customHeight="1">
      <c r="B138" s="40"/>
      <c r="C138" s="211" t="s">
        <v>232</v>
      </c>
      <c r="D138" s="211" t="s">
        <v>196</v>
      </c>
      <c r="E138" s="212" t="s">
        <v>1098</v>
      </c>
      <c r="F138" s="213" t="s">
        <v>1099</v>
      </c>
      <c r="G138" s="214" t="s">
        <v>284</v>
      </c>
      <c r="H138" s="215">
        <v>199.5</v>
      </c>
      <c r="I138" s="216"/>
      <c r="J138" s="217">
        <f>ROUND(I138*H138,2)</f>
        <v>0</v>
      </c>
      <c r="K138" s="213" t="s">
        <v>200</v>
      </c>
      <c r="L138" s="66"/>
      <c r="M138" s="218" t="s">
        <v>47</v>
      </c>
      <c r="N138" s="219" t="s">
        <v>53</v>
      </c>
      <c r="O138" s="41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AR138" s="19" t="s">
        <v>194</v>
      </c>
      <c r="AT138" s="19" t="s">
        <v>196</v>
      </c>
      <c r="AU138" s="19" t="s">
        <v>23</v>
      </c>
      <c r="AY138" s="19" t="s">
        <v>195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9" t="s">
        <v>23</v>
      </c>
      <c r="BK138" s="222">
        <f>ROUND(I138*H138,2)</f>
        <v>0</v>
      </c>
      <c r="BL138" s="19" t="s">
        <v>194</v>
      </c>
      <c r="BM138" s="19" t="s">
        <v>1243</v>
      </c>
    </row>
    <row r="139" s="1" customFormat="1">
      <c r="B139" s="40"/>
      <c r="C139" s="68"/>
      <c r="D139" s="225" t="s">
        <v>202</v>
      </c>
      <c r="E139" s="68"/>
      <c r="F139" s="226" t="s">
        <v>1101</v>
      </c>
      <c r="G139" s="68"/>
      <c r="H139" s="68"/>
      <c r="I139" s="183"/>
      <c r="J139" s="68"/>
      <c r="K139" s="68"/>
      <c r="L139" s="66"/>
      <c r="M139" s="86"/>
      <c r="N139" s="41"/>
      <c r="O139" s="41"/>
      <c r="P139" s="41"/>
      <c r="Q139" s="41"/>
      <c r="R139" s="41"/>
      <c r="S139" s="41"/>
      <c r="T139" s="87"/>
      <c r="AT139" s="19" t="s">
        <v>202</v>
      </c>
      <c r="AU139" s="19" t="s">
        <v>23</v>
      </c>
    </row>
    <row r="140" s="11" customFormat="1">
      <c r="B140" s="227"/>
      <c r="C140" s="228"/>
      <c r="D140" s="225" t="s">
        <v>213</v>
      </c>
      <c r="E140" s="229" t="s">
        <v>47</v>
      </c>
      <c r="F140" s="230" t="s">
        <v>1225</v>
      </c>
      <c r="G140" s="228"/>
      <c r="H140" s="231" t="s">
        <v>47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213</v>
      </c>
      <c r="AU140" s="237" t="s">
        <v>23</v>
      </c>
      <c r="AV140" s="11" t="s">
        <v>23</v>
      </c>
      <c r="AW140" s="11" t="s">
        <v>45</v>
      </c>
      <c r="AX140" s="11" t="s">
        <v>82</v>
      </c>
      <c r="AY140" s="237" t="s">
        <v>195</v>
      </c>
    </row>
    <row r="141" s="11" customFormat="1">
      <c r="B141" s="227"/>
      <c r="C141" s="228"/>
      <c r="D141" s="225" t="s">
        <v>213</v>
      </c>
      <c r="E141" s="229" t="s">
        <v>47</v>
      </c>
      <c r="F141" s="230" t="s">
        <v>1102</v>
      </c>
      <c r="G141" s="228"/>
      <c r="H141" s="231" t="s">
        <v>47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213</v>
      </c>
      <c r="AU141" s="237" t="s">
        <v>23</v>
      </c>
      <c r="AV141" s="11" t="s">
        <v>23</v>
      </c>
      <c r="AW141" s="11" t="s">
        <v>45</v>
      </c>
      <c r="AX141" s="11" t="s">
        <v>82</v>
      </c>
      <c r="AY141" s="237" t="s">
        <v>195</v>
      </c>
    </row>
    <row r="142" s="12" customFormat="1">
      <c r="B142" s="238"/>
      <c r="C142" s="239"/>
      <c r="D142" s="223" t="s">
        <v>213</v>
      </c>
      <c r="E142" s="240" t="s">
        <v>47</v>
      </c>
      <c r="F142" s="241" t="s">
        <v>1244</v>
      </c>
      <c r="G142" s="239"/>
      <c r="H142" s="242">
        <v>199.5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213</v>
      </c>
      <c r="AU142" s="248" t="s">
        <v>23</v>
      </c>
      <c r="AV142" s="12" t="s">
        <v>91</v>
      </c>
      <c r="AW142" s="12" t="s">
        <v>45</v>
      </c>
      <c r="AX142" s="12" t="s">
        <v>23</v>
      </c>
      <c r="AY142" s="248" t="s">
        <v>195</v>
      </c>
    </row>
    <row r="143" s="1" customFormat="1" ht="22.5" customHeight="1">
      <c r="B143" s="40"/>
      <c r="C143" s="211" t="s">
        <v>238</v>
      </c>
      <c r="D143" s="211" t="s">
        <v>196</v>
      </c>
      <c r="E143" s="212" t="s">
        <v>1245</v>
      </c>
      <c r="F143" s="213" t="s">
        <v>1246</v>
      </c>
      <c r="G143" s="214" t="s">
        <v>526</v>
      </c>
      <c r="H143" s="215">
        <v>2675.625</v>
      </c>
      <c r="I143" s="216"/>
      <c r="J143" s="217">
        <f>ROUND(I143*H143,2)</f>
        <v>0</v>
      </c>
      <c r="K143" s="213" t="s">
        <v>200</v>
      </c>
      <c r="L143" s="66"/>
      <c r="M143" s="218" t="s">
        <v>47</v>
      </c>
      <c r="N143" s="219" t="s">
        <v>53</v>
      </c>
      <c r="O143" s="41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AR143" s="19" t="s">
        <v>194</v>
      </c>
      <c r="AT143" s="19" t="s">
        <v>196</v>
      </c>
      <c r="AU143" s="19" t="s">
        <v>23</v>
      </c>
      <c r="AY143" s="19" t="s">
        <v>195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9" t="s">
        <v>23</v>
      </c>
      <c r="BK143" s="222">
        <f>ROUND(I143*H143,2)</f>
        <v>0</v>
      </c>
      <c r="BL143" s="19" t="s">
        <v>194</v>
      </c>
      <c r="BM143" s="19" t="s">
        <v>1247</v>
      </c>
    </row>
    <row r="144" s="1" customFormat="1">
      <c r="B144" s="40"/>
      <c r="C144" s="68"/>
      <c r="D144" s="225" t="s">
        <v>202</v>
      </c>
      <c r="E144" s="68"/>
      <c r="F144" s="226" t="s">
        <v>1248</v>
      </c>
      <c r="G144" s="68"/>
      <c r="H144" s="68"/>
      <c r="I144" s="183"/>
      <c r="J144" s="68"/>
      <c r="K144" s="68"/>
      <c r="L144" s="66"/>
      <c r="M144" s="86"/>
      <c r="N144" s="41"/>
      <c r="O144" s="41"/>
      <c r="P144" s="41"/>
      <c r="Q144" s="41"/>
      <c r="R144" s="41"/>
      <c r="S144" s="41"/>
      <c r="T144" s="87"/>
      <c r="AT144" s="19" t="s">
        <v>202</v>
      </c>
      <c r="AU144" s="19" t="s">
        <v>23</v>
      </c>
    </row>
    <row r="145" s="11" customFormat="1">
      <c r="B145" s="227"/>
      <c r="C145" s="228"/>
      <c r="D145" s="225" t="s">
        <v>213</v>
      </c>
      <c r="E145" s="229" t="s">
        <v>47</v>
      </c>
      <c r="F145" s="230" t="s">
        <v>1225</v>
      </c>
      <c r="G145" s="228"/>
      <c r="H145" s="231" t="s">
        <v>47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213</v>
      </c>
      <c r="AU145" s="237" t="s">
        <v>23</v>
      </c>
      <c r="AV145" s="11" t="s">
        <v>23</v>
      </c>
      <c r="AW145" s="11" t="s">
        <v>45</v>
      </c>
      <c r="AX145" s="11" t="s">
        <v>82</v>
      </c>
      <c r="AY145" s="237" t="s">
        <v>195</v>
      </c>
    </row>
    <row r="146" s="11" customFormat="1">
      <c r="B146" s="227"/>
      <c r="C146" s="228"/>
      <c r="D146" s="225" t="s">
        <v>213</v>
      </c>
      <c r="E146" s="229" t="s">
        <v>47</v>
      </c>
      <c r="F146" s="230" t="s">
        <v>529</v>
      </c>
      <c r="G146" s="228"/>
      <c r="H146" s="231" t="s">
        <v>47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213</v>
      </c>
      <c r="AU146" s="237" t="s">
        <v>23</v>
      </c>
      <c r="AV146" s="11" t="s">
        <v>23</v>
      </c>
      <c r="AW146" s="11" t="s">
        <v>45</v>
      </c>
      <c r="AX146" s="11" t="s">
        <v>82</v>
      </c>
      <c r="AY146" s="237" t="s">
        <v>195</v>
      </c>
    </row>
    <row r="147" s="12" customFormat="1">
      <c r="B147" s="238"/>
      <c r="C147" s="239"/>
      <c r="D147" s="223" t="s">
        <v>213</v>
      </c>
      <c r="E147" s="240" t="s">
        <v>694</v>
      </c>
      <c r="F147" s="241" t="s">
        <v>1249</v>
      </c>
      <c r="G147" s="239"/>
      <c r="H147" s="242">
        <v>2675.625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213</v>
      </c>
      <c r="AU147" s="248" t="s">
        <v>23</v>
      </c>
      <c r="AV147" s="12" t="s">
        <v>91</v>
      </c>
      <c r="AW147" s="12" t="s">
        <v>45</v>
      </c>
      <c r="AX147" s="12" t="s">
        <v>23</v>
      </c>
      <c r="AY147" s="248" t="s">
        <v>195</v>
      </c>
    </row>
    <row r="148" s="1" customFormat="1" ht="22.5" customHeight="1">
      <c r="B148" s="40"/>
      <c r="C148" s="211" t="s">
        <v>243</v>
      </c>
      <c r="D148" s="211" t="s">
        <v>196</v>
      </c>
      <c r="E148" s="212" t="s">
        <v>697</v>
      </c>
      <c r="F148" s="213" t="s">
        <v>698</v>
      </c>
      <c r="G148" s="214" t="s">
        <v>526</v>
      </c>
      <c r="H148" s="215">
        <v>19270</v>
      </c>
      <c r="I148" s="216"/>
      <c r="J148" s="217">
        <f>ROUND(I148*H148,2)</f>
        <v>0</v>
      </c>
      <c r="K148" s="213" t="s">
        <v>200</v>
      </c>
      <c r="L148" s="66"/>
      <c r="M148" s="218" t="s">
        <v>47</v>
      </c>
      <c r="N148" s="219" t="s">
        <v>53</v>
      </c>
      <c r="O148" s="41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AR148" s="19" t="s">
        <v>194</v>
      </c>
      <c r="AT148" s="19" t="s">
        <v>196</v>
      </c>
      <c r="AU148" s="19" t="s">
        <v>23</v>
      </c>
      <c r="AY148" s="19" t="s">
        <v>195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9" t="s">
        <v>23</v>
      </c>
      <c r="BK148" s="222">
        <f>ROUND(I148*H148,2)</f>
        <v>0</v>
      </c>
      <c r="BL148" s="19" t="s">
        <v>194</v>
      </c>
      <c r="BM148" s="19" t="s">
        <v>1250</v>
      </c>
    </row>
    <row r="149" s="1" customFormat="1">
      <c r="B149" s="40"/>
      <c r="C149" s="68"/>
      <c r="D149" s="225" t="s">
        <v>202</v>
      </c>
      <c r="E149" s="68"/>
      <c r="F149" s="226" t="s">
        <v>700</v>
      </c>
      <c r="G149" s="68"/>
      <c r="H149" s="68"/>
      <c r="I149" s="183"/>
      <c r="J149" s="68"/>
      <c r="K149" s="68"/>
      <c r="L149" s="66"/>
      <c r="M149" s="86"/>
      <c r="N149" s="41"/>
      <c r="O149" s="41"/>
      <c r="P149" s="41"/>
      <c r="Q149" s="41"/>
      <c r="R149" s="41"/>
      <c r="S149" s="41"/>
      <c r="T149" s="87"/>
      <c r="AT149" s="19" t="s">
        <v>202</v>
      </c>
      <c r="AU149" s="19" t="s">
        <v>23</v>
      </c>
    </row>
    <row r="150" s="11" customFormat="1">
      <c r="B150" s="227"/>
      <c r="C150" s="228"/>
      <c r="D150" s="225" t="s">
        <v>213</v>
      </c>
      <c r="E150" s="229" t="s">
        <v>47</v>
      </c>
      <c r="F150" s="230" t="s">
        <v>1225</v>
      </c>
      <c r="G150" s="228"/>
      <c r="H150" s="231" t="s">
        <v>47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213</v>
      </c>
      <c r="AU150" s="237" t="s">
        <v>23</v>
      </c>
      <c r="AV150" s="11" t="s">
        <v>23</v>
      </c>
      <c r="AW150" s="11" t="s">
        <v>45</v>
      </c>
      <c r="AX150" s="11" t="s">
        <v>82</v>
      </c>
      <c r="AY150" s="237" t="s">
        <v>195</v>
      </c>
    </row>
    <row r="151" s="12" customFormat="1">
      <c r="B151" s="238"/>
      <c r="C151" s="239"/>
      <c r="D151" s="225" t="s">
        <v>213</v>
      </c>
      <c r="E151" s="266" t="s">
        <v>225</v>
      </c>
      <c r="F151" s="267" t="s">
        <v>1251</v>
      </c>
      <c r="G151" s="239"/>
      <c r="H151" s="268">
        <v>3573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213</v>
      </c>
      <c r="AU151" s="248" t="s">
        <v>23</v>
      </c>
      <c r="AV151" s="12" t="s">
        <v>91</v>
      </c>
      <c r="AW151" s="12" t="s">
        <v>45</v>
      </c>
      <c r="AX151" s="12" t="s">
        <v>82</v>
      </c>
      <c r="AY151" s="248" t="s">
        <v>195</v>
      </c>
    </row>
    <row r="152" s="12" customFormat="1">
      <c r="B152" s="238"/>
      <c r="C152" s="239"/>
      <c r="D152" s="225" t="s">
        <v>213</v>
      </c>
      <c r="E152" s="266" t="s">
        <v>1056</v>
      </c>
      <c r="F152" s="267" t="s">
        <v>1252</v>
      </c>
      <c r="G152" s="239"/>
      <c r="H152" s="268">
        <v>9989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213</v>
      </c>
      <c r="AU152" s="248" t="s">
        <v>23</v>
      </c>
      <c r="AV152" s="12" t="s">
        <v>91</v>
      </c>
      <c r="AW152" s="12" t="s">
        <v>45</v>
      </c>
      <c r="AX152" s="12" t="s">
        <v>82</v>
      </c>
      <c r="AY152" s="248" t="s">
        <v>195</v>
      </c>
    </row>
    <row r="153" s="12" customFormat="1">
      <c r="B153" s="238"/>
      <c r="C153" s="239"/>
      <c r="D153" s="225" t="s">
        <v>213</v>
      </c>
      <c r="E153" s="266" t="s">
        <v>1114</v>
      </c>
      <c r="F153" s="267" t="s">
        <v>1253</v>
      </c>
      <c r="G153" s="239"/>
      <c r="H153" s="268">
        <v>5708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213</v>
      </c>
      <c r="AU153" s="248" t="s">
        <v>23</v>
      </c>
      <c r="AV153" s="12" t="s">
        <v>91</v>
      </c>
      <c r="AW153" s="12" t="s">
        <v>45</v>
      </c>
      <c r="AX153" s="12" t="s">
        <v>82</v>
      </c>
      <c r="AY153" s="248" t="s">
        <v>195</v>
      </c>
    </row>
    <row r="154" s="12" customFormat="1">
      <c r="B154" s="238"/>
      <c r="C154" s="239"/>
      <c r="D154" s="223" t="s">
        <v>213</v>
      </c>
      <c r="E154" s="240" t="s">
        <v>1254</v>
      </c>
      <c r="F154" s="241" t="s">
        <v>1255</v>
      </c>
      <c r="G154" s="239"/>
      <c r="H154" s="242">
        <v>19270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213</v>
      </c>
      <c r="AU154" s="248" t="s">
        <v>23</v>
      </c>
      <c r="AV154" s="12" t="s">
        <v>91</v>
      </c>
      <c r="AW154" s="12" t="s">
        <v>45</v>
      </c>
      <c r="AX154" s="12" t="s">
        <v>23</v>
      </c>
      <c r="AY154" s="248" t="s">
        <v>195</v>
      </c>
    </row>
    <row r="155" s="1" customFormat="1" ht="31.5" customHeight="1">
      <c r="B155" s="40"/>
      <c r="C155" s="211" t="s">
        <v>28</v>
      </c>
      <c r="D155" s="211" t="s">
        <v>196</v>
      </c>
      <c r="E155" s="212" t="s">
        <v>1256</v>
      </c>
      <c r="F155" s="213" t="s">
        <v>1257</v>
      </c>
      <c r="G155" s="214" t="s">
        <v>526</v>
      </c>
      <c r="H155" s="215">
        <v>7573</v>
      </c>
      <c r="I155" s="216"/>
      <c r="J155" s="217">
        <f>ROUND(I155*H155,2)</f>
        <v>0</v>
      </c>
      <c r="K155" s="213" t="s">
        <v>200</v>
      </c>
      <c r="L155" s="66"/>
      <c r="M155" s="218" t="s">
        <v>47</v>
      </c>
      <c r="N155" s="219" t="s">
        <v>53</v>
      </c>
      <c r="O155" s="41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AR155" s="19" t="s">
        <v>194</v>
      </c>
      <c r="AT155" s="19" t="s">
        <v>196</v>
      </c>
      <c r="AU155" s="19" t="s">
        <v>23</v>
      </c>
      <c r="AY155" s="19" t="s">
        <v>195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9" t="s">
        <v>23</v>
      </c>
      <c r="BK155" s="222">
        <f>ROUND(I155*H155,2)</f>
        <v>0</v>
      </c>
      <c r="BL155" s="19" t="s">
        <v>194</v>
      </c>
      <c r="BM155" s="19" t="s">
        <v>1258</v>
      </c>
    </row>
    <row r="156" s="1" customFormat="1">
      <c r="B156" s="40"/>
      <c r="C156" s="68"/>
      <c r="D156" s="225" t="s">
        <v>202</v>
      </c>
      <c r="E156" s="68"/>
      <c r="F156" s="226" t="s">
        <v>1259</v>
      </c>
      <c r="G156" s="68"/>
      <c r="H156" s="68"/>
      <c r="I156" s="183"/>
      <c r="J156" s="68"/>
      <c r="K156" s="68"/>
      <c r="L156" s="66"/>
      <c r="M156" s="86"/>
      <c r="N156" s="41"/>
      <c r="O156" s="41"/>
      <c r="P156" s="41"/>
      <c r="Q156" s="41"/>
      <c r="R156" s="41"/>
      <c r="S156" s="41"/>
      <c r="T156" s="87"/>
      <c r="AT156" s="19" t="s">
        <v>202</v>
      </c>
      <c r="AU156" s="19" t="s">
        <v>23</v>
      </c>
    </row>
    <row r="157" s="11" customFormat="1">
      <c r="B157" s="227"/>
      <c r="C157" s="228"/>
      <c r="D157" s="225" t="s">
        <v>213</v>
      </c>
      <c r="E157" s="229" t="s">
        <v>47</v>
      </c>
      <c r="F157" s="230" t="s">
        <v>1225</v>
      </c>
      <c r="G157" s="228"/>
      <c r="H157" s="231" t="s">
        <v>47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213</v>
      </c>
      <c r="AU157" s="237" t="s">
        <v>23</v>
      </c>
      <c r="AV157" s="11" t="s">
        <v>23</v>
      </c>
      <c r="AW157" s="11" t="s">
        <v>45</v>
      </c>
      <c r="AX157" s="11" t="s">
        <v>82</v>
      </c>
      <c r="AY157" s="237" t="s">
        <v>195</v>
      </c>
    </row>
    <row r="158" s="12" customFormat="1">
      <c r="B158" s="238"/>
      <c r="C158" s="239"/>
      <c r="D158" s="223" t="s">
        <v>213</v>
      </c>
      <c r="E158" s="240" t="s">
        <v>701</v>
      </c>
      <c r="F158" s="241" t="s">
        <v>1260</v>
      </c>
      <c r="G158" s="239"/>
      <c r="H158" s="242">
        <v>7573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AT158" s="248" t="s">
        <v>213</v>
      </c>
      <c r="AU158" s="248" t="s">
        <v>23</v>
      </c>
      <c r="AV158" s="12" t="s">
        <v>91</v>
      </c>
      <c r="AW158" s="12" t="s">
        <v>45</v>
      </c>
      <c r="AX158" s="12" t="s">
        <v>23</v>
      </c>
      <c r="AY158" s="248" t="s">
        <v>195</v>
      </c>
    </row>
    <row r="159" s="1" customFormat="1" ht="22.5" customHeight="1">
      <c r="B159" s="40"/>
      <c r="C159" s="211" t="s">
        <v>252</v>
      </c>
      <c r="D159" s="211" t="s">
        <v>196</v>
      </c>
      <c r="E159" s="212" t="s">
        <v>590</v>
      </c>
      <c r="F159" s="213" t="s">
        <v>591</v>
      </c>
      <c r="G159" s="214" t="s">
        <v>526</v>
      </c>
      <c r="H159" s="215">
        <v>1427</v>
      </c>
      <c r="I159" s="216"/>
      <c r="J159" s="217">
        <f>ROUND(I159*H159,2)</f>
        <v>0</v>
      </c>
      <c r="K159" s="213" t="s">
        <v>200</v>
      </c>
      <c r="L159" s="66"/>
      <c r="M159" s="218" t="s">
        <v>47</v>
      </c>
      <c r="N159" s="219" t="s">
        <v>53</v>
      </c>
      <c r="O159" s="41"/>
      <c r="P159" s="220">
        <f>O159*H159</f>
        <v>0</v>
      </c>
      <c r="Q159" s="220">
        <v>0.32400000000000001</v>
      </c>
      <c r="R159" s="220">
        <f>Q159*H159</f>
        <v>0</v>
      </c>
      <c r="S159" s="220">
        <v>0</v>
      </c>
      <c r="T159" s="221">
        <f>S159*H159</f>
        <v>0</v>
      </c>
      <c r="AR159" s="19" t="s">
        <v>194</v>
      </c>
      <c r="AT159" s="19" t="s">
        <v>196</v>
      </c>
      <c r="AU159" s="19" t="s">
        <v>23</v>
      </c>
      <c r="AY159" s="19" t="s">
        <v>195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9" t="s">
        <v>23</v>
      </c>
      <c r="BK159" s="222">
        <f>ROUND(I159*H159,2)</f>
        <v>0</v>
      </c>
      <c r="BL159" s="19" t="s">
        <v>194</v>
      </c>
      <c r="BM159" s="19" t="s">
        <v>1261</v>
      </c>
    </row>
    <row r="160" s="1" customFormat="1">
      <c r="B160" s="40"/>
      <c r="C160" s="68"/>
      <c r="D160" s="225" t="s">
        <v>202</v>
      </c>
      <c r="E160" s="68"/>
      <c r="F160" s="226" t="s">
        <v>593</v>
      </c>
      <c r="G160" s="68"/>
      <c r="H160" s="68"/>
      <c r="I160" s="183"/>
      <c r="J160" s="68"/>
      <c r="K160" s="68"/>
      <c r="L160" s="66"/>
      <c r="M160" s="86"/>
      <c r="N160" s="41"/>
      <c r="O160" s="41"/>
      <c r="P160" s="41"/>
      <c r="Q160" s="41"/>
      <c r="R160" s="41"/>
      <c r="S160" s="41"/>
      <c r="T160" s="87"/>
      <c r="AT160" s="19" t="s">
        <v>202</v>
      </c>
      <c r="AU160" s="19" t="s">
        <v>23</v>
      </c>
    </row>
    <row r="161" s="11" customFormat="1">
      <c r="B161" s="227"/>
      <c r="C161" s="228"/>
      <c r="D161" s="225" t="s">
        <v>213</v>
      </c>
      <c r="E161" s="229" t="s">
        <v>47</v>
      </c>
      <c r="F161" s="230" t="s">
        <v>1225</v>
      </c>
      <c r="G161" s="228"/>
      <c r="H161" s="231" t="s">
        <v>47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213</v>
      </c>
      <c r="AU161" s="237" t="s">
        <v>23</v>
      </c>
      <c r="AV161" s="11" t="s">
        <v>23</v>
      </c>
      <c r="AW161" s="11" t="s">
        <v>45</v>
      </c>
      <c r="AX161" s="11" t="s">
        <v>82</v>
      </c>
      <c r="AY161" s="237" t="s">
        <v>195</v>
      </c>
    </row>
    <row r="162" s="12" customFormat="1">
      <c r="B162" s="238"/>
      <c r="C162" s="239"/>
      <c r="D162" s="223" t="s">
        <v>213</v>
      </c>
      <c r="E162" s="240" t="s">
        <v>1026</v>
      </c>
      <c r="F162" s="241" t="s">
        <v>1262</v>
      </c>
      <c r="G162" s="239"/>
      <c r="H162" s="242">
        <v>1427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213</v>
      </c>
      <c r="AU162" s="248" t="s">
        <v>23</v>
      </c>
      <c r="AV162" s="12" t="s">
        <v>91</v>
      </c>
      <c r="AW162" s="12" t="s">
        <v>45</v>
      </c>
      <c r="AX162" s="12" t="s">
        <v>23</v>
      </c>
      <c r="AY162" s="248" t="s">
        <v>195</v>
      </c>
    </row>
    <row r="163" s="1" customFormat="1" ht="22.5" customHeight="1">
      <c r="B163" s="40"/>
      <c r="C163" s="211" t="s">
        <v>257</v>
      </c>
      <c r="D163" s="211" t="s">
        <v>196</v>
      </c>
      <c r="E163" s="212" t="s">
        <v>1129</v>
      </c>
      <c r="F163" s="213" t="s">
        <v>1130</v>
      </c>
      <c r="G163" s="214" t="s">
        <v>526</v>
      </c>
      <c r="H163" s="215">
        <v>1427</v>
      </c>
      <c r="I163" s="216"/>
      <c r="J163" s="217">
        <f>ROUND(I163*H163,2)</f>
        <v>0</v>
      </c>
      <c r="K163" s="213" t="s">
        <v>200</v>
      </c>
      <c r="L163" s="66"/>
      <c r="M163" s="218" t="s">
        <v>47</v>
      </c>
      <c r="N163" s="219" t="s">
        <v>53</v>
      </c>
      <c r="O163" s="41"/>
      <c r="P163" s="220">
        <f>O163*H163</f>
        <v>0</v>
      </c>
      <c r="Q163" s="220">
        <v>0</v>
      </c>
      <c r="R163" s="220">
        <f>Q163*H163</f>
        <v>0</v>
      </c>
      <c r="S163" s="220">
        <v>0.252</v>
      </c>
      <c r="T163" s="221">
        <f>S163*H163</f>
        <v>0</v>
      </c>
      <c r="AR163" s="19" t="s">
        <v>194</v>
      </c>
      <c r="AT163" s="19" t="s">
        <v>196</v>
      </c>
      <c r="AU163" s="19" t="s">
        <v>23</v>
      </c>
      <c r="AY163" s="19" t="s">
        <v>195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9" t="s">
        <v>23</v>
      </c>
      <c r="BK163" s="222">
        <f>ROUND(I163*H163,2)</f>
        <v>0</v>
      </c>
      <c r="BL163" s="19" t="s">
        <v>194</v>
      </c>
      <c r="BM163" s="19" t="s">
        <v>1263</v>
      </c>
    </row>
    <row r="164" s="1" customFormat="1">
      <c r="B164" s="40"/>
      <c r="C164" s="68"/>
      <c r="D164" s="225" t="s">
        <v>202</v>
      </c>
      <c r="E164" s="68"/>
      <c r="F164" s="226" t="s">
        <v>1132</v>
      </c>
      <c r="G164" s="68"/>
      <c r="H164" s="68"/>
      <c r="I164" s="183"/>
      <c r="J164" s="68"/>
      <c r="K164" s="68"/>
      <c r="L164" s="66"/>
      <c r="M164" s="86"/>
      <c r="N164" s="41"/>
      <c r="O164" s="41"/>
      <c r="P164" s="41"/>
      <c r="Q164" s="41"/>
      <c r="R164" s="41"/>
      <c r="S164" s="41"/>
      <c r="T164" s="87"/>
      <c r="AT164" s="19" t="s">
        <v>202</v>
      </c>
      <c r="AU164" s="19" t="s">
        <v>23</v>
      </c>
    </row>
    <row r="165" s="11" customFormat="1">
      <c r="B165" s="227"/>
      <c r="C165" s="228"/>
      <c r="D165" s="225" t="s">
        <v>213</v>
      </c>
      <c r="E165" s="229" t="s">
        <v>47</v>
      </c>
      <c r="F165" s="230" t="s">
        <v>1225</v>
      </c>
      <c r="G165" s="228"/>
      <c r="H165" s="231" t="s">
        <v>47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213</v>
      </c>
      <c r="AU165" s="237" t="s">
        <v>23</v>
      </c>
      <c r="AV165" s="11" t="s">
        <v>23</v>
      </c>
      <c r="AW165" s="11" t="s">
        <v>45</v>
      </c>
      <c r="AX165" s="11" t="s">
        <v>82</v>
      </c>
      <c r="AY165" s="237" t="s">
        <v>195</v>
      </c>
    </row>
    <row r="166" s="12" customFormat="1">
      <c r="B166" s="238"/>
      <c r="C166" s="239"/>
      <c r="D166" s="223" t="s">
        <v>213</v>
      </c>
      <c r="E166" s="240" t="s">
        <v>231</v>
      </c>
      <c r="F166" s="241" t="s">
        <v>1264</v>
      </c>
      <c r="G166" s="239"/>
      <c r="H166" s="242">
        <v>1427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213</v>
      </c>
      <c r="AU166" s="248" t="s">
        <v>23</v>
      </c>
      <c r="AV166" s="12" t="s">
        <v>91</v>
      </c>
      <c r="AW166" s="12" t="s">
        <v>45</v>
      </c>
      <c r="AX166" s="12" t="s">
        <v>23</v>
      </c>
      <c r="AY166" s="248" t="s">
        <v>195</v>
      </c>
    </row>
    <row r="167" s="1" customFormat="1" ht="22.5" customHeight="1">
      <c r="B167" s="40"/>
      <c r="C167" s="211" t="s">
        <v>261</v>
      </c>
      <c r="D167" s="211" t="s">
        <v>196</v>
      </c>
      <c r="E167" s="212" t="s">
        <v>1265</v>
      </c>
      <c r="F167" s="213" t="s">
        <v>1266</v>
      </c>
      <c r="G167" s="214" t="s">
        <v>526</v>
      </c>
      <c r="H167" s="215">
        <v>4994.5</v>
      </c>
      <c r="I167" s="216"/>
      <c r="J167" s="217">
        <f>ROUND(I167*H167,2)</f>
        <v>0</v>
      </c>
      <c r="K167" s="213" t="s">
        <v>200</v>
      </c>
      <c r="L167" s="66"/>
      <c r="M167" s="218" t="s">
        <v>47</v>
      </c>
      <c r="N167" s="219" t="s">
        <v>53</v>
      </c>
      <c r="O167" s="41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AR167" s="19" t="s">
        <v>194</v>
      </c>
      <c r="AT167" s="19" t="s">
        <v>196</v>
      </c>
      <c r="AU167" s="19" t="s">
        <v>23</v>
      </c>
      <c r="AY167" s="19" t="s">
        <v>195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9" t="s">
        <v>23</v>
      </c>
      <c r="BK167" s="222">
        <f>ROUND(I167*H167,2)</f>
        <v>0</v>
      </c>
      <c r="BL167" s="19" t="s">
        <v>194</v>
      </c>
      <c r="BM167" s="19" t="s">
        <v>1267</v>
      </c>
    </row>
    <row r="168" s="1" customFormat="1">
      <c r="B168" s="40"/>
      <c r="C168" s="68"/>
      <c r="D168" s="225" t="s">
        <v>202</v>
      </c>
      <c r="E168" s="68"/>
      <c r="F168" s="226" t="s">
        <v>1268</v>
      </c>
      <c r="G168" s="68"/>
      <c r="H168" s="68"/>
      <c r="I168" s="183"/>
      <c r="J168" s="68"/>
      <c r="K168" s="68"/>
      <c r="L168" s="66"/>
      <c r="M168" s="86"/>
      <c r="N168" s="41"/>
      <c r="O168" s="41"/>
      <c r="P168" s="41"/>
      <c r="Q168" s="41"/>
      <c r="R168" s="41"/>
      <c r="S168" s="41"/>
      <c r="T168" s="87"/>
      <c r="AT168" s="19" t="s">
        <v>202</v>
      </c>
      <c r="AU168" s="19" t="s">
        <v>23</v>
      </c>
    </row>
    <row r="169" s="11" customFormat="1">
      <c r="B169" s="227"/>
      <c r="C169" s="228"/>
      <c r="D169" s="225" t="s">
        <v>213</v>
      </c>
      <c r="E169" s="229" t="s">
        <v>47</v>
      </c>
      <c r="F169" s="230" t="s">
        <v>1225</v>
      </c>
      <c r="G169" s="228"/>
      <c r="H169" s="231" t="s">
        <v>47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213</v>
      </c>
      <c r="AU169" s="237" t="s">
        <v>23</v>
      </c>
      <c r="AV169" s="11" t="s">
        <v>23</v>
      </c>
      <c r="AW169" s="11" t="s">
        <v>45</v>
      </c>
      <c r="AX169" s="11" t="s">
        <v>82</v>
      </c>
      <c r="AY169" s="237" t="s">
        <v>195</v>
      </c>
    </row>
    <row r="170" s="12" customFormat="1">
      <c r="B170" s="238"/>
      <c r="C170" s="239"/>
      <c r="D170" s="225" t="s">
        <v>213</v>
      </c>
      <c r="E170" s="266" t="s">
        <v>728</v>
      </c>
      <c r="F170" s="267" t="s">
        <v>1269</v>
      </c>
      <c r="G170" s="239"/>
      <c r="H170" s="268">
        <v>4994.5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213</v>
      </c>
      <c r="AU170" s="248" t="s">
        <v>23</v>
      </c>
      <c r="AV170" s="12" t="s">
        <v>91</v>
      </c>
      <c r="AW170" s="12" t="s">
        <v>45</v>
      </c>
      <c r="AX170" s="12" t="s">
        <v>23</v>
      </c>
      <c r="AY170" s="248" t="s">
        <v>195</v>
      </c>
    </row>
    <row r="171" s="10" customFormat="1" ht="37.44" customHeight="1">
      <c r="B171" s="197"/>
      <c r="C171" s="198"/>
      <c r="D171" s="199" t="s">
        <v>81</v>
      </c>
      <c r="E171" s="200" t="s">
        <v>243</v>
      </c>
      <c r="F171" s="200" t="s">
        <v>752</v>
      </c>
      <c r="G171" s="198"/>
      <c r="H171" s="198"/>
      <c r="I171" s="201"/>
      <c r="J171" s="202">
        <f>BK171</f>
        <v>0</v>
      </c>
      <c r="K171" s="198"/>
      <c r="L171" s="203"/>
      <c r="M171" s="204"/>
      <c r="N171" s="205"/>
      <c r="O171" s="205"/>
      <c r="P171" s="206">
        <f>SUM(P172:P255)</f>
        <v>0</v>
      </c>
      <c r="Q171" s="205"/>
      <c r="R171" s="206">
        <f>SUM(R172:R255)</f>
        <v>0</v>
      </c>
      <c r="S171" s="205"/>
      <c r="T171" s="207">
        <f>SUM(T172:T255)</f>
        <v>0</v>
      </c>
      <c r="AR171" s="208" t="s">
        <v>194</v>
      </c>
      <c r="AT171" s="209" t="s">
        <v>81</v>
      </c>
      <c r="AU171" s="209" t="s">
        <v>82</v>
      </c>
      <c r="AY171" s="208" t="s">
        <v>195</v>
      </c>
      <c r="BK171" s="210">
        <f>SUM(BK172:BK255)</f>
        <v>0</v>
      </c>
    </row>
    <row r="172" s="1" customFormat="1" ht="22.5" customHeight="1">
      <c r="B172" s="40"/>
      <c r="C172" s="211" t="s">
        <v>366</v>
      </c>
      <c r="D172" s="211" t="s">
        <v>196</v>
      </c>
      <c r="E172" s="212" t="s">
        <v>1135</v>
      </c>
      <c r="F172" s="213" t="s">
        <v>1136</v>
      </c>
      <c r="G172" s="214" t="s">
        <v>301</v>
      </c>
      <c r="H172" s="215">
        <v>22</v>
      </c>
      <c r="I172" s="216"/>
      <c r="J172" s="217">
        <f>ROUND(I172*H172,2)</f>
        <v>0</v>
      </c>
      <c r="K172" s="213" t="s">
        <v>200</v>
      </c>
      <c r="L172" s="66"/>
      <c r="M172" s="218" t="s">
        <v>47</v>
      </c>
      <c r="N172" s="219" t="s">
        <v>53</v>
      </c>
      <c r="O172" s="41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AR172" s="19" t="s">
        <v>194</v>
      </c>
      <c r="AT172" s="19" t="s">
        <v>196</v>
      </c>
      <c r="AU172" s="19" t="s">
        <v>23</v>
      </c>
      <c r="AY172" s="19" t="s">
        <v>195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9" t="s">
        <v>23</v>
      </c>
      <c r="BK172" s="222">
        <f>ROUND(I172*H172,2)</f>
        <v>0</v>
      </c>
      <c r="BL172" s="19" t="s">
        <v>194</v>
      </c>
      <c r="BM172" s="19" t="s">
        <v>1270</v>
      </c>
    </row>
    <row r="173" s="1" customFormat="1">
      <c r="B173" s="40"/>
      <c r="C173" s="68"/>
      <c r="D173" s="223" t="s">
        <v>202</v>
      </c>
      <c r="E173" s="68"/>
      <c r="F173" s="224" t="s">
        <v>1138</v>
      </c>
      <c r="G173" s="68"/>
      <c r="H173" s="68"/>
      <c r="I173" s="183"/>
      <c r="J173" s="68"/>
      <c r="K173" s="68"/>
      <c r="L173" s="66"/>
      <c r="M173" s="86"/>
      <c r="N173" s="41"/>
      <c r="O173" s="41"/>
      <c r="P173" s="41"/>
      <c r="Q173" s="41"/>
      <c r="R173" s="41"/>
      <c r="S173" s="41"/>
      <c r="T173" s="87"/>
      <c r="AT173" s="19" t="s">
        <v>202</v>
      </c>
      <c r="AU173" s="19" t="s">
        <v>23</v>
      </c>
    </row>
    <row r="174" s="1" customFormat="1" ht="22.5" customHeight="1">
      <c r="B174" s="40"/>
      <c r="C174" s="286" t="s">
        <v>8</v>
      </c>
      <c r="D174" s="286" t="s">
        <v>479</v>
      </c>
      <c r="E174" s="287" t="s">
        <v>1139</v>
      </c>
      <c r="F174" s="288" t="s">
        <v>1140</v>
      </c>
      <c r="G174" s="289" t="s">
        <v>301</v>
      </c>
      <c r="H174" s="290">
        <v>22</v>
      </c>
      <c r="I174" s="291"/>
      <c r="J174" s="292">
        <f>ROUND(I174*H174,2)</f>
        <v>0</v>
      </c>
      <c r="K174" s="288" t="s">
        <v>200</v>
      </c>
      <c r="L174" s="293"/>
      <c r="M174" s="294" t="s">
        <v>47</v>
      </c>
      <c r="N174" s="295" t="s">
        <v>53</v>
      </c>
      <c r="O174" s="41"/>
      <c r="P174" s="220">
        <f>O174*H174</f>
        <v>0</v>
      </c>
      <c r="Q174" s="220">
        <v>0.0014499999999999999</v>
      </c>
      <c r="R174" s="220">
        <f>Q174*H174</f>
        <v>0</v>
      </c>
      <c r="S174" s="220">
        <v>0</v>
      </c>
      <c r="T174" s="221">
        <f>S174*H174</f>
        <v>0</v>
      </c>
      <c r="AR174" s="19" t="s">
        <v>238</v>
      </c>
      <c r="AT174" s="19" t="s">
        <v>479</v>
      </c>
      <c r="AU174" s="19" t="s">
        <v>23</v>
      </c>
      <c r="AY174" s="19" t="s">
        <v>195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9" t="s">
        <v>23</v>
      </c>
      <c r="BK174" s="222">
        <f>ROUND(I174*H174,2)</f>
        <v>0</v>
      </c>
      <c r="BL174" s="19" t="s">
        <v>194</v>
      </c>
      <c r="BM174" s="19" t="s">
        <v>1271</v>
      </c>
    </row>
    <row r="175" s="1" customFormat="1">
      <c r="B175" s="40"/>
      <c r="C175" s="68"/>
      <c r="D175" s="225" t="s">
        <v>202</v>
      </c>
      <c r="E175" s="68"/>
      <c r="F175" s="226" t="s">
        <v>1142</v>
      </c>
      <c r="G175" s="68"/>
      <c r="H175" s="68"/>
      <c r="I175" s="183"/>
      <c r="J175" s="68"/>
      <c r="K175" s="68"/>
      <c r="L175" s="66"/>
      <c r="M175" s="86"/>
      <c r="N175" s="41"/>
      <c r="O175" s="41"/>
      <c r="P175" s="41"/>
      <c r="Q175" s="41"/>
      <c r="R175" s="41"/>
      <c r="S175" s="41"/>
      <c r="T175" s="87"/>
      <c r="AT175" s="19" t="s">
        <v>202</v>
      </c>
      <c r="AU175" s="19" t="s">
        <v>23</v>
      </c>
    </row>
    <row r="176" s="11" customFormat="1">
      <c r="B176" s="227"/>
      <c r="C176" s="228"/>
      <c r="D176" s="225" t="s">
        <v>213</v>
      </c>
      <c r="E176" s="229" t="s">
        <v>47</v>
      </c>
      <c r="F176" s="230" t="s">
        <v>1225</v>
      </c>
      <c r="G176" s="228"/>
      <c r="H176" s="231" t="s">
        <v>47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213</v>
      </c>
      <c r="AU176" s="237" t="s">
        <v>23</v>
      </c>
      <c r="AV176" s="11" t="s">
        <v>23</v>
      </c>
      <c r="AW176" s="11" t="s">
        <v>45</v>
      </c>
      <c r="AX176" s="11" t="s">
        <v>82</v>
      </c>
      <c r="AY176" s="237" t="s">
        <v>195</v>
      </c>
    </row>
    <row r="177" s="12" customFormat="1">
      <c r="B177" s="238"/>
      <c r="C177" s="239"/>
      <c r="D177" s="223" t="s">
        <v>213</v>
      </c>
      <c r="E177" s="240" t="s">
        <v>47</v>
      </c>
      <c r="F177" s="241" t="s">
        <v>405</v>
      </c>
      <c r="G177" s="239"/>
      <c r="H177" s="242">
        <v>22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213</v>
      </c>
      <c r="AU177" s="248" t="s">
        <v>23</v>
      </c>
      <c r="AV177" s="12" t="s">
        <v>91</v>
      </c>
      <c r="AW177" s="12" t="s">
        <v>45</v>
      </c>
      <c r="AX177" s="12" t="s">
        <v>23</v>
      </c>
      <c r="AY177" s="248" t="s">
        <v>195</v>
      </c>
    </row>
    <row r="178" s="1" customFormat="1" ht="22.5" customHeight="1">
      <c r="B178" s="40"/>
      <c r="C178" s="211" t="s">
        <v>377</v>
      </c>
      <c r="D178" s="211" t="s">
        <v>196</v>
      </c>
      <c r="E178" s="212" t="s">
        <v>797</v>
      </c>
      <c r="F178" s="213" t="s">
        <v>798</v>
      </c>
      <c r="G178" s="214" t="s">
        <v>301</v>
      </c>
      <c r="H178" s="215">
        <v>8</v>
      </c>
      <c r="I178" s="216"/>
      <c r="J178" s="217">
        <f>ROUND(I178*H178,2)</f>
        <v>0</v>
      </c>
      <c r="K178" s="213" t="s">
        <v>200</v>
      </c>
      <c r="L178" s="66"/>
      <c r="M178" s="218" t="s">
        <v>47</v>
      </c>
      <c r="N178" s="219" t="s">
        <v>53</v>
      </c>
      <c r="O178" s="41"/>
      <c r="P178" s="220">
        <f>O178*H178</f>
        <v>0</v>
      </c>
      <c r="Q178" s="220">
        <v>0.00069999999999999999</v>
      </c>
      <c r="R178" s="220">
        <f>Q178*H178</f>
        <v>0</v>
      </c>
      <c r="S178" s="220">
        <v>0</v>
      </c>
      <c r="T178" s="221">
        <f>S178*H178</f>
        <v>0</v>
      </c>
      <c r="AR178" s="19" t="s">
        <v>799</v>
      </c>
      <c r="AT178" s="19" t="s">
        <v>196</v>
      </c>
      <c r="AU178" s="19" t="s">
        <v>23</v>
      </c>
      <c r="AY178" s="19" t="s">
        <v>195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9" t="s">
        <v>23</v>
      </c>
      <c r="BK178" s="222">
        <f>ROUND(I178*H178,2)</f>
        <v>0</v>
      </c>
      <c r="BL178" s="19" t="s">
        <v>799</v>
      </c>
      <c r="BM178" s="19" t="s">
        <v>1272</v>
      </c>
    </row>
    <row r="179" s="1" customFormat="1">
      <c r="B179" s="40"/>
      <c r="C179" s="68"/>
      <c r="D179" s="225" t="s">
        <v>202</v>
      </c>
      <c r="E179" s="68"/>
      <c r="F179" s="226" t="s">
        <v>801</v>
      </c>
      <c r="G179" s="68"/>
      <c r="H179" s="68"/>
      <c r="I179" s="183"/>
      <c r="J179" s="68"/>
      <c r="K179" s="68"/>
      <c r="L179" s="66"/>
      <c r="M179" s="86"/>
      <c r="N179" s="41"/>
      <c r="O179" s="41"/>
      <c r="P179" s="41"/>
      <c r="Q179" s="41"/>
      <c r="R179" s="41"/>
      <c r="S179" s="41"/>
      <c r="T179" s="87"/>
      <c r="AT179" s="19" t="s">
        <v>202</v>
      </c>
      <c r="AU179" s="19" t="s">
        <v>23</v>
      </c>
    </row>
    <row r="180" s="12" customFormat="1">
      <c r="B180" s="238"/>
      <c r="C180" s="239"/>
      <c r="D180" s="223" t="s">
        <v>213</v>
      </c>
      <c r="E180" s="240" t="s">
        <v>47</v>
      </c>
      <c r="F180" s="241" t="s">
        <v>238</v>
      </c>
      <c r="G180" s="239"/>
      <c r="H180" s="242">
        <v>8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213</v>
      </c>
      <c r="AU180" s="248" t="s">
        <v>23</v>
      </c>
      <c r="AV180" s="12" t="s">
        <v>91</v>
      </c>
      <c r="AW180" s="12" t="s">
        <v>45</v>
      </c>
      <c r="AX180" s="12" t="s">
        <v>23</v>
      </c>
      <c r="AY180" s="248" t="s">
        <v>195</v>
      </c>
    </row>
    <row r="181" s="1" customFormat="1" ht="22.5" customHeight="1">
      <c r="B181" s="40"/>
      <c r="C181" s="286" t="s">
        <v>382</v>
      </c>
      <c r="D181" s="286" t="s">
        <v>479</v>
      </c>
      <c r="E181" s="287" t="s">
        <v>803</v>
      </c>
      <c r="F181" s="288" t="s">
        <v>804</v>
      </c>
      <c r="G181" s="289" t="s">
        <v>301</v>
      </c>
      <c r="H181" s="290">
        <v>8</v>
      </c>
      <c r="I181" s="291"/>
      <c r="J181" s="292">
        <f>ROUND(I181*H181,2)</f>
        <v>0</v>
      </c>
      <c r="K181" s="288" t="s">
        <v>200</v>
      </c>
      <c r="L181" s="293"/>
      <c r="M181" s="294" t="s">
        <v>47</v>
      </c>
      <c r="N181" s="295" t="s">
        <v>53</v>
      </c>
      <c r="O181" s="41"/>
      <c r="P181" s="220">
        <f>O181*H181</f>
        <v>0</v>
      </c>
      <c r="Q181" s="220">
        <v>0.0040000000000000001</v>
      </c>
      <c r="R181" s="220">
        <f>Q181*H181</f>
        <v>0</v>
      </c>
      <c r="S181" s="220">
        <v>0</v>
      </c>
      <c r="T181" s="221">
        <f>S181*H181</f>
        <v>0</v>
      </c>
      <c r="AR181" s="19" t="s">
        <v>799</v>
      </c>
      <c r="AT181" s="19" t="s">
        <v>479</v>
      </c>
      <c r="AU181" s="19" t="s">
        <v>23</v>
      </c>
      <c r="AY181" s="19" t="s">
        <v>195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9" t="s">
        <v>23</v>
      </c>
      <c r="BK181" s="222">
        <f>ROUND(I181*H181,2)</f>
        <v>0</v>
      </c>
      <c r="BL181" s="19" t="s">
        <v>799</v>
      </c>
      <c r="BM181" s="19" t="s">
        <v>1273</v>
      </c>
    </row>
    <row r="182" s="1" customFormat="1">
      <c r="B182" s="40"/>
      <c r="C182" s="68"/>
      <c r="D182" s="223" t="s">
        <v>202</v>
      </c>
      <c r="E182" s="68"/>
      <c r="F182" s="224" t="s">
        <v>804</v>
      </c>
      <c r="G182" s="68"/>
      <c r="H182" s="68"/>
      <c r="I182" s="183"/>
      <c r="J182" s="68"/>
      <c r="K182" s="68"/>
      <c r="L182" s="66"/>
      <c r="M182" s="86"/>
      <c r="N182" s="41"/>
      <c r="O182" s="41"/>
      <c r="P182" s="41"/>
      <c r="Q182" s="41"/>
      <c r="R182" s="41"/>
      <c r="S182" s="41"/>
      <c r="T182" s="87"/>
      <c r="AT182" s="19" t="s">
        <v>202</v>
      </c>
      <c r="AU182" s="19" t="s">
        <v>23</v>
      </c>
    </row>
    <row r="183" s="1" customFormat="1" ht="22.5" customHeight="1">
      <c r="B183" s="40"/>
      <c r="C183" s="211" t="s">
        <v>339</v>
      </c>
      <c r="D183" s="211" t="s">
        <v>196</v>
      </c>
      <c r="E183" s="212" t="s">
        <v>806</v>
      </c>
      <c r="F183" s="213" t="s">
        <v>807</v>
      </c>
      <c r="G183" s="214" t="s">
        <v>301</v>
      </c>
      <c r="H183" s="215">
        <v>8</v>
      </c>
      <c r="I183" s="216"/>
      <c r="J183" s="217">
        <f>ROUND(I183*H183,2)</f>
        <v>0</v>
      </c>
      <c r="K183" s="213" t="s">
        <v>200</v>
      </c>
      <c r="L183" s="66"/>
      <c r="M183" s="218" t="s">
        <v>47</v>
      </c>
      <c r="N183" s="219" t="s">
        <v>53</v>
      </c>
      <c r="O183" s="41"/>
      <c r="P183" s="220">
        <f>O183*H183</f>
        <v>0</v>
      </c>
      <c r="Q183" s="220">
        <v>0.10940999999999999</v>
      </c>
      <c r="R183" s="220">
        <f>Q183*H183</f>
        <v>0</v>
      </c>
      <c r="S183" s="220">
        <v>0</v>
      </c>
      <c r="T183" s="221">
        <f>S183*H183</f>
        <v>0</v>
      </c>
      <c r="AR183" s="19" t="s">
        <v>799</v>
      </c>
      <c r="AT183" s="19" t="s">
        <v>196</v>
      </c>
      <c r="AU183" s="19" t="s">
        <v>23</v>
      </c>
      <c r="AY183" s="19" t="s">
        <v>195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9" t="s">
        <v>23</v>
      </c>
      <c r="BK183" s="222">
        <f>ROUND(I183*H183,2)</f>
        <v>0</v>
      </c>
      <c r="BL183" s="19" t="s">
        <v>799</v>
      </c>
      <c r="BM183" s="19" t="s">
        <v>1274</v>
      </c>
    </row>
    <row r="184" s="1" customFormat="1">
      <c r="B184" s="40"/>
      <c r="C184" s="68"/>
      <c r="D184" s="225" t="s">
        <v>202</v>
      </c>
      <c r="E184" s="68"/>
      <c r="F184" s="226" t="s">
        <v>809</v>
      </c>
      <c r="G184" s="68"/>
      <c r="H184" s="68"/>
      <c r="I184" s="183"/>
      <c r="J184" s="68"/>
      <c r="K184" s="68"/>
      <c r="L184" s="66"/>
      <c r="M184" s="86"/>
      <c r="N184" s="41"/>
      <c r="O184" s="41"/>
      <c r="P184" s="41"/>
      <c r="Q184" s="41"/>
      <c r="R184" s="41"/>
      <c r="S184" s="41"/>
      <c r="T184" s="87"/>
      <c r="AT184" s="19" t="s">
        <v>202</v>
      </c>
      <c r="AU184" s="19" t="s">
        <v>23</v>
      </c>
    </row>
    <row r="185" s="11" customFormat="1">
      <c r="B185" s="227"/>
      <c r="C185" s="228"/>
      <c r="D185" s="225" t="s">
        <v>213</v>
      </c>
      <c r="E185" s="229" t="s">
        <v>47</v>
      </c>
      <c r="F185" s="230" t="s">
        <v>1225</v>
      </c>
      <c r="G185" s="228"/>
      <c r="H185" s="231" t="s">
        <v>47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213</v>
      </c>
      <c r="AU185" s="237" t="s">
        <v>23</v>
      </c>
      <c r="AV185" s="11" t="s">
        <v>23</v>
      </c>
      <c r="AW185" s="11" t="s">
        <v>45</v>
      </c>
      <c r="AX185" s="11" t="s">
        <v>82</v>
      </c>
      <c r="AY185" s="237" t="s">
        <v>195</v>
      </c>
    </row>
    <row r="186" s="12" customFormat="1">
      <c r="B186" s="238"/>
      <c r="C186" s="239"/>
      <c r="D186" s="223" t="s">
        <v>213</v>
      </c>
      <c r="E186" s="240" t="s">
        <v>47</v>
      </c>
      <c r="F186" s="241" t="s">
        <v>238</v>
      </c>
      <c r="G186" s="239"/>
      <c r="H186" s="242">
        <v>8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213</v>
      </c>
      <c r="AU186" s="248" t="s">
        <v>23</v>
      </c>
      <c r="AV186" s="12" t="s">
        <v>91</v>
      </c>
      <c r="AW186" s="12" t="s">
        <v>45</v>
      </c>
      <c r="AX186" s="12" t="s">
        <v>23</v>
      </c>
      <c r="AY186" s="248" t="s">
        <v>195</v>
      </c>
    </row>
    <row r="187" s="1" customFormat="1" ht="22.5" customHeight="1">
      <c r="B187" s="40"/>
      <c r="C187" s="286" t="s">
        <v>391</v>
      </c>
      <c r="D187" s="286" t="s">
        <v>479</v>
      </c>
      <c r="E187" s="287" t="s">
        <v>810</v>
      </c>
      <c r="F187" s="288" t="s">
        <v>811</v>
      </c>
      <c r="G187" s="289" t="s">
        <v>301</v>
      </c>
      <c r="H187" s="290">
        <v>8</v>
      </c>
      <c r="I187" s="291"/>
      <c r="J187" s="292">
        <f>ROUND(I187*H187,2)</f>
        <v>0</v>
      </c>
      <c r="K187" s="288" t="s">
        <v>200</v>
      </c>
      <c r="L187" s="293"/>
      <c r="M187" s="294" t="s">
        <v>47</v>
      </c>
      <c r="N187" s="295" t="s">
        <v>53</v>
      </c>
      <c r="O187" s="41"/>
      <c r="P187" s="220">
        <f>O187*H187</f>
        <v>0</v>
      </c>
      <c r="Q187" s="220">
        <v>0.00035</v>
      </c>
      <c r="R187" s="220">
        <f>Q187*H187</f>
        <v>0</v>
      </c>
      <c r="S187" s="220">
        <v>0</v>
      </c>
      <c r="T187" s="221">
        <f>S187*H187</f>
        <v>0</v>
      </c>
      <c r="AR187" s="19" t="s">
        <v>799</v>
      </c>
      <c r="AT187" s="19" t="s">
        <v>479</v>
      </c>
      <c r="AU187" s="19" t="s">
        <v>23</v>
      </c>
      <c r="AY187" s="19" t="s">
        <v>195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9" t="s">
        <v>23</v>
      </c>
      <c r="BK187" s="222">
        <f>ROUND(I187*H187,2)</f>
        <v>0</v>
      </c>
      <c r="BL187" s="19" t="s">
        <v>799</v>
      </c>
      <c r="BM187" s="19" t="s">
        <v>1275</v>
      </c>
    </row>
    <row r="188" s="1" customFormat="1">
      <c r="B188" s="40"/>
      <c r="C188" s="68"/>
      <c r="D188" s="223" t="s">
        <v>202</v>
      </c>
      <c r="E188" s="68"/>
      <c r="F188" s="224" t="s">
        <v>813</v>
      </c>
      <c r="G188" s="68"/>
      <c r="H188" s="68"/>
      <c r="I188" s="183"/>
      <c r="J188" s="68"/>
      <c r="K188" s="68"/>
      <c r="L188" s="66"/>
      <c r="M188" s="86"/>
      <c r="N188" s="41"/>
      <c r="O188" s="41"/>
      <c r="P188" s="41"/>
      <c r="Q188" s="41"/>
      <c r="R188" s="41"/>
      <c r="S188" s="41"/>
      <c r="T188" s="87"/>
      <c r="AT188" s="19" t="s">
        <v>202</v>
      </c>
      <c r="AU188" s="19" t="s">
        <v>23</v>
      </c>
    </row>
    <row r="189" s="1" customFormat="1" ht="22.5" customHeight="1">
      <c r="B189" s="40"/>
      <c r="C189" s="286" t="s">
        <v>396</v>
      </c>
      <c r="D189" s="286" t="s">
        <v>479</v>
      </c>
      <c r="E189" s="287" t="s">
        <v>814</v>
      </c>
      <c r="F189" s="288" t="s">
        <v>815</v>
      </c>
      <c r="G189" s="289" t="s">
        <v>301</v>
      </c>
      <c r="H189" s="290">
        <v>8</v>
      </c>
      <c r="I189" s="291"/>
      <c r="J189" s="292">
        <f>ROUND(I189*H189,2)</f>
        <v>0</v>
      </c>
      <c r="K189" s="288" t="s">
        <v>200</v>
      </c>
      <c r="L189" s="293"/>
      <c r="M189" s="294" t="s">
        <v>47</v>
      </c>
      <c r="N189" s="295" t="s">
        <v>53</v>
      </c>
      <c r="O189" s="41"/>
      <c r="P189" s="220">
        <f>O189*H189</f>
        <v>0</v>
      </c>
      <c r="Q189" s="220">
        <v>0.0061000000000000004</v>
      </c>
      <c r="R189" s="220">
        <f>Q189*H189</f>
        <v>0</v>
      </c>
      <c r="S189" s="220">
        <v>0</v>
      </c>
      <c r="T189" s="221">
        <f>S189*H189</f>
        <v>0</v>
      </c>
      <c r="AR189" s="19" t="s">
        <v>799</v>
      </c>
      <c r="AT189" s="19" t="s">
        <v>479</v>
      </c>
      <c r="AU189" s="19" t="s">
        <v>23</v>
      </c>
      <c r="AY189" s="19" t="s">
        <v>195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9" t="s">
        <v>23</v>
      </c>
      <c r="BK189" s="222">
        <f>ROUND(I189*H189,2)</f>
        <v>0</v>
      </c>
      <c r="BL189" s="19" t="s">
        <v>799</v>
      </c>
      <c r="BM189" s="19" t="s">
        <v>1276</v>
      </c>
    </row>
    <row r="190" s="1" customFormat="1">
      <c r="B190" s="40"/>
      <c r="C190" s="68"/>
      <c r="D190" s="223" t="s">
        <v>202</v>
      </c>
      <c r="E190" s="68"/>
      <c r="F190" s="224" t="s">
        <v>815</v>
      </c>
      <c r="G190" s="68"/>
      <c r="H190" s="68"/>
      <c r="I190" s="183"/>
      <c r="J190" s="68"/>
      <c r="K190" s="68"/>
      <c r="L190" s="66"/>
      <c r="M190" s="86"/>
      <c r="N190" s="41"/>
      <c r="O190" s="41"/>
      <c r="P190" s="41"/>
      <c r="Q190" s="41"/>
      <c r="R190" s="41"/>
      <c r="S190" s="41"/>
      <c r="T190" s="87"/>
      <c r="AT190" s="19" t="s">
        <v>202</v>
      </c>
      <c r="AU190" s="19" t="s">
        <v>23</v>
      </c>
    </row>
    <row r="191" s="1" customFormat="1" ht="22.5" customHeight="1">
      <c r="B191" s="40"/>
      <c r="C191" s="211" t="s">
        <v>7</v>
      </c>
      <c r="D191" s="211" t="s">
        <v>196</v>
      </c>
      <c r="E191" s="212" t="s">
        <v>817</v>
      </c>
      <c r="F191" s="213" t="s">
        <v>818</v>
      </c>
      <c r="G191" s="214" t="s">
        <v>510</v>
      </c>
      <c r="H191" s="215">
        <v>2844</v>
      </c>
      <c r="I191" s="216"/>
      <c r="J191" s="217">
        <f>ROUND(I191*H191,2)</f>
        <v>0</v>
      </c>
      <c r="K191" s="213" t="s">
        <v>200</v>
      </c>
      <c r="L191" s="66"/>
      <c r="M191" s="218" t="s">
        <v>47</v>
      </c>
      <c r="N191" s="219" t="s">
        <v>53</v>
      </c>
      <c r="O191" s="41"/>
      <c r="P191" s="220">
        <f>O191*H191</f>
        <v>0</v>
      </c>
      <c r="Q191" s="220">
        <v>0.00033</v>
      </c>
      <c r="R191" s="220">
        <f>Q191*H191</f>
        <v>0</v>
      </c>
      <c r="S191" s="220">
        <v>0</v>
      </c>
      <c r="T191" s="221">
        <f>S191*H191</f>
        <v>0</v>
      </c>
      <c r="AR191" s="19" t="s">
        <v>194</v>
      </c>
      <c r="AT191" s="19" t="s">
        <v>196</v>
      </c>
      <c r="AU191" s="19" t="s">
        <v>23</v>
      </c>
      <c r="AY191" s="19" t="s">
        <v>195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9" t="s">
        <v>23</v>
      </c>
      <c r="BK191" s="222">
        <f>ROUND(I191*H191,2)</f>
        <v>0</v>
      </c>
      <c r="BL191" s="19" t="s">
        <v>194</v>
      </c>
      <c r="BM191" s="19" t="s">
        <v>1277</v>
      </c>
    </row>
    <row r="192" s="1" customFormat="1">
      <c r="B192" s="40"/>
      <c r="C192" s="68"/>
      <c r="D192" s="225" t="s">
        <v>202</v>
      </c>
      <c r="E192" s="68"/>
      <c r="F192" s="226" t="s">
        <v>818</v>
      </c>
      <c r="G192" s="68"/>
      <c r="H192" s="68"/>
      <c r="I192" s="183"/>
      <c r="J192" s="68"/>
      <c r="K192" s="68"/>
      <c r="L192" s="66"/>
      <c r="M192" s="86"/>
      <c r="N192" s="41"/>
      <c r="O192" s="41"/>
      <c r="P192" s="41"/>
      <c r="Q192" s="41"/>
      <c r="R192" s="41"/>
      <c r="S192" s="41"/>
      <c r="T192" s="87"/>
      <c r="AT192" s="19" t="s">
        <v>202</v>
      </c>
      <c r="AU192" s="19" t="s">
        <v>23</v>
      </c>
    </row>
    <row r="193" s="11" customFormat="1">
      <c r="B193" s="227"/>
      <c r="C193" s="228"/>
      <c r="D193" s="225" t="s">
        <v>213</v>
      </c>
      <c r="E193" s="229" t="s">
        <v>47</v>
      </c>
      <c r="F193" s="230" t="s">
        <v>1225</v>
      </c>
      <c r="G193" s="228"/>
      <c r="H193" s="231" t="s">
        <v>47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213</v>
      </c>
      <c r="AU193" s="237" t="s">
        <v>23</v>
      </c>
      <c r="AV193" s="11" t="s">
        <v>23</v>
      </c>
      <c r="AW193" s="11" t="s">
        <v>45</v>
      </c>
      <c r="AX193" s="11" t="s">
        <v>82</v>
      </c>
      <c r="AY193" s="237" t="s">
        <v>195</v>
      </c>
    </row>
    <row r="194" s="12" customFormat="1">
      <c r="B194" s="238"/>
      <c r="C194" s="239"/>
      <c r="D194" s="223" t="s">
        <v>213</v>
      </c>
      <c r="E194" s="240" t="s">
        <v>47</v>
      </c>
      <c r="F194" s="241" t="s">
        <v>1278</v>
      </c>
      <c r="G194" s="239"/>
      <c r="H194" s="242">
        <v>2844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AT194" s="248" t="s">
        <v>213</v>
      </c>
      <c r="AU194" s="248" t="s">
        <v>23</v>
      </c>
      <c r="AV194" s="12" t="s">
        <v>91</v>
      </c>
      <c r="AW194" s="12" t="s">
        <v>45</v>
      </c>
      <c r="AX194" s="12" t="s">
        <v>23</v>
      </c>
      <c r="AY194" s="248" t="s">
        <v>195</v>
      </c>
    </row>
    <row r="195" s="1" customFormat="1" ht="31.5" customHeight="1">
      <c r="B195" s="40"/>
      <c r="C195" s="211" t="s">
        <v>405</v>
      </c>
      <c r="D195" s="211" t="s">
        <v>196</v>
      </c>
      <c r="E195" s="212" t="s">
        <v>821</v>
      </c>
      <c r="F195" s="213" t="s">
        <v>822</v>
      </c>
      <c r="G195" s="214" t="s">
        <v>284</v>
      </c>
      <c r="H195" s="215">
        <v>20</v>
      </c>
      <c r="I195" s="216"/>
      <c r="J195" s="217">
        <f>ROUND(I195*H195,2)</f>
        <v>0</v>
      </c>
      <c r="K195" s="213" t="s">
        <v>200</v>
      </c>
      <c r="L195" s="66"/>
      <c r="M195" s="218" t="s">
        <v>47</v>
      </c>
      <c r="N195" s="219" t="s">
        <v>53</v>
      </c>
      <c r="O195" s="41"/>
      <c r="P195" s="220">
        <f>O195*H195</f>
        <v>0</v>
      </c>
      <c r="Q195" s="220">
        <v>0.0025999999999999999</v>
      </c>
      <c r="R195" s="220">
        <f>Q195*H195</f>
        <v>0</v>
      </c>
      <c r="S195" s="220">
        <v>0</v>
      </c>
      <c r="T195" s="221">
        <f>S195*H195</f>
        <v>0</v>
      </c>
      <c r="AR195" s="19" t="s">
        <v>194</v>
      </c>
      <c r="AT195" s="19" t="s">
        <v>196</v>
      </c>
      <c r="AU195" s="19" t="s">
        <v>23</v>
      </c>
      <c r="AY195" s="19" t="s">
        <v>195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9" t="s">
        <v>23</v>
      </c>
      <c r="BK195" s="222">
        <f>ROUND(I195*H195,2)</f>
        <v>0</v>
      </c>
      <c r="BL195" s="19" t="s">
        <v>194</v>
      </c>
      <c r="BM195" s="19" t="s">
        <v>1279</v>
      </c>
    </row>
    <row r="196" s="1" customFormat="1">
      <c r="B196" s="40"/>
      <c r="C196" s="68"/>
      <c r="D196" s="225" t="s">
        <v>202</v>
      </c>
      <c r="E196" s="68"/>
      <c r="F196" s="226" t="s">
        <v>824</v>
      </c>
      <c r="G196" s="68"/>
      <c r="H196" s="68"/>
      <c r="I196" s="183"/>
      <c r="J196" s="68"/>
      <c r="K196" s="68"/>
      <c r="L196" s="66"/>
      <c r="M196" s="86"/>
      <c r="N196" s="41"/>
      <c r="O196" s="41"/>
      <c r="P196" s="41"/>
      <c r="Q196" s="41"/>
      <c r="R196" s="41"/>
      <c r="S196" s="41"/>
      <c r="T196" s="87"/>
      <c r="AT196" s="19" t="s">
        <v>202</v>
      </c>
      <c r="AU196" s="19" t="s">
        <v>23</v>
      </c>
    </row>
    <row r="197" s="11" customFormat="1">
      <c r="B197" s="227"/>
      <c r="C197" s="228"/>
      <c r="D197" s="225" t="s">
        <v>213</v>
      </c>
      <c r="E197" s="229" t="s">
        <v>47</v>
      </c>
      <c r="F197" s="230" t="s">
        <v>1225</v>
      </c>
      <c r="G197" s="228"/>
      <c r="H197" s="231" t="s">
        <v>47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213</v>
      </c>
      <c r="AU197" s="237" t="s">
        <v>23</v>
      </c>
      <c r="AV197" s="11" t="s">
        <v>23</v>
      </c>
      <c r="AW197" s="11" t="s">
        <v>45</v>
      </c>
      <c r="AX197" s="11" t="s">
        <v>82</v>
      </c>
      <c r="AY197" s="237" t="s">
        <v>195</v>
      </c>
    </row>
    <row r="198" s="12" customFormat="1">
      <c r="B198" s="238"/>
      <c r="C198" s="239"/>
      <c r="D198" s="225" t="s">
        <v>213</v>
      </c>
      <c r="E198" s="266" t="s">
        <v>47</v>
      </c>
      <c r="F198" s="267" t="s">
        <v>825</v>
      </c>
      <c r="G198" s="239"/>
      <c r="H198" s="268">
        <v>12.5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AT198" s="248" t="s">
        <v>213</v>
      </c>
      <c r="AU198" s="248" t="s">
        <v>23</v>
      </c>
      <c r="AV198" s="12" t="s">
        <v>91</v>
      </c>
      <c r="AW198" s="12" t="s">
        <v>45</v>
      </c>
      <c r="AX198" s="12" t="s">
        <v>82</v>
      </c>
      <c r="AY198" s="248" t="s">
        <v>195</v>
      </c>
    </row>
    <row r="199" s="12" customFormat="1">
      <c r="B199" s="238"/>
      <c r="C199" s="239"/>
      <c r="D199" s="225" t="s">
        <v>213</v>
      </c>
      <c r="E199" s="266" t="s">
        <v>47</v>
      </c>
      <c r="F199" s="267" t="s">
        <v>826</v>
      </c>
      <c r="G199" s="239"/>
      <c r="H199" s="268">
        <v>7.5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213</v>
      </c>
      <c r="AU199" s="248" t="s">
        <v>23</v>
      </c>
      <c r="AV199" s="12" t="s">
        <v>91</v>
      </c>
      <c r="AW199" s="12" t="s">
        <v>45</v>
      </c>
      <c r="AX199" s="12" t="s">
        <v>82</v>
      </c>
      <c r="AY199" s="248" t="s">
        <v>195</v>
      </c>
    </row>
    <row r="200" s="14" customFormat="1">
      <c r="B200" s="272"/>
      <c r="C200" s="273"/>
      <c r="D200" s="223" t="s">
        <v>213</v>
      </c>
      <c r="E200" s="283" t="s">
        <v>47</v>
      </c>
      <c r="F200" s="284" t="s">
        <v>297</v>
      </c>
      <c r="G200" s="273"/>
      <c r="H200" s="285">
        <v>20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AT200" s="282" t="s">
        <v>213</v>
      </c>
      <c r="AU200" s="282" t="s">
        <v>23</v>
      </c>
      <c r="AV200" s="14" t="s">
        <v>194</v>
      </c>
      <c r="AW200" s="14" t="s">
        <v>45</v>
      </c>
      <c r="AX200" s="14" t="s">
        <v>23</v>
      </c>
      <c r="AY200" s="282" t="s">
        <v>195</v>
      </c>
    </row>
    <row r="201" s="1" customFormat="1" ht="22.5" customHeight="1">
      <c r="B201" s="40"/>
      <c r="C201" s="211" t="s">
        <v>410</v>
      </c>
      <c r="D201" s="211" t="s">
        <v>196</v>
      </c>
      <c r="E201" s="212" t="s">
        <v>828</v>
      </c>
      <c r="F201" s="213" t="s">
        <v>829</v>
      </c>
      <c r="G201" s="214" t="s">
        <v>510</v>
      </c>
      <c r="H201" s="215">
        <v>2844</v>
      </c>
      <c r="I201" s="216"/>
      <c r="J201" s="217">
        <f>ROUND(I201*H201,2)</f>
        <v>0</v>
      </c>
      <c r="K201" s="213" t="s">
        <v>200</v>
      </c>
      <c r="L201" s="66"/>
      <c r="M201" s="218" t="s">
        <v>47</v>
      </c>
      <c r="N201" s="219" t="s">
        <v>53</v>
      </c>
      <c r="O201" s="41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AR201" s="19" t="s">
        <v>194</v>
      </c>
      <c r="AT201" s="19" t="s">
        <v>196</v>
      </c>
      <c r="AU201" s="19" t="s">
        <v>23</v>
      </c>
      <c r="AY201" s="19" t="s">
        <v>195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9" t="s">
        <v>23</v>
      </c>
      <c r="BK201" s="222">
        <f>ROUND(I201*H201,2)</f>
        <v>0</v>
      </c>
      <c r="BL201" s="19" t="s">
        <v>194</v>
      </c>
      <c r="BM201" s="19" t="s">
        <v>1280</v>
      </c>
    </row>
    <row r="202" s="1" customFormat="1">
      <c r="B202" s="40"/>
      <c r="C202" s="68"/>
      <c r="D202" s="225" t="s">
        <v>202</v>
      </c>
      <c r="E202" s="68"/>
      <c r="F202" s="226" t="s">
        <v>831</v>
      </c>
      <c r="G202" s="68"/>
      <c r="H202" s="68"/>
      <c r="I202" s="183"/>
      <c r="J202" s="68"/>
      <c r="K202" s="68"/>
      <c r="L202" s="66"/>
      <c r="M202" s="86"/>
      <c r="N202" s="41"/>
      <c r="O202" s="41"/>
      <c r="P202" s="41"/>
      <c r="Q202" s="41"/>
      <c r="R202" s="41"/>
      <c r="S202" s="41"/>
      <c r="T202" s="87"/>
      <c r="AT202" s="19" t="s">
        <v>202</v>
      </c>
      <c r="AU202" s="19" t="s">
        <v>23</v>
      </c>
    </row>
    <row r="203" s="11" customFormat="1">
      <c r="B203" s="227"/>
      <c r="C203" s="228"/>
      <c r="D203" s="225" t="s">
        <v>213</v>
      </c>
      <c r="E203" s="229" t="s">
        <v>47</v>
      </c>
      <c r="F203" s="230" t="s">
        <v>1225</v>
      </c>
      <c r="G203" s="228"/>
      <c r="H203" s="231" t="s">
        <v>47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213</v>
      </c>
      <c r="AU203" s="237" t="s">
        <v>23</v>
      </c>
      <c r="AV203" s="11" t="s">
        <v>23</v>
      </c>
      <c r="AW203" s="11" t="s">
        <v>45</v>
      </c>
      <c r="AX203" s="11" t="s">
        <v>82</v>
      </c>
      <c r="AY203" s="237" t="s">
        <v>195</v>
      </c>
    </row>
    <row r="204" s="12" customFormat="1">
      <c r="B204" s="238"/>
      <c r="C204" s="239"/>
      <c r="D204" s="223" t="s">
        <v>213</v>
      </c>
      <c r="E204" s="240" t="s">
        <v>47</v>
      </c>
      <c r="F204" s="241" t="s">
        <v>1278</v>
      </c>
      <c r="G204" s="239"/>
      <c r="H204" s="242">
        <v>2844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AT204" s="248" t="s">
        <v>213</v>
      </c>
      <c r="AU204" s="248" t="s">
        <v>23</v>
      </c>
      <c r="AV204" s="12" t="s">
        <v>91</v>
      </c>
      <c r="AW204" s="12" t="s">
        <v>45</v>
      </c>
      <c r="AX204" s="12" t="s">
        <v>23</v>
      </c>
      <c r="AY204" s="248" t="s">
        <v>195</v>
      </c>
    </row>
    <row r="205" s="1" customFormat="1" ht="31.5" customHeight="1">
      <c r="B205" s="40"/>
      <c r="C205" s="211" t="s">
        <v>495</v>
      </c>
      <c r="D205" s="211" t="s">
        <v>196</v>
      </c>
      <c r="E205" s="212" t="s">
        <v>1281</v>
      </c>
      <c r="F205" s="213" t="s">
        <v>1282</v>
      </c>
      <c r="G205" s="214" t="s">
        <v>761</v>
      </c>
      <c r="H205" s="215">
        <v>12</v>
      </c>
      <c r="I205" s="216"/>
      <c r="J205" s="217">
        <f>ROUND(I205*H205,2)</f>
        <v>0</v>
      </c>
      <c r="K205" s="213" t="s">
        <v>47</v>
      </c>
      <c r="L205" s="66"/>
      <c r="M205" s="218" t="s">
        <v>47</v>
      </c>
      <c r="N205" s="219" t="s">
        <v>53</v>
      </c>
      <c r="O205" s="41"/>
      <c r="P205" s="220">
        <f>O205*H205</f>
        <v>0</v>
      </c>
      <c r="Q205" s="220">
        <v>15.30899</v>
      </c>
      <c r="R205" s="220">
        <f>Q205*H205</f>
        <v>0</v>
      </c>
      <c r="S205" s="220">
        <v>0</v>
      </c>
      <c r="T205" s="221">
        <f>S205*H205</f>
        <v>0</v>
      </c>
      <c r="AR205" s="19" t="s">
        <v>194</v>
      </c>
      <c r="AT205" s="19" t="s">
        <v>196</v>
      </c>
      <c r="AU205" s="19" t="s">
        <v>23</v>
      </c>
      <c r="AY205" s="19" t="s">
        <v>195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9" t="s">
        <v>23</v>
      </c>
      <c r="BK205" s="222">
        <f>ROUND(I205*H205,2)</f>
        <v>0</v>
      </c>
      <c r="BL205" s="19" t="s">
        <v>194</v>
      </c>
      <c r="BM205" s="19" t="s">
        <v>1283</v>
      </c>
    </row>
    <row r="206" s="1" customFormat="1">
      <c r="B206" s="40"/>
      <c r="C206" s="68"/>
      <c r="D206" s="225" t="s">
        <v>202</v>
      </c>
      <c r="E206" s="68"/>
      <c r="F206" s="226" t="s">
        <v>1284</v>
      </c>
      <c r="G206" s="68"/>
      <c r="H206" s="68"/>
      <c r="I206" s="183"/>
      <c r="J206" s="68"/>
      <c r="K206" s="68"/>
      <c r="L206" s="66"/>
      <c r="M206" s="86"/>
      <c r="N206" s="41"/>
      <c r="O206" s="41"/>
      <c r="P206" s="41"/>
      <c r="Q206" s="41"/>
      <c r="R206" s="41"/>
      <c r="S206" s="41"/>
      <c r="T206" s="87"/>
      <c r="AT206" s="19" t="s">
        <v>202</v>
      </c>
      <c r="AU206" s="19" t="s">
        <v>23</v>
      </c>
    </row>
    <row r="207" s="12" customFormat="1">
      <c r="B207" s="238"/>
      <c r="C207" s="239"/>
      <c r="D207" s="223" t="s">
        <v>213</v>
      </c>
      <c r="E207" s="240" t="s">
        <v>1285</v>
      </c>
      <c r="F207" s="241" t="s">
        <v>257</v>
      </c>
      <c r="G207" s="239"/>
      <c r="H207" s="242">
        <v>12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AT207" s="248" t="s">
        <v>213</v>
      </c>
      <c r="AU207" s="248" t="s">
        <v>23</v>
      </c>
      <c r="AV207" s="12" t="s">
        <v>91</v>
      </c>
      <c r="AW207" s="12" t="s">
        <v>45</v>
      </c>
      <c r="AX207" s="12" t="s">
        <v>23</v>
      </c>
      <c r="AY207" s="248" t="s">
        <v>195</v>
      </c>
    </row>
    <row r="208" s="1" customFormat="1" ht="22.5" customHeight="1">
      <c r="B208" s="40"/>
      <c r="C208" s="211" t="s">
        <v>415</v>
      </c>
      <c r="D208" s="211" t="s">
        <v>196</v>
      </c>
      <c r="E208" s="212" t="s">
        <v>893</v>
      </c>
      <c r="F208" s="213" t="s">
        <v>894</v>
      </c>
      <c r="G208" s="214" t="s">
        <v>479</v>
      </c>
      <c r="H208" s="215">
        <v>100</v>
      </c>
      <c r="I208" s="216"/>
      <c r="J208" s="217">
        <f>ROUND(I208*H208,2)</f>
        <v>0</v>
      </c>
      <c r="K208" s="213" t="s">
        <v>200</v>
      </c>
      <c r="L208" s="66"/>
      <c r="M208" s="218" t="s">
        <v>47</v>
      </c>
      <c r="N208" s="219" t="s">
        <v>53</v>
      </c>
      <c r="O208" s="41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AR208" s="19" t="s">
        <v>194</v>
      </c>
      <c r="AT208" s="19" t="s">
        <v>196</v>
      </c>
      <c r="AU208" s="19" t="s">
        <v>23</v>
      </c>
      <c r="AY208" s="19" t="s">
        <v>195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9" t="s">
        <v>23</v>
      </c>
      <c r="BK208" s="222">
        <f>ROUND(I208*H208,2)</f>
        <v>0</v>
      </c>
      <c r="BL208" s="19" t="s">
        <v>194</v>
      </c>
      <c r="BM208" s="19" t="s">
        <v>1286</v>
      </c>
    </row>
    <row r="209" s="1" customFormat="1">
      <c r="B209" s="40"/>
      <c r="C209" s="68"/>
      <c r="D209" s="225" t="s">
        <v>202</v>
      </c>
      <c r="E209" s="68"/>
      <c r="F209" s="226" t="s">
        <v>896</v>
      </c>
      <c r="G209" s="68"/>
      <c r="H209" s="68"/>
      <c r="I209" s="183"/>
      <c r="J209" s="68"/>
      <c r="K209" s="68"/>
      <c r="L209" s="66"/>
      <c r="M209" s="86"/>
      <c r="N209" s="41"/>
      <c r="O209" s="41"/>
      <c r="P209" s="41"/>
      <c r="Q209" s="41"/>
      <c r="R209" s="41"/>
      <c r="S209" s="41"/>
      <c r="T209" s="87"/>
      <c r="AT209" s="19" t="s">
        <v>202</v>
      </c>
      <c r="AU209" s="19" t="s">
        <v>23</v>
      </c>
    </row>
    <row r="210" s="11" customFormat="1">
      <c r="B210" s="227"/>
      <c r="C210" s="228"/>
      <c r="D210" s="225" t="s">
        <v>213</v>
      </c>
      <c r="E210" s="229" t="s">
        <v>47</v>
      </c>
      <c r="F210" s="230" t="s">
        <v>1225</v>
      </c>
      <c r="G210" s="228"/>
      <c r="H210" s="231" t="s">
        <v>47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213</v>
      </c>
      <c r="AU210" s="237" t="s">
        <v>23</v>
      </c>
      <c r="AV210" s="11" t="s">
        <v>23</v>
      </c>
      <c r="AW210" s="11" t="s">
        <v>45</v>
      </c>
      <c r="AX210" s="11" t="s">
        <v>82</v>
      </c>
      <c r="AY210" s="237" t="s">
        <v>195</v>
      </c>
    </row>
    <row r="211" s="12" customFormat="1">
      <c r="B211" s="238"/>
      <c r="C211" s="239"/>
      <c r="D211" s="223" t="s">
        <v>213</v>
      </c>
      <c r="E211" s="240" t="s">
        <v>47</v>
      </c>
      <c r="F211" s="241" t="s">
        <v>33</v>
      </c>
      <c r="G211" s="239"/>
      <c r="H211" s="242">
        <v>100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AT211" s="248" t="s">
        <v>213</v>
      </c>
      <c r="AU211" s="248" t="s">
        <v>23</v>
      </c>
      <c r="AV211" s="12" t="s">
        <v>91</v>
      </c>
      <c r="AW211" s="12" t="s">
        <v>45</v>
      </c>
      <c r="AX211" s="12" t="s">
        <v>23</v>
      </c>
      <c r="AY211" s="248" t="s">
        <v>195</v>
      </c>
    </row>
    <row r="212" s="1" customFormat="1" ht="22.5" customHeight="1">
      <c r="B212" s="40"/>
      <c r="C212" s="211" t="s">
        <v>420</v>
      </c>
      <c r="D212" s="211" t="s">
        <v>196</v>
      </c>
      <c r="E212" s="212" t="s">
        <v>879</v>
      </c>
      <c r="F212" s="213" t="s">
        <v>880</v>
      </c>
      <c r="G212" s="214" t="s">
        <v>526</v>
      </c>
      <c r="H212" s="215">
        <v>3573</v>
      </c>
      <c r="I212" s="216"/>
      <c r="J212" s="217">
        <f>ROUND(I212*H212,2)</f>
        <v>0</v>
      </c>
      <c r="K212" s="213" t="s">
        <v>200</v>
      </c>
      <c r="L212" s="66"/>
      <c r="M212" s="218" t="s">
        <v>47</v>
      </c>
      <c r="N212" s="219" t="s">
        <v>53</v>
      </c>
      <c r="O212" s="41"/>
      <c r="P212" s="220">
        <f>O212*H212</f>
        <v>0</v>
      </c>
      <c r="Q212" s="220">
        <v>0</v>
      </c>
      <c r="R212" s="220">
        <f>Q212*H212</f>
        <v>0</v>
      </c>
      <c r="S212" s="220">
        <v>0.02</v>
      </c>
      <c r="T212" s="221">
        <f>S212*H212</f>
        <v>0</v>
      </c>
      <c r="AR212" s="19" t="s">
        <v>194</v>
      </c>
      <c r="AT212" s="19" t="s">
        <v>196</v>
      </c>
      <c r="AU212" s="19" t="s">
        <v>23</v>
      </c>
      <c r="AY212" s="19" t="s">
        <v>195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9" t="s">
        <v>23</v>
      </c>
      <c r="BK212" s="222">
        <f>ROUND(I212*H212,2)</f>
        <v>0</v>
      </c>
      <c r="BL212" s="19" t="s">
        <v>194</v>
      </c>
      <c r="BM212" s="19" t="s">
        <v>1287</v>
      </c>
    </row>
    <row r="213" s="1" customFormat="1">
      <c r="B213" s="40"/>
      <c r="C213" s="68"/>
      <c r="D213" s="225" t="s">
        <v>202</v>
      </c>
      <c r="E213" s="68"/>
      <c r="F213" s="226" t="s">
        <v>882</v>
      </c>
      <c r="G213" s="68"/>
      <c r="H213" s="68"/>
      <c r="I213" s="183"/>
      <c r="J213" s="68"/>
      <c r="K213" s="68"/>
      <c r="L213" s="66"/>
      <c r="M213" s="86"/>
      <c r="N213" s="41"/>
      <c r="O213" s="41"/>
      <c r="P213" s="41"/>
      <c r="Q213" s="41"/>
      <c r="R213" s="41"/>
      <c r="S213" s="41"/>
      <c r="T213" s="87"/>
      <c r="AT213" s="19" t="s">
        <v>202</v>
      </c>
      <c r="AU213" s="19" t="s">
        <v>23</v>
      </c>
    </row>
    <row r="214" s="11" customFormat="1">
      <c r="B214" s="227"/>
      <c r="C214" s="228"/>
      <c r="D214" s="225" t="s">
        <v>213</v>
      </c>
      <c r="E214" s="229" t="s">
        <v>47</v>
      </c>
      <c r="F214" s="230" t="s">
        <v>1225</v>
      </c>
      <c r="G214" s="228"/>
      <c r="H214" s="231" t="s">
        <v>47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213</v>
      </c>
      <c r="AU214" s="237" t="s">
        <v>23</v>
      </c>
      <c r="AV214" s="11" t="s">
        <v>23</v>
      </c>
      <c r="AW214" s="11" t="s">
        <v>45</v>
      </c>
      <c r="AX214" s="11" t="s">
        <v>82</v>
      </c>
      <c r="AY214" s="237" t="s">
        <v>195</v>
      </c>
    </row>
    <row r="215" s="12" customFormat="1">
      <c r="B215" s="238"/>
      <c r="C215" s="239"/>
      <c r="D215" s="223" t="s">
        <v>213</v>
      </c>
      <c r="E215" s="240" t="s">
        <v>743</v>
      </c>
      <c r="F215" s="241" t="s">
        <v>1251</v>
      </c>
      <c r="G215" s="239"/>
      <c r="H215" s="242">
        <v>3573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213</v>
      </c>
      <c r="AU215" s="248" t="s">
        <v>23</v>
      </c>
      <c r="AV215" s="12" t="s">
        <v>91</v>
      </c>
      <c r="AW215" s="12" t="s">
        <v>45</v>
      </c>
      <c r="AX215" s="12" t="s">
        <v>23</v>
      </c>
      <c r="AY215" s="248" t="s">
        <v>195</v>
      </c>
    </row>
    <row r="216" s="1" customFormat="1" ht="22.5" customHeight="1">
      <c r="B216" s="40"/>
      <c r="C216" s="211" t="s">
        <v>827</v>
      </c>
      <c r="D216" s="211" t="s">
        <v>196</v>
      </c>
      <c r="E216" s="212" t="s">
        <v>1181</v>
      </c>
      <c r="F216" s="213" t="s">
        <v>1182</v>
      </c>
      <c r="G216" s="214" t="s">
        <v>568</v>
      </c>
      <c r="H216" s="215">
        <v>23.52</v>
      </c>
      <c r="I216" s="216"/>
      <c r="J216" s="217">
        <f>ROUND(I216*H216,2)</f>
        <v>0</v>
      </c>
      <c r="K216" s="213" t="s">
        <v>47</v>
      </c>
      <c r="L216" s="66"/>
      <c r="M216" s="218" t="s">
        <v>47</v>
      </c>
      <c r="N216" s="219" t="s">
        <v>53</v>
      </c>
      <c r="O216" s="41"/>
      <c r="P216" s="220">
        <f>O216*H216</f>
        <v>0</v>
      </c>
      <c r="Q216" s="220">
        <v>0.12</v>
      </c>
      <c r="R216" s="220">
        <f>Q216*H216</f>
        <v>0</v>
      </c>
      <c r="S216" s="220">
        <v>2.2000000000000002</v>
      </c>
      <c r="T216" s="221">
        <f>S216*H216</f>
        <v>0</v>
      </c>
      <c r="AR216" s="19" t="s">
        <v>194</v>
      </c>
      <c r="AT216" s="19" t="s">
        <v>196</v>
      </c>
      <c r="AU216" s="19" t="s">
        <v>23</v>
      </c>
      <c r="AY216" s="19" t="s">
        <v>195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9" t="s">
        <v>23</v>
      </c>
      <c r="BK216" s="222">
        <f>ROUND(I216*H216,2)</f>
        <v>0</v>
      </c>
      <c r="BL216" s="19" t="s">
        <v>194</v>
      </c>
      <c r="BM216" s="19" t="s">
        <v>1288</v>
      </c>
    </row>
    <row r="217" s="1" customFormat="1">
      <c r="B217" s="40"/>
      <c r="C217" s="68"/>
      <c r="D217" s="225" t="s">
        <v>202</v>
      </c>
      <c r="E217" s="68"/>
      <c r="F217" s="226" t="s">
        <v>1182</v>
      </c>
      <c r="G217" s="68"/>
      <c r="H217" s="68"/>
      <c r="I217" s="183"/>
      <c r="J217" s="68"/>
      <c r="K217" s="68"/>
      <c r="L217" s="66"/>
      <c r="M217" s="86"/>
      <c r="N217" s="41"/>
      <c r="O217" s="41"/>
      <c r="P217" s="41"/>
      <c r="Q217" s="41"/>
      <c r="R217" s="41"/>
      <c r="S217" s="41"/>
      <c r="T217" s="87"/>
      <c r="AT217" s="19" t="s">
        <v>202</v>
      </c>
      <c r="AU217" s="19" t="s">
        <v>23</v>
      </c>
    </row>
    <row r="218" s="12" customFormat="1">
      <c r="B218" s="238"/>
      <c r="C218" s="239"/>
      <c r="D218" s="223" t="s">
        <v>213</v>
      </c>
      <c r="E218" s="240" t="s">
        <v>47</v>
      </c>
      <c r="F218" s="241" t="s">
        <v>1233</v>
      </c>
      <c r="G218" s="239"/>
      <c r="H218" s="242">
        <v>23.52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AT218" s="248" t="s">
        <v>213</v>
      </c>
      <c r="AU218" s="248" t="s">
        <v>23</v>
      </c>
      <c r="AV218" s="12" t="s">
        <v>91</v>
      </c>
      <c r="AW218" s="12" t="s">
        <v>45</v>
      </c>
      <c r="AX218" s="12" t="s">
        <v>23</v>
      </c>
      <c r="AY218" s="248" t="s">
        <v>195</v>
      </c>
    </row>
    <row r="219" s="1" customFormat="1" ht="22.5" customHeight="1">
      <c r="B219" s="40"/>
      <c r="C219" s="211" t="s">
        <v>802</v>
      </c>
      <c r="D219" s="211" t="s">
        <v>196</v>
      </c>
      <c r="E219" s="212" t="s">
        <v>1184</v>
      </c>
      <c r="F219" s="213" t="s">
        <v>1185</v>
      </c>
      <c r="G219" s="214" t="s">
        <v>568</v>
      </c>
      <c r="H219" s="215">
        <v>40.979999999999997</v>
      </c>
      <c r="I219" s="216"/>
      <c r="J219" s="217">
        <f>ROUND(I219*H219,2)</f>
        <v>0</v>
      </c>
      <c r="K219" s="213" t="s">
        <v>47</v>
      </c>
      <c r="L219" s="66"/>
      <c r="M219" s="218" t="s">
        <v>47</v>
      </c>
      <c r="N219" s="219" t="s">
        <v>53</v>
      </c>
      <c r="O219" s="41"/>
      <c r="P219" s="220">
        <f>O219*H219</f>
        <v>0</v>
      </c>
      <c r="Q219" s="220">
        <v>0.12</v>
      </c>
      <c r="R219" s="220">
        <f>Q219*H219</f>
        <v>0</v>
      </c>
      <c r="S219" s="220">
        <v>2.2000000000000002</v>
      </c>
      <c r="T219" s="221">
        <f>S219*H219</f>
        <v>0</v>
      </c>
      <c r="AR219" s="19" t="s">
        <v>194</v>
      </c>
      <c r="AT219" s="19" t="s">
        <v>196</v>
      </c>
      <c r="AU219" s="19" t="s">
        <v>23</v>
      </c>
      <c r="AY219" s="19" t="s">
        <v>195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9" t="s">
        <v>23</v>
      </c>
      <c r="BK219" s="222">
        <f>ROUND(I219*H219,2)</f>
        <v>0</v>
      </c>
      <c r="BL219" s="19" t="s">
        <v>194</v>
      </c>
      <c r="BM219" s="19" t="s">
        <v>1289</v>
      </c>
    </row>
    <row r="220" s="1" customFormat="1">
      <c r="B220" s="40"/>
      <c r="C220" s="68"/>
      <c r="D220" s="225" t="s">
        <v>202</v>
      </c>
      <c r="E220" s="68"/>
      <c r="F220" s="226" t="s">
        <v>1185</v>
      </c>
      <c r="G220" s="68"/>
      <c r="H220" s="68"/>
      <c r="I220" s="183"/>
      <c r="J220" s="68"/>
      <c r="K220" s="68"/>
      <c r="L220" s="66"/>
      <c r="M220" s="86"/>
      <c r="N220" s="41"/>
      <c r="O220" s="41"/>
      <c r="P220" s="41"/>
      <c r="Q220" s="41"/>
      <c r="R220" s="41"/>
      <c r="S220" s="41"/>
      <c r="T220" s="87"/>
      <c r="AT220" s="19" t="s">
        <v>202</v>
      </c>
      <c r="AU220" s="19" t="s">
        <v>23</v>
      </c>
    </row>
    <row r="221" s="12" customFormat="1">
      <c r="B221" s="238"/>
      <c r="C221" s="239"/>
      <c r="D221" s="223" t="s">
        <v>213</v>
      </c>
      <c r="E221" s="240" t="s">
        <v>47</v>
      </c>
      <c r="F221" s="241" t="s">
        <v>1290</v>
      </c>
      <c r="G221" s="239"/>
      <c r="H221" s="242">
        <v>40.979999999999997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AT221" s="248" t="s">
        <v>213</v>
      </c>
      <c r="AU221" s="248" t="s">
        <v>23</v>
      </c>
      <c r="AV221" s="12" t="s">
        <v>91</v>
      </c>
      <c r="AW221" s="12" t="s">
        <v>45</v>
      </c>
      <c r="AX221" s="12" t="s">
        <v>23</v>
      </c>
      <c r="AY221" s="248" t="s">
        <v>195</v>
      </c>
    </row>
    <row r="222" s="1" customFormat="1" ht="22.5" customHeight="1">
      <c r="B222" s="40"/>
      <c r="C222" s="211" t="s">
        <v>425</v>
      </c>
      <c r="D222" s="211" t="s">
        <v>196</v>
      </c>
      <c r="E222" s="212" t="s">
        <v>908</v>
      </c>
      <c r="F222" s="213" t="s">
        <v>909</v>
      </c>
      <c r="G222" s="214" t="s">
        <v>301</v>
      </c>
      <c r="H222" s="215">
        <v>4</v>
      </c>
      <c r="I222" s="216"/>
      <c r="J222" s="217">
        <f>ROUND(I222*H222,2)</f>
        <v>0</v>
      </c>
      <c r="K222" s="213" t="s">
        <v>200</v>
      </c>
      <c r="L222" s="66"/>
      <c r="M222" s="218" t="s">
        <v>47</v>
      </c>
      <c r="N222" s="219" t="s">
        <v>53</v>
      </c>
      <c r="O222" s="41"/>
      <c r="P222" s="220">
        <f>O222*H222</f>
        <v>0</v>
      </c>
      <c r="Q222" s="220">
        <v>0</v>
      </c>
      <c r="R222" s="220">
        <f>Q222*H222</f>
        <v>0</v>
      </c>
      <c r="S222" s="220">
        <v>0.082000000000000003</v>
      </c>
      <c r="T222" s="221">
        <f>S222*H222</f>
        <v>0</v>
      </c>
      <c r="AR222" s="19" t="s">
        <v>194</v>
      </c>
      <c r="AT222" s="19" t="s">
        <v>196</v>
      </c>
      <c r="AU222" s="19" t="s">
        <v>23</v>
      </c>
      <c r="AY222" s="19" t="s">
        <v>195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9" t="s">
        <v>23</v>
      </c>
      <c r="BK222" s="222">
        <f>ROUND(I222*H222,2)</f>
        <v>0</v>
      </c>
      <c r="BL222" s="19" t="s">
        <v>194</v>
      </c>
      <c r="BM222" s="19" t="s">
        <v>1291</v>
      </c>
    </row>
    <row r="223" s="1" customFormat="1">
      <c r="B223" s="40"/>
      <c r="C223" s="68"/>
      <c r="D223" s="225" t="s">
        <v>202</v>
      </c>
      <c r="E223" s="68"/>
      <c r="F223" s="226" t="s">
        <v>911</v>
      </c>
      <c r="G223" s="68"/>
      <c r="H223" s="68"/>
      <c r="I223" s="183"/>
      <c r="J223" s="68"/>
      <c r="K223" s="68"/>
      <c r="L223" s="66"/>
      <c r="M223" s="86"/>
      <c r="N223" s="41"/>
      <c r="O223" s="41"/>
      <c r="P223" s="41"/>
      <c r="Q223" s="41"/>
      <c r="R223" s="41"/>
      <c r="S223" s="41"/>
      <c r="T223" s="87"/>
      <c r="AT223" s="19" t="s">
        <v>202</v>
      </c>
      <c r="AU223" s="19" t="s">
        <v>23</v>
      </c>
    </row>
    <row r="224" s="11" customFormat="1">
      <c r="B224" s="227"/>
      <c r="C224" s="228"/>
      <c r="D224" s="225" t="s">
        <v>213</v>
      </c>
      <c r="E224" s="229" t="s">
        <v>47</v>
      </c>
      <c r="F224" s="230" t="s">
        <v>1225</v>
      </c>
      <c r="G224" s="228"/>
      <c r="H224" s="231" t="s">
        <v>47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213</v>
      </c>
      <c r="AU224" s="237" t="s">
        <v>23</v>
      </c>
      <c r="AV224" s="11" t="s">
        <v>23</v>
      </c>
      <c r="AW224" s="11" t="s">
        <v>45</v>
      </c>
      <c r="AX224" s="11" t="s">
        <v>82</v>
      </c>
      <c r="AY224" s="237" t="s">
        <v>195</v>
      </c>
    </row>
    <row r="225" s="12" customFormat="1">
      <c r="B225" s="238"/>
      <c r="C225" s="239"/>
      <c r="D225" s="223" t="s">
        <v>213</v>
      </c>
      <c r="E225" s="240" t="s">
        <v>47</v>
      </c>
      <c r="F225" s="241" t="s">
        <v>194</v>
      </c>
      <c r="G225" s="239"/>
      <c r="H225" s="242">
        <v>4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213</v>
      </c>
      <c r="AU225" s="248" t="s">
        <v>23</v>
      </c>
      <c r="AV225" s="12" t="s">
        <v>91</v>
      </c>
      <c r="AW225" s="12" t="s">
        <v>45</v>
      </c>
      <c r="AX225" s="12" t="s">
        <v>23</v>
      </c>
      <c r="AY225" s="248" t="s">
        <v>195</v>
      </c>
    </row>
    <row r="226" s="1" customFormat="1" ht="22.5" customHeight="1">
      <c r="B226" s="40"/>
      <c r="C226" s="211" t="s">
        <v>430</v>
      </c>
      <c r="D226" s="211" t="s">
        <v>196</v>
      </c>
      <c r="E226" s="212" t="s">
        <v>903</v>
      </c>
      <c r="F226" s="213" t="s">
        <v>904</v>
      </c>
      <c r="G226" s="214" t="s">
        <v>301</v>
      </c>
      <c r="H226" s="215">
        <v>4</v>
      </c>
      <c r="I226" s="216"/>
      <c r="J226" s="217">
        <f>ROUND(I226*H226,2)</f>
        <v>0</v>
      </c>
      <c r="K226" s="213" t="s">
        <v>200</v>
      </c>
      <c r="L226" s="66"/>
      <c r="M226" s="218" t="s">
        <v>47</v>
      </c>
      <c r="N226" s="219" t="s">
        <v>53</v>
      </c>
      <c r="O226" s="41"/>
      <c r="P226" s="220">
        <f>O226*H226</f>
        <v>0</v>
      </c>
      <c r="Q226" s="220">
        <v>0</v>
      </c>
      <c r="R226" s="220">
        <f>Q226*H226</f>
        <v>0</v>
      </c>
      <c r="S226" s="220">
        <v>0.0050000000000000001</v>
      </c>
      <c r="T226" s="221">
        <f>S226*H226</f>
        <v>0</v>
      </c>
      <c r="AR226" s="19" t="s">
        <v>194</v>
      </c>
      <c r="AT226" s="19" t="s">
        <v>196</v>
      </c>
      <c r="AU226" s="19" t="s">
        <v>23</v>
      </c>
      <c r="AY226" s="19" t="s">
        <v>195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9" t="s">
        <v>23</v>
      </c>
      <c r="BK226" s="222">
        <f>ROUND(I226*H226,2)</f>
        <v>0</v>
      </c>
      <c r="BL226" s="19" t="s">
        <v>194</v>
      </c>
      <c r="BM226" s="19" t="s">
        <v>1292</v>
      </c>
    </row>
    <row r="227" s="1" customFormat="1">
      <c r="B227" s="40"/>
      <c r="C227" s="68"/>
      <c r="D227" s="225" t="s">
        <v>202</v>
      </c>
      <c r="E227" s="68"/>
      <c r="F227" s="226" t="s">
        <v>906</v>
      </c>
      <c r="G227" s="68"/>
      <c r="H227" s="68"/>
      <c r="I227" s="183"/>
      <c r="J227" s="68"/>
      <c r="K227" s="68"/>
      <c r="L227" s="66"/>
      <c r="M227" s="86"/>
      <c r="N227" s="41"/>
      <c r="O227" s="41"/>
      <c r="P227" s="41"/>
      <c r="Q227" s="41"/>
      <c r="R227" s="41"/>
      <c r="S227" s="41"/>
      <c r="T227" s="87"/>
      <c r="AT227" s="19" t="s">
        <v>202</v>
      </c>
      <c r="AU227" s="19" t="s">
        <v>23</v>
      </c>
    </row>
    <row r="228" s="11" customFormat="1">
      <c r="B228" s="227"/>
      <c r="C228" s="228"/>
      <c r="D228" s="225" t="s">
        <v>213</v>
      </c>
      <c r="E228" s="229" t="s">
        <v>47</v>
      </c>
      <c r="F228" s="230" t="s">
        <v>1225</v>
      </c>
      <c r="G228" s="228"/>
      <c r="H228" s="231" t="s">
        <v>47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213</v>
      </c>
      <c r="AU228" s="237" t="s">
        <v>23</v>
      </c>
      <c r="AV228" s="11" t="s">
        <v>23</v>
      </c>
      <c r="AW228" s="11" t="s">
        <v>45</v>
      </c>
      <c r="AX228" s="11" t="s">
        <v>82</v>
      </c>
      <c r="AY228" s="237" t="s">
        <v>195</v>
      </c>
    </row>
    <row r="229" s="12" customFormat="1">
      <c r="B229" s="238"/>
      <c r="C229" s="239"/>
      <c r="D229" s="223" t="s">
        <v>213</v>
      </c>
      <c r="E229" s="240" t="s">
        <v>47</v>
      </c>
      <c r="F229" s="241" t="s">
        <v>194</v>
      </c>
      <c r="G229" s="239"/>
      <c r="H229" s="242">
        <v>4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AT229" s="248" t="s">
        <v>213</v>
      </c>
      <c r="AU229" s="248" t="s">
        <v>23</v>
      </c>
      <c r="AV229" s="12" t="s">
        <v>91</v>
      </c>
      <c r="AW229" s="12" t="s">
        <v>45</v>
      </c>
      <c r="AX229" s="12" t="s">
        <v>23</v>
      </c>
      <c r="AY229" s="248" t="s">
        <v>195</v>
      </c>
    </row>
    <row r="230" s="1" customFormat="1" ht="22.5" customHeight="1">
      <c r="B230" s="40"/>
      <c r="C230" s="211" t="s">
        <v>435</v>
      </c>
      <c r="D230" s="211" t="s">
        <v>196</v>
      </c>
      <c r="E230" s="212" t="s">
        <v>913</v>
      </c>
      <c r="F230" s="213" t="s">
        <v>914</v>
      </c>
      <c r="G230" s="214" t="s">
        <v>492</v>
      </c>
      <c r="H230" s="215">
        <v>3248.596</v>
      </c>
      <c r="I230" s="216"/>
      <c r="J230" s="217">
        <f>ROUND(I230*H230,2)</f>
        <v>0</v>
      </c>
      <c r="K230" s="213" t="s">
        <v>200</v>
      </c>
      <c r="L230" s="66"/>
      <c r="M230" s="218" t="s">
        <v>47</v>
      </c>
      <c r="N230" s="219" t="s">
        <v>53</v>
      </c>
      <c r="O230" s="41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AR230" s="19" t="s">
        <v>194</v>
      </c>
      <c r="AT230" s="19" t="s">
        <v>196</v>
      </c>
      <c r="AU230" s="19" t="s">
        <v>23</v>
      </c>
      <c r="AY230" s="19" t="s">
        <v>195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9" t="s">
        <v>23</v>
      </c>
      <c r="BK230" s="222">
        <f>ROUND(I230*H230,2)</f>
        <v>0</v>
      </c>
      <c r="BL230" s="19" t="s">
        <v>194</v>
      </c>
      <c r="BM230" s="19" t="s">
        <v>1293</v>
      </c>
    </row>
    <row r="231" s="1" customFormat="1">
      <c r="B231" s="40"/>
      <c r="C231" s="68"/>
      <c r="D231" s="225" t="s">
        <v>202</v>
      </c>
      <c r="E231" s="68"/>
      <c r="F231" s="226" t="s">
        <v>916</v>
      </c>
      <c r="G231" s="68"/>
      <c r="H231" s="68"/>
      <c r="I231" s="183"/>
      <c r="J231" s="68"/>
      <c r="K231" s="68"/>
      <c r="L231" s="66"/>
      <c r="M231" s="86"/>
      <c r="N231" s="41"/>
      <c r="O231" s="41"/>
      <c r="P231" s="41"/>
      <c r="Q231" s="41"/>
      <c r="R231" s="41"/>
      <c r="S231" s="41"/>
      <c r="T231" s="87"/>
      <c r="AT231" s="19" t="s">
        <v>202</v>
      </c>
      <c r="AU231" s="19" t="s">
        <v>23</v>
      </c>
    </row>
    <row r="232" s="12" customFormat="1">
      <c r="B232" s="238"/>
      <c r="C232" s="239"/>
      <c r="D232" s="225" t="s">
        <v>213</v>
      </c>
      <c r="E232" s="266" t="s">
        <v>47</v>
      </c>
      <c r="F232" s="267" t="s">
        <v>1294</v>
      </c>
      <c r="G232" s="239"/>
      <c r="H232" s="268">
        <v>4711.5060000000003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213</v>
      </c>
      <c r="AU232" s="248" t="s">
        <v>23</v>
      </c>
      <c r="AV232" s="12" t="s">
        <v>91</v>
      </c>
      <c r="AW232" s="12" t="s">
        <v>45</v>
      </c>
      <c r="AX232" s="12" t="s">
        <v>82</v>
      </c>
      <c r="AY232" s="248" t="s">
        <v>195</v>
      </c>
    </row>
    <row r="233" s="12" customFormat="1">
      <c r="B233" s="238"/>
      <c r="C233" s="239"/>
      <c r="D233" s="225" t="s">
        <v>213</v>
      </c>
      <c r="E233" s="266" t="s">
        <v>47</v>
      </c>
      <c r="F233" s="267" t="s">
        <v>1295</v>
      </c>
      <c r="G233" s="239"/>
      <c r="H233" s="268">
        <v>-35.909999999999997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AT233" s="248" t="s">
        <v>213</v>
      </c>
      <c r="AU233" s="248" t="s">
        <v>23</v>
      </c>
      <c r="AV233" s="12" t="s">
        <v>91</v>
      </c>
      <c r="AW233" s="12" t="s">
        <v>45</v>
      </c>
      <c r="AX233" s="12" t="s">
        <v>82</v>
      </c>
      <c r="AY233" s="248" t="s">
        <v>195</v>
      </c>
    </row>
    <row r="234" s="12" customFormat="1">
      <c r="B234" s="238"/>
      <c r="C234" s="239"/>
      <c r="D234" s="225" t="s">
        <v>213</v>
      </c>
      <c r="E234" s="266" t="s">
        <v>47</v>
      </c>
      <c r="F234" s="267" t="s">
        <v>1296</v>
      </c>
      <c r="G234" s="239"/>
      <c r="H234" s="268">
        <v>-1427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AT234" s="248" t="s">
        <v>213</v>
      </c>
      <c r="AU234" s="248" t="s">
        <v>23</v>
      </c>
      <c r="AV234" s="12" t="s">
        <v>91</v>
      </c>
      <c r="AW234" s="12" t="s">
        <v>45</v>
      </c>
      <c r="AX234" s="12" t="s">
        <v>82</v>
      </c>
      <c r="AY234" s="248" t="s">
        <v>195</v>
      </c>
    </row>
    <row r="235" s="14" customFormat="1">
      <c r="B235" s="272"/>
      <c r="C235" s="273"/>
      <c r="D235" s="223" t="s">
        <v>213</v>
      </c>
      <c r="E235" s="283" t="s">
        <v>47</v>
      </c>
      <c r="F235" s="284" t="s">
        <v>297</v>
      </c>
      <c r="G235" s="273"/>
      <c r="H235" s="285">
        <v>3248.596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AT235" s="282" t="s">
        <v>213</v>
      </c>
      <c r="AU235" s="282" t="s">
        <v>23</v>
      </c>
      <c r="AV235" s="14" t="s">
        <v>194</v>
      </c>
      <c r="AW235" s="14" t="s">
        <v>45</v>
      </c>
      <c r="AX235" s="14" t="s">
        <v>23</v>
      </c>
      <c r="AY235" s="282" t="s">
        <v>195</v>
      </c>
    </row>
    <row r="236" s="1" customFormat="1" ht="22.5" customHeight="1">
      <c r="B236" s="40"/>
      <c r="C236" s="211" t="s">
        <v>440</v>
      </c>
      <c r="D236" s="211" t="s">
        <v>196</v>
      </c>
      <c r="E236" s="212" t="s">
        <v>919</v>
      </c>
      <c r="F236" s="213" t="s">
        <v>920</v>
      </c>
      <c r="G236" s="214" t="s">
        <v>492</v>
      </c>
      <c r="H236" s="215">
        <v>59027.300000000003</v>
      </c>
      <c r="I236" s="216"/>
      <c r="J236" s="217">
        <f>ROUND(I236*H236,2)</f>
        <v>0</v>
      </c>
      <c r="K236" s="213" t="s">
        <v>200</v>
      </c>
      <c r="L236" s="66"/>
      <c r="M236" s="218" t="s">
        <v>47</v>
      </c>
      <c r="N236" s="219" t="s">
        <v>53</v>
      </c>
      <c r="O236" s="41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AR236" s="19" t="s">
        <v>194</v>
      </c>
      <c r="AT236" s="19" t="s">
        <v>196</v>
      </c>
      <c r="AU236" s="19" t="s">
        <v>23</v>
      </c>
      <c r="AY236" s="19" t="s">
        <v>195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9" t="s">
        <v>23</v>
      </c>
      <c r="BK236" s="222">
        <f>ROUND(I236*H236,2)</f>
        <v>0</v>
      </c>
      <c r="BL236" s="19" t="s">
        <v>194</v>
      </c>
      <c r="BM236" s="19" t="s">
        <v>1297</v>
      </c>
    </row>
    <row r="237" s="1" customFormat="1">
      <c r="B237" s="40"/>
      <c r="C237" s="68"/>
      <c r="D237" s="225" t="s">
        <v>202</v>
      </c>
      <c r="E237" s="68"/>
      <c r="F237" s="226" t="s">
        <v>922</v>
      </c>
      <c r="G237" s="68"/>
      <c r="H237" s="68"/>
      <c r="I237" s="183"/>
      <c r="J237" s="68"/>
      <c r="K237" s="68"/>
      <c r="L237" s="66"/>
      <c r="M237" s="86"/>
      <c r="N237" s="41"/>
      <c r="O237" s="41"/>
      <c r="P237" s="41"/>
      <c r="Q237" s="41"/>
      <c r="R237" s="41"/>
      <c r="S237" s="41"/>
      <c r="T237" s="87"/>
      <c r="AT237" s="19" t="s">
        <v>202</v>
      </c>
      <c r="AU237" s="19" t="s">
        <v>23</v>
      </c>
    </row>
    <row r="238" s="12" customFormat="1">
      <c r="B238" s="238"/>
      <c r="C238" s="239"/>
      <c r="D238" s="223" t="s">
        <v>213</v>
      </c>
      <c r="E238" s="240" t="s">
        <v>47</v>
      </c>
      <c r="F238" s="241" t="s">
        <v>1298</v>
      </c>
      <c r="G238" s="239"/>
      <c r="H238" s="242">
        <v>59027.300000000003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AT238" s="248" t="s">
        <v>213</v>
      </c>
      <c r="AU238" s="248" t="s">
        <v>23</v>
      </c>
      <c r="AV238" s="12" t="s">
        <v>91</v>
      </c>
      <c r="AW238" s="12" t="s">
        <v>45</v>
      </c>
      <c r="AX238" s="12" t="s">
        <v>23</v>
      </c>
      <c r="AY238" s="248" t="s">
        <v>195</v>
      </c>
    </row>
    <row r="239" s="1" customFormat="1" ht="22.5" customHeight="1">
      <c r="B239" s="40"/>
      <c r="C239" s="211" t="s">
        <v>837</v>
      </c>
      <c r="D239" s="211" t="s">
        <v>196</v>
      </c>
      <c r="E239" s="212" t="s">
        <v>1194</v>
      </c>
      <c r="F239" s="213" t="s">
        <v>1195</v>
      </c>
      <c r="G239" s="214" t="s">
        <v>486</v>
      </c>
      <c r="H239" s="215">
        <v>141.89599999999999</v>
      </c>
      <c r="I239" s="216"/>
      <c r="J239" s="217">
        <f>ROUND(I239*H239,2)</f>
        <v>0</v>
      </c>
      <c r="K239" s="213" t="s">
        <v>200</v>
      </c>
      <c r="L239" s="66"/>
      <c r="M239" s="218" t="s">
        <v>47</v>
      </c>
      <c r="N239" s="219" t="s">
        <v>53</v>
      </c>
      <c r="O239" s="41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AR239" s="19" t="s">
        <v>194</v>
      </c>
      <c r="AT239" s="19" t="s">
        <v>196</v>
      </c>
      <c r="AU239" s="19" t="s">
        <v>23</v>
      </c>
      <c r="AY239" s="19" t="s">
        <v>195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9" t="s">
        <v>23</v>
      </c>
      <c r="BK239" s="222">
        <f>ROUND(I239*H239,2)</f>
        <v>0</v>
      </c>
      <c r="BL239" s="19" t="s">
        <v>194</v>
      </c>
      <c r="BM239" s="19" t="s">
        <v>1299</v>
      </c>
    </row>
    <row r="240" s="1" customFormat="1">
      <c r="B240" s="40"/>
      <c r="C240" s="68"/>
      <c r="D240" s="225" t="s">
        <v>202</v>
      </c>
      <c r="E240" s="68"/>
      <c r="F240" s="226" t="s">
        <v>1197</v>
      </c>
      <c r="G240" s="68"/>
      <c r="H240" s="68"/>
      <c r="I240" s="183"/>
      <c r="J240" s="68"/>
      <c r="K240" s="68"/>
      <c r="L240" s="66"/>
      <c r="M240" s="86"/>
      <c r="N240" s="41"/>
      <c r="O240" s="41"/>
      <c r="P240" s="41"/>
      <c r="Q240" s="41"/>
      <c r="R240" s="41"/>
      <c r="S240" s="41"/>
      <c r="T240" s="87"/>
      <c r="AT240" s="19" t="s">
        <v>202</v>
      </c>
      <c r="AU240" s="19" t="s">
        <v>23</v>
      </c>
    </row>
    <row r="241" s="12" customFormat="1">
      <c r="B241" s="238"/>
      <c r="C241" s="239"/>
      <c r="D241" s="223" t="s">
        <v>213</v>
      </c>
      <c r="E241" s="240" t="s">
        <v>47</v>
      </c>
      <c r="F241" s="241" t="s">
        <v>1300</v>
      </c>
      <c r="G241" s="239"/>
      <c r="H241" s="242">
        <v>141.89599999999999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213</v>
      </c>
      <c r="AU241" s="248" t="s">
        <v>23</v>
      </c>
      <c r="AV241" s="12" t="s">
        <v>91</v>
      </c>
      <c r="AW241" s="12" t="s">
        <v>45</v>
      </c>
      <c r="AX241" s="12" t="s">
        <v>23</v>
      </c>
      <c r="AY241" s="248" t="s">
        <v>195</v>
      </c>
    </row>
    <row r="242" s="1" customFormat="1" ht="22.5" customHeight="1">
      <c r="B242" s="40"/>
      <c r="C242" s="211" t="s">
        <v>445</v>
      </c>
      <c r="D242" s="211" t="s">
        <v>196</v>
      </c>
      <c r="E242" s="212" t="s">
        <v>937</v>
      </c>
      <c r="F242" s="213" t="s">
        <v>938</v>
      </c>
      <c r="G242" s="214" t="s">
        <v>492</v>
      </c>
      <c r="H242" s="215">
        <v>81.129999999999995</v>
      </c>
      <c r="I242" s="216"/>
      <c r="J242" s="217">
        <f>ROUND(I242*H242,2)</f>
        <v>0</v>
      </c>
      <c r="K242" s="213" t="s">
        <v>200</v>
      </c>
      <c r="L242" s="66"/>
      <c r="M242" s="218" t="s">
        <v>47</v>
      </c>
      <c r="N242" s="219" t="s">
        <v>53</v>
      </c>
      <c r="O242" s="41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AR242" s="19" t="s">
        <v>194</v>
      </c>
      <c r="AT242" s="19" t="s">
        <v>196</v>
      </c>
      <c r="AU242" s="19" t="s">
        <v>23</v>
      </c>
      <c r="AY242" s="19" t="s">
        <v>195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9" t="s">
        <v>23</v>
      </c>
      <c r="BK242" s="222">
        <f>ROUND(I242*H242,2)</f>
        <v>0</v>
      </c>
      <c r="BL242" s="19" t="s">
        <v>194</v>
      </c>
      <c r="BM242" s="19" t="s">
        <v>1301</v>
      </c>
    </row>
    <row r="243" s="1" customFormat="1">
      <c r="B243" s="40"/>
      <c r="C243" s="68"/>
      <c r="D243" s="225" t="s">
        <v>202</v>
      </c>
      <c r="E243" s="68"/>
      <c r="F243" s="226" t="s">
        <v>940</v>
      </c>
      <c r="G243" s="68"/>
      <c r="H243" s="68"/>
      <c r="I243" s="183"/>
      <c r="J243" s="68"/>
      <c r="K243" s="68"/>
      <c r="L243" s="66"/>
      <c r="M243" s="86"/>
      <c r="N243" s="41"/>
      <c r="O243" s="41"/>
      <c r="P243" s="41"/>
      <c r="Q243" s="41"/>
      <c r="R243" s="41"/>
      <c r="S243" s="41"/>
      <c r="T243" s="87"/>
      <c r="AT243" s="19" t="s">
        <v>202</v>
      </c>
      <c r="AU243" s="19" t="s">
        <v>23</v>
      </c>
    </row>
    <row r="244" s="12" customFormat="1">
      <c r="B244" s="238"/>
      <c r="C244" s="239"/>
      <c r="D244" s="223" t="s">
        <v>213</v>
      </c>
      <c r="E244" s="240" t="s">
        <v>47</v>
      </c>
      <c r="F244" s="241" t="s">
        <v>1302</v>
      </c>
      <c r="G244" s="239"/>
      <c r="H244" s="242">
        <v>81.129999999999995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213</v>
      </c>
      <c r="AU244" s="248" t="s">
        <v>23</v>
      </c>
      <c r="AV244" s="12" t="s">
        <v>91</v>
      </c>
      <c r="AW244" s="12" t="s">
        <v>45</v>
      </c>
      <c r="AX244" s="12" t="s">
        <v>23</v>
      </c>
      <c r="AY244" s="248" t="s">
        <v>195</v>
      </c>
    </row>
    <row r="245" s="1" customFormat="1" ht="22.5" customHeight="1">
      <c r="B245" s="40"/>
      <c r="C245" s="211" t="s">
        <v>450</v>
      </c>
      <c r="D245" s="211" t="s">
        <v>196</v>
      </c>
      <c r="E245" s="212" t="s">
        <v>1172</v>
      </c>
      <c r="F245" s="213" t="s">
        <v>1173</v>
      </c>
      <c r="G245" s="214" t="s">
        <v>479</v>
      </c>
      <c r="H245" s="215">
        <v>2854</v>
      </c>
      <c r="I245" s="216"/>
      <c r="J245" s="217">
        <f>ROUND(I245*H245,2)</f>
        <v>0</v>
      </c>
      <c r="K245" s="213" t="s">
        <v>200</v>
      </c>
      <c r="L245" s="66"/>
      <c r="M245" s="218" t="s">
        <v>47</v>
      </c>
      <c r="N245" s="219" t="s">
        <v>53</v>
      </c>
      <c r="O245" s="41"/>
      <c r="P245" s="220">
        <f>O245*H245</f>
        <v>0</v>
      </c>
      <c r="Q245" s="220">
        <v>0</v>
      </c>
      <c r="R245" s="220">
        <f>Q245*H245</f>
        <v>0</v>
      </c>
      <c r="S245" s="220">
        <v>0.32400000000000001</v>
      </c>
      <c r="T245" s="221">
        <f>S245*H245</f>
        <v>0</v>
      </c>
      <c r="AR245" s="19" t="s">
        <v>194</v>
      </c>
      <c r="AT245" s="19" t="s">
        <v>196</v>
      </c>
      <c r="AU245" s="19" t="s">
        <v>23</v>
      </c>
      <c r="AY245" s="19" t="s">
        <v>195</v>
      </c>
      <c r="BE245" s="222">
        <f>IF(N245="základní",J245,0)</f>
        <v>0</v>
      </c>
      <c r="BF245" s="222">
        <f>IF(N245="snížená",J245,0)</f>
        <v>0</v>
      </c>
      <c r="BG245" s="222">
        <f>IF(N245="zákl. přenesená",J245,0)</f>
        <v>0</v>
      </c>
      <c r="BH245" s="222">
        <f>IF(N245="sníž. přenesená",J245,0)</f>
        <v>0</v>
      </c>
      <c r="BI245" s="222">
        <f>IF(N245="nulová",J245,0)</f>
        <v>0</v>
      </c>
      <c r="BJ245" s="19" t="s">
        <v>23</v>
      </c>
      <c r="BK245" s="222">
        <f>ROUND(I245*H245,2)</f>
        <v>0</v>
      </c>
      <c r="BL245" s="19" t="s">
        <v>194</v>
      </c>
      <c r="BM245" s="19" t="s">
        <v>1303</v>
      </c>
    </row>
    <row r="246" s="1" customFormat="1">
      <c r="B246" s="40"/>
      <c r="C246" s="68"/>
      <c r="D246" s="225" t="s">
        <v>202</v>
      </c>
      <c r="E246" s="68"/>
      <c r="F246" s="226" t="s">
        <v>1175</v>
      </c>
      <c r="G246" s="68"/>
      <c r="H246" s="68"/>
      <c r="I246" s="183"/>
      <c r="J246" s="68"/>
      <c r="K246" s="68"/>
      <c r="L246" s="66"/>
      <c r="M246" s="86"/>
      <c r="N246" s="41"/>
      <c r="O246" s="41"/>
      <c r="P246" s="41"/>
      <c r="Q246" s="41"/>
      <c r="R246" s="41"/>
      <c r="S246" s="41"/>
      <c r="T246" s="87"/>
      <c r="AT246" s="19" t="s">
        <v>202</v>
      </c>
      <c r="AU246" s="19" t="s">
        <v>23</v>
      </c>
    </row>
    <row r="247" s="12" customFormat="1">
      <c r="B247" s="238"/>
      <c r="C247" s="239"/>
      <c r="D247" s="223" t="s">
        <v>213</v>
      </c>
      <c r="E247" s="240" t="s">
        <v>792</v>
      </c>
      <c r="F247" s="241" t="s">
        <v>1304</v>
      </c>
      <c r="G247" s="239"/>
      <c r="H247" s="242">
        <v>2854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AT247" s="248" t="s">
        <v>213</v>
      </c>
      <c r="AU247" s="248" t="s">
        <v>23</v>
      </c>
      <c r="AV247" s="12" t="s">
        <v>91</v>
      </c>
      <c r="AW247" s="12" t="s">
        <v>45</v>
      </c>
      <c r="AX247" s="12" t="s">
        <v>23</v>
      </c>
      <c r="AY247" s="248" t="s">
        <v>195</v>
      </c>
    </row>
    <row r="248" s="1" customFormat="1" ht="22.5" customHeight="1">
      <c r="B248" s="40"/>
      <c r="C248" s="211" t="s">
        <v>460</v>
      </c>
      <c r="D248" s="211" t="s">
        <v>196</v>
      </c>
      <c r="E248" s="212" t="s">
        <v>1305</v>
      </c>
      <c r="F248" s="213" t="s">
        <v>1306</v>
      </c>
      <c r="G248" s="214" t="s">
        <v>479</v>
      </c>
      <c r="H248" s="215">
        <v>48</v>
      </c>
      <c r="I248" s="216"/>
      <c r="J248" s="217">
        <f>ROUND(I248*H248,2)</f>
        <v>0</v>
      </c>
      <c r="K248" s="213" t="s">
        <v>200</v>
      </c>
      <c r="L248" s="66"/>
      <c r="M248" s="218" t="s">
        <v>47</v>
      </c>
      <c r="N248" s="219" t="s">
        <v>53</v>
      </c>
      <c r="O248" s="41"/>
      <c r="P248" s="220">
        <f>O248*H248</f>
        <v>0</v>
      </c>
      <c r="Q248" s="220">
        <v>0</v>
      </c>
      <c r="R248" s="220">
        <f>Q248*H248</f>
        <v>0</v>
      </c>
      <c r="S248" s="220">
        <v>0.25800000000000001</v>
      </c>
      <c r="T248" s="221">
        <f>S248*H248</f>
        <v>0</v>
      </c>
      <c r="AR248" s="19" t="s">
        <v>194</v>
      </c>
      <c r="AT248" s="19" t="s">
        <v>196</v>
      </c>
      <c r="AU248" s="19" t="s">
        <v>23</v>
      </c>
      <c r="AY248" s="19" t="s">
        <v>195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9" t="s">
        <v>23</v>
      </c>
      <c r="BK248" s="222">
        <f>ROUND(I248*H248,2)</f>
        <v>0</v>
      </c>
      <c r="BL248" s="19" t="s">
        <v>194</v>
      </c>
      <c r="BM248" s="19" t="s">
        <v>1307</v>
      </c>
    </row>
    <row r="249" s="1" customFormat="1">
      <c r="B249" s="40"/>
      <c r="C249" s="68"/>
      <c r="D249" s="225" t="s">
        <v>202</v>
      </c>
      <c r="E249" s="68"/>
      <c r="F249" s="226" t="s">
        <v>1308</v>
      </c>
      <c r="G249" s="68"/>
      <c r="H249" s="68"/>
      <c r="I249" s="183"/>
      <c r="J249" s="68"/>
      <c r="K249" s="68"/>
      <c r="L249" s="66"/>
      <c r="M249" s="86"/>
      <c r="N249" s="41"/>
      <c r="O249" s="41"/>
      <c r="P249" s="41"/>
      <c r="Q249" s="41"/>
      <c r="R249" s="41"/>
      <c r="S249" s="41"/>
      <c r="T249" s="87"/>
      <c r="AT249" s="19" t="s">
        <v>202</v>
      </c>
      <c r="AU249" s="19" t="s">
        <v>23</v>
      </c>
    </row>
    <row r="250" s="12" customFormat="1">
      <c r="B250" s="238"/>
      <c r="C250" s="239"/>
      <c r="D250" s="223" t="s">
        <v>213</v>
      </c>
      <c r="E250" s="240" t="s">
        <v>1309</v>
      </c>
      <c r="F250" s="241" t="s">
        <v>1310</v>
      </c>
      <c r="G250" s="239"/>
      <c r="H250" s="242">
        <v>48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213</v>
      </c>
      <c r="AU250" s="248" t="s">
        <v>23</v>
      </c>
      <c r="AV250" s="12" t="s">
        <v>91</v>
      </c>
      <c r="AW250" s="12" t="s">
        <v>45</v>
      </c>
      <c r="AX250" s="12" t="s">
        <v>23</v>
      </c>
      <c r="AY250" s="248" t="s">
        <v>195</v>
      </c>
    </row>
    <row r="251" s="1" customFormat="1" ht="22.5" customHeight="1">
      <c r="B251" s="40"/>
      <c r="C251" s="211" t="s">
        <v>465</v>
      </c>
      <c r="D251" s="211" t="s">
        <v>196</v>
      </c>
      <c r="E251" s="212" t="s">
        <v>943</v>
      </c>
      <c r="F251" s="213" t="s">
        <v>944</v>
      </c>
      <c r="G251" s="214" t="s">
        <v>486</v>
      </c>
      <c r="H251" s="215">
        <v>2761</v>
      </c>
      <c r="I251" s="216"/>
      <c r="J251" s="217">
        <f>ROUND(I251*H251,2)</f>
        <v>0</v>
      </c>
      <c r="K251" s="213" t="s">
        <v>200</v>
      </c>
      <c r="L251" s="66"/>
      <c r="M251" s="218" t="s">
        <v>47</v>
      </c>
      <c r="N251" s="219" t="s">
        <v>53</v>
      </c>
      <c r="O251" s="41"/>
      <c r="P251" s="220">
        <f>O251*H251</f>
        <v>0</v>
      </c>
      <c r="Q251" s="220">
        <v>0</v>
      </c>
      <c r="R251" s="220">
        <f>Q251*H251</f>
        <v>0</v>
      </c>
      <c r="S251" s="220">
        <v>0</v>
      </c>
      <c r="T251" s="221">
        <f>S251*H251</f>
        <v>0</v>
      </c>
      <c r="AR251" s="19" t="s">
        <v>194</v>
      </c>
      <c r="AT251" s="19" t="s">
        <v>196</v>
      </c>
      <c r="AU251" s="19" t="s">
        <v>23</v>
      </c>
      <c r="AY251" s="19" t="s">
        <v>195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9" t="s">
        <v>23</v>
      </c>
      <c r="BK251" s="222">
        <f>ROUND(I251*H251,2)</f>
        <v>0</v>
      </c>
      <c r="BL251" s="19" t="s">
        <v>194</v>
      </c>
      <c r="BM251" s="19" t="s">
        <v>1311</v>
      </c>
    </row>
    <row r="252" s="1" customFormat="1">
      <c r="B252" s="40"/>
      <c r="C252" s="68"/>
      <c r="D252" s="225" t="s">
        <v>202</v>
      </c>
      <c r="E252" s="68"/>
      <c r="F252" s="226" t="s">
        <v>946</v>
      </c>
      <c r="G252" s="68"/>
      <c r="H252" s="68"/>
      <c r="I252" s="183"/>
      <c r="J252" s="68"/>
      <c r="K252" s="68"/>
      <c r="L252" s="66"/>
      <c r="M252" s="86"/>
      <c r="N252" s="41"/>
      <c r="O252" s="41"/>
      <c r="P252" s="41"/>
      <c r="Q252" s="41"/>
      <c r="R252" s="41"/>
      <c r="S252" s="41"/>
      <c r="T252" s="87"/>
      <c r="AT252" s="19" t="s">
        <v>202</v>
      </c>
      <c r="AU252" s="19" t="s">
        <v>23</v>
      </c>
    </row>
    <row r="253" s="12" customFormat="1">
      <c r="B253" s="238"/>
      <c r="C253" s="239"/>
      <c r="D253" s="223" t="s">
        <v>213</v>
      </c>
      <c r="E253" s="240" t="s">
        <v>47</v>
      </c>
      <c r="F253" s="241" t="s">
        <v>1312</v>
      </c>
      <c r="G253" s="239"/>
      <c r="H253" s="242">
        <v>2761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AT253" s="248" t="s">
        <v>213</v>
      </c>
      <c r="AU253" s="248" t="s">
        <v>23</v>
      </c>
      <c r="AV253" s="12" t="s">
        <v>91</v>
      </c>
      <c r="AW253" s="12" t="s">
        <v>45</v>
      </c>
      <c r="AX253" s="12" t="s">
        <v>23</v>
      </c>
      <c r="AY253" s="248" t="s">
        <v>195</v>
      </c>
    </row>
    <row r="254" s="1" customFormat="1" ht="31.5" customHeight="1">
      <c r="B254" s="40"/>
      <c r="C254" s="211" t="s">
        <v>471</v>
      </c>
      <c r="D254" s="211" t="s">
        <v>196</v>
      </c>
      <c r="E254" s="212" t="s">
        <v>949</v>
      </c>
      <c r="F254" s="213" t="s">
        <v>950</v>
      </c>
      <c r="G254" s="214" t="s">
        <v>486</v>
      </c>
      <c r="H254" s="215">
        <v>691.00900000000001</v>
      </c>
      <c r="I254" s="216"/>
      <c r="J254" s="217">
        <f>ROUND(I254*H254,2)</f>
        <v>0</v>
      </c>
      <c r="K254" s="213" t="s">
        <v>200</v>
      </c>
      <c r="L254" s="66"/>
      <c r="M254" s="218" t="s">
        <v>47</v>
      </c>
      <c r="N254" s="219" t="s">
        <v>53</v>
      </c>
      <c r="O254" s="41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AR254" s="19" t="s">
        <v>194</v>
      </c>
      <c r="AT254" s="19" t="s">
        <v>196</v>
      </c>
      <c r="AU254" s="19" t="s">
        <v>23</v>
      </c>
      <c r="AY254" s="19" t="s">
        <v>195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9" t="s">
        <v>23</v>
      </c>
      <c r="BK254" s="222">
        <f>ROUND(I254*H254,2)</f>
        <v>0</v>
      </c>
      <c r="BL254" s="19" t="s">
        <v>194</v>
      </c>
      <c r="BM254" s="19" t="s">
        <v>1313</v>
      </c>
    </row>
    <row r="255" s="1" customFormat="1">
      <c r="B255" s="40"/>
      <c r="C255" s="68"/>
      <c r="D255" s="225" t="s">
        <v>202</v>
      </c>
      <c r="E255" s="68"/>
      <c r="F255" s="226" t="s">
        <v>952</v>
      </c>
      <c r="G255" s="68"/>
      <c r="H255" s="68"/>
      <c r="I255" s="183"/>
      <c r="J255" s="68"/>
      <c r="K255" s="68"/>
      <c r="L255" s="66"/>
      <c r="M255" s="296"/>
      <c r="N255" s="250"/>
      <c r="O255" s="250"/>
      <c r="P255" s="250"/>
      <c r="Q255" s="250"/>
      <c r="R255" s="250"/>
      <c r="S255" s="250"/>
      <c r="T255" s="297"/>
      <c r="AT255" s="19" t="s">
        <v>202</v>
      </c>
      <c r="AU255" s="19" t="s">
        <v>23</v>
      </c>
    </row>
    <row r="256" s="1" customFormat="1" ht="6.96" customHeight="1">
      <c r="B256" s="61"/>
      <c r="C256" s="62"/>
      <c r="D256" s="62"/>
      <c r="E256" s="62"/>
      <c r="F256" s="62"/>
      <c r="G256" s="62"/>
      <c r="H256" s="62"/>
      <c r="I256" s="166"/>
      <c r="J256" s="62"/>
      <c r="K256" s="62"/>
      <c r="L256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4:H74"/>
    <mergeCell ref="E76:H76"/>
    <mergeCell ref="E78:H78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130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82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1222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1314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ROUND(J83,2)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ROUND(SUM(BE83:BE137), 2)</f>
        <v>0</v>
      </c>
      <c r="G32" s="41"/>
      <c r="H32" s="41"/>
      <c r="I32" s="158">
        <v>0.20999999999999999</v>
      </c>
      <c r="J32" s="157">
        <f>ROUND(ROUND((SUM(BE83:BE137)),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ROUND(SUM(BF83:BF137), 2)</f>
        <v>0</v>
      </c>
      <c r="G33" s="41"/>
      <c r="H33" s="41"/>
      <c r="I33" s="158">
        <v>0.14999999999999999</v>
      </c>
      <c r="J33" s="157">
        <f>ROUND(ROUND((SUM(BF83:BF137)),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ROUND(SUM(BG83:BG137),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ROUND(SUM(BH83:BH137),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ROUND(SUM(BI83:BI137),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1222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J83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504</v>
      </c>
      <c r="E61" s="179"/>
      <c r="F61" s="179"/>
      <c r="G61" s="179"/>
      <c r="H61" s="179"/>
      <c r="I61" s="180"/>
      <c r="J61" s="181">
        <f>J84</f>
        <v>0</v>
      </c>
      <c r="K61" s="182"/>
    </row>
    <row r="62" s="1" customFormat="1" ht="21.84" customHeight="1">
      <c r="B62" s="40"/>
      <c r="C62" s="41"/>
      <c r="D62" s="41"/>
      <c r="E62" s="41"/>
      <c r="F62" s="41"/>
      <c r="G62" s="41"/>
      <c r="H62" s="41"/>
      <c r="I62" s="143"/>
      <c r="J62" s="41"/>
      <c r="K62" s="45"/>
    </row>
    <row r="63" s="1" customFormat="1" ht="6.96" customHeight="1">
      <c r="B63" s="61"/>
      <c r="C63" s="62"/>
      <c r="D63" s="62"/>
      <c r="E63" s="62"/>
      <c r="F63" s="62"/>
      <c r="G63" s="62"/>
      <c r="H63" s="62"/>
      <c r="I63" s="166"/>
      <c r="J63" s="62"/>
      <c r="K63" s="63"/>
    </row>
    <row r="67" s="1" customFormat="1" ht="6.96" customHeight="1">
      <c r="B67" s="64"/>
      <c r="C67" s="65"/>
      <c r="D67" s="65"/>
      <c r="E67" s="65"/>
      <c r="F67" s="65"/>
      <c r="G67" s="65"/>
      <c r="H67" s="65"/>
      <c r="I67" s="169"/>
      <c r="J67" s="65"/>
      <c r="K67" s="65"/>
      <c r="L67" s="66"/>
    </row>
    <row r="68" s="1" customFormat="1" ht="36.96" customHeight="1">
      <c r="B68" s="40"/>
      <c r="C68" s="67" t="s">
        <v>178</v>
      </c>
      <c r="D68" s="68"/>
      <c r="E68" s="68"/>
      <c r="F68" s="68"/>
      <c r="G68" s="68"/>
      <c r="H68" s="68"/>
      <c r="I68" s="183"/>
      <c r="J68" s="68"/>
      <c r="K68" s="68"/>
      <c r="L68" s="66"/>
    </row>
    <row r="69" s="1" customFormat="1" ht="6.96" customHeight="1">
      <c r="B69" s="40"/>
      <c r="C69" s="68"/>
      <c r="D69" s="68"/>
      <c r="E69" s="68"/>
      <c r="F69" s="68"/>
      <c r="G69" s="68"/>
      <c r="H69" s="68"/>
      <c r="I69" s="183"/>
      <c r="J69" s="68"/>
      <c r="K69" s="68"/>
      <c r="L69" s="66"/>
    </row>
    <row r="70" s="1" customFormat="1" ht="14.4" customHeight="1">
      <c r="B70" s="40"/>
      <c r="C70" s="70" t="s">
        <v>16</v>
      </c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22.5" customHeight="1">
      <c r="B71" s="40"/>
      <c r="C71" s="68"/>
      <c r="D71" s="68"/>
      <c r="E71" s="184">
        <f>E7</f>
        <v>0</v>
      </c>
      <c r="F71" s="68"/>
      <c r="G71" s="68"/>
      <c r="H71" s="68"/>
      <c r="I71" s="183"/>
      <c r="J71" s="68"/>
      <c r="K71" s="68"/>
      <c r="L71" s="66"/>
    </row>
    <row r="72">
      <c r="B72" s="23"/>
      <c r="C72" s="70" t="s">
        <v>167</v>
      </c>
      <c r="D72" s="298"/>
      <c r="E72" s="298"/>
      <c r="F72" s="298"/>
      <c r="G72" s="298"/>
      <c r="H72" s="298"/>
      <c r="I72" s="138"/>
      <c r="J72" s="298"/>
      <c r="K72" s="298"/>
      <c r="L72" s="299"/>
    </row>
    <row r="73" s="1" customFormat="1" ht="22.5" customHeight="1">
      <c r="B73" s="40"/>
      <c r="C73" s="68"/>
      <c r="D73" s="68"/>
      <c r="E73" s="184" t="s">
        <v>1222</v>
      </c>
      <c r="F73" s="68"/>
      <c r="G73" s="68"/>
      <c r="H73" s="68"/>
      <c r="I73" s="183"/>
      <c r="J73" s="68"/>
      <c r="K73" s="68"/>
      <c r="L73" s="66"/>
    </row>
    <row r="74" s="1" customFormat="1" ht="14.4" customHeight="1">
      <c r="B74" s="40"/>
      <c r="C74" s="70" t="s">
        <v>501</v>
      </c>
      <c r="D74" s="68"/>
      <c r="E74" s="68"/>
      <c r="F74" s="68"/>
      <c r="G74" s="68"/>
      <c r="H74" s="68"/>
      <c r="I74" s="183"/>
      <c r="J74" s="68"/>
      <c r="K74" s="68"/>
      <c r="L74" s="66"/>
    </row>
    <row r="75" s="1" customFormat="1" ht="23.25" customHeight="1">
      <c r="B75" s="40"/>
      <c r="C75" s="68"/>
      <c r="D75" s="68"/>
      <c r="E75" s="76">
        <f>E11</f>
        <v>0</v>
      </c>
      <c r="F75" s="68"/>
      <c r="G75" s="68"/>
      <c r="H75" s="68"/>
      <c r="I75" s="183"/>
      <c r="J75" s="68"/>
      <c r="K75" s="68"/>
      <c r="L75" s="66"/>
    </row>
    <row r="76" s="1" customFormat="1" ht="6.96" customHeight="1">
      <c r="B76" s="40"/>
      <c r="C76" s="68"/>
      <c r="D76" s="68"/>
      <c r="E76" s="68"/>
      <c r="F76" s="68"/>
      <c r="G76" s="68"/>
      <c r="H76" s="68"/>
      <c r="I76" s="183"/>
      <c r="J76" s="68"/>
      <c r="K76" s="68"/>
      <c r="L76" s="66"/>
    </row>
    <row r="77" s="1" customFormat="1" ht="18" customHeight="1">
      <c r="B77" s="40"/>
      <c r="C77" s="70" t="s">
        <v>24</v>
      </c>
      <c r="D77" s="68"/>
      <c r="E77" s="68"/>
      <c r="F77" s="185">
        <f>F14</f>
        <v>0</v>
      </c>
      <c r="G77" s="68"/>
      <c r="H77" s="68"/>
      <c r="I77" s="186" t="s">
        <v>26</v>
      </c>
      <c r="J77" s="79">
        <f>IF(J14="","",J14)</f>
        <v>0</v>
      </c>
      <c r="K77" s="68"/>
      <c r="L77" s="66"/>
    </row>
    <row r="78" s="1" customFormat="1" ht="6.96" customHeight="1">
      <c r="B78" s="40"/>
      <c r="C78" s="68"/>
      <c r="D78" s="68"/>
      <c r="E78" s="68"/>
      <c r="F78" s="68"/>
      <c r="G78" s="68"/>
      <c r="H78" s="68"/>
      <c r="I78" s="183"/>
      <c r="J78" s="68"/>
      <c r="K78" s="68"/>
      <c r="L78" s="66"/>
    </row>
    <row r="79" s="1" customFormat="1">
      <c r="B79" s="40"/>
      <c r="C79" s="70" t="s">
        <v>34</v>
      </c>
      <c r="D79" s="68"/>
      <c r="E79" s="68"/>
      <c r="F79" s="185">
        <f>E17</f>
        <v>0</v>
      </c>
      <c r="G79" s="68"/>
      <c r="H79" s="68"/>
      <c r="I79" s="186" t="s">
        <v>42</v>
      </c>
      <c r="J79" s="185">
        <f>E23</f>
        <v>0</v>
      </c>
      <c r="K79" s="68"/>
      <c r="L79" s="66"/>
    </row>
    <row r="80" s="1" customFormat="1" ht="14.4" customHeight="1">
      <c r="B80" s="40"/>
      <c r="C80" s="70" t="s">
        <v>40</v>
      </c>
      <c r="D80" s="68"/>
      <c r="E80" s="68"/>
      <c r="F80" s="185">
        <f>IF(E20="","",E20)</f>
        <v>0</v>
      </c>
      <c r="G80" s="68"/>
      <c r="H80" s="68"/>
      <c r="I80" s="183"/>
      <c r="J80" s="68"/>
      <c r="K80" s="68"/>
      <c r="L80" s="66"/>
    </row>
    <row r="81" s="1" customFormat="1" ht="10.32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9" customFormat="1" ht="29.28" customHeight="1">
      <c r="B82" s="187"/>
      <c r="C82" s="188" t="s">
        <v>179</v>
      </c>
      <c r="D82" s="189" t="s">
        <v>67</v>
      </c>
      <c r="E82" s="189" t="s">
        <v>63</v>
      </c>
      <c r="F82" s="189" t="s">
        <v>180</v>
      </c>
      <c r="G82" s="189" t="s">
        <v>181</v>
      </c>
      <c r="H82" s="189" t="s">
        <v>182</v>
      </c>
      <c r="I82" s="190" t="s">
        <v>183</v>
      </c>
      <c r="J82" s="189" t="s">
        <v>174</v>
      </c>
      <c r="K82" s="191" t="s">
        <v>184</v>
      </c>
      <c r="L82" s="192"/>
      <c r="M82" s="93" t="s">
        <v>185</v>
      </c>
      <c r="N82" s="94" t="s">
        <v>52</v>
      </c>
      <c r="O82" s="94" t="s">
        <v>186</v>
      </c>
      <c r="P82" s="94" t="s">
        <v>187</v>
      </c>
      <c r="Q82" s="94" t="s">
        <v>188</v>
      </c>
      <c r="R82" s="94" t="s">
        <v>189</v>
      </c>
      <c r="S82" s="94" t="s">
        <v>190</v>
      </c>
      <c r="T82" s="95" t="s">
        <v>191</v>
      </c>
    </row>
    <row r="83" s="1" customFormat="1" ht="29.28" customHeight="1">
      <c r="B83" s="40"/>
      <c r="C83" s="99" t="s">
        <v>175</v>
      </c>
      <c r="D83" s="68"/>
      <c r="E83" s="68"/>
      <c r="F83" s="68"/>
      <c r="G83" s="68"/>
      <c r="H83" s="68"/>
      <c r="I83" s="183"/>
      <c r="J83" s="193">
        <f>BK83</f>
        <v>0</v>
      </c>
      <c r="K83" s="68"/>
      <c r="L83" s="66"/>
      <c r="M83" s="96"/>
      <c r="N83" s="97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AT83" s="19" t="s">
        <v>81</v>
      </c>
      <c r="AU83" s="19" t="s">
        <v>176</v>
      </c>
      <c r="BK83" s="196">
        <f>BK84</f>
        <v>0</v>
      </c>
    </row>
    <row r="84" s="10" customFormat="1" ht="37.44" customHeight="1">
      <c r="B84" s="197"/>
      <c r="C84" s="198"/>
      <c r="D84" s="199" t="s">
        <v>81</v>
      </c>
      <c r="E84" s="200" t="s">
        <v>23</v>
      </c>
      <c r="F84" s="200" t="s">
        <v>298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SUM(P85:P137)</f>
        <v>0</v>
      </c>
      <c r="Q84" s="205"/>
      <c r="R84" s="206">
        <f>SUM(R85:R137)</f>
        <v>0</v>
      </c>
      <c r="S84" s="205"/>
      <c r="T84" s="207">
        <f>SUM(T85:T137)</f>
        <v>0</v>
      </c>
      <c r="AR84" s="208" t="s">
        <v>194</v>
      </c>
      <c r="AT84" s="209" t="s">
        <v>81</v>
      </c>
      <c r="AU84" s="209" t="s">
        <v>82</v>
      </c>
      <c r="AY84" s="208" t="s">
        <v>195</v>
      </c>
      <c r="BK84" s="210">
        <f>SUM(BK85:BK137)</f>
        <v>0</v>
      </c>
    </row>
    <row r="85" s="1" customFormat="1" ht="22.5" customHeight="1">
      <c r="B85" s="40"/>
      <c r="C85" s="211" t="s">
        <v>23</v>
      </c>
      <c r="D85" s="211" t="s">
        <v>196</v>
      </c>
      <c r="E85" s="212" t="s">
        <v>954</v>
      </c>
      <c r="F85" s="213" t="s">
        <v>955</v>
      </c>
      <c r="G85" s="214" t="s">
        <v>568</v>
      </c>
      <c r="H85" s="215">
        <v>1027.4400000000001</v>
      </c>
      <c r="I85" s="216"/>
      <c r="J85" s="217">
        <f>ROUND(I85*H85,2)</f>
        <v>0</v>
      </c>
      <c r="K85" s="213" t="s">
        <v>200</v>
      </c>
      <c r="L85" s="66"/>
      <c r="M85" s="218" t="s">
        <v>47</v>
      </c>
      <c r="N85" s="219" t="s">
        <v>53</v>
      </c>
      <c r="O85" s="41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AR85" s="19" t="s">
        <v>194</v>
      </c>
      <c r="AT85" s="19" t="s">
        <v>196</v>
      </c>
      <c r="AU85" s="19" t="s">
        <v>23</v>
      </c>
      <c r="AY85" s="19" t="s">
        <v>195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9" t="s">
        <v>23</v>
      </c>
      <c r="BK85" s="222">
        <f>ROUND(I85*H85,2)</f>
        <v>0</v>
      </c>
      <c r="BL85" s="19" t="s">
        <v>194</v>
      </c>
      <c r="BM85" s="19" t="s">
        <v>1315</v>
      </c>
    </row>
    <row r="86" s="1" customFormat="1">
      <c r="B86" s="40"/>
      <c r="C86" s="68"/>
      <c r="D86" s="225" t="s">
        <v>202</v>
      </c>
      <c r="E86" s="68"/>
      <c r="F86" s="226" t="s">
        <v>957</v>
      </c>
      <c r="G86" s="68"/>
      <c r="H86" s="68"/>
      <c r="I86" s="183"/>
      <c r="J86" s="68"/>
      <c r="K86" s="68"/>
      <c r="L86" s="66"/>
      <c r="M86" s="86"/>
      <c r="N86" s="41"/>
      <c r="O86" s="41"/>
      <c r="P86" s="41"/>
      <c r="Q86" s="41"/>
      <c r="R86" s="41"/>
      <c r="S86" s="41"/>
      <c r="T86" s="87"/>
      <c r="AT86" s="19" t="s">
        <v>202</v>
      </c>
      <c r="AU86" s="19" t="s">
        <v>23</v>
      </c>
    </row>
    <row r="87" s="11" customFormat="1">
      <c r="B87" s="227"/>
      <c r="C87" s="228"/>
      <c r="D87" s="225" t="s">
        <v>213</v>
      </c>
      <c r="E87" s="229" t="s">
        <v>47</v>
      </c>
      <c r="F87" s="230" t="s">
        <v>1225</v>
      </c>
      <c r="G87" s="228"/>
      <c r="H87" s="231" t="s">
        <v>47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AT87" s="237" t="s">
        <v>213</v>
      </c>
      <c r="AU87" s="237" t="s">
        <v>23</v>
      </c>
      <c r="AV87" s="11" t="s">
        <v>23</v>
      </c>
      <c r="AW87" s="11" t="s">
        <v>45</v>
      </c>
      <c r="AX87" s="11" t="s">
        <v>82</v>
      </c>
      <c r="AY87" s="237" t="s">
        <v>195</v>
      </c>
    </row>
    <row r="88" s="11" customFormat="1">
      <c r="B88" s="227"/>
      <c r="C88" s="228"/>
      <c r="D88" s="225" t="s">
        <v>213</v>
      </c>
      <c r="E88" s="229" t="s">
        <v>47</v>
      </c>
      <c r="F88" s="230" t="s">
        <v>529</v>
      </c>
      <c r="G88" s="228"/>
      <c r="H88" s="231" t="s">
        <v>47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AT88" s="237" t="s">
        <v>213</v>
      </c>
      <c r="AU88" s="237" t="s">
        <v>23</v>
      </c>
      <c r="AV88" s="11" t="s">
        <v>23</v>
      </c>
      <c r="AW88" s="11" t="s">
        <v>45</v>
      </c>
      <c r="AX88" s="11" t="s">
        <v>82</v>
      </c>
      <c r="AY88" s="237" t="s">
        <v>195</v>
      </c>
    </row>
    <row r="89" s="12" customFormat="1">
      <c r="B89" s="238"/>
      <c r="C89" s="239"/>
      <c r="D89" s="225" t="s">
        <v>213</v>
      </c>
      <c r="E89" s="266" t="s">
        <v>530</v>
      </c>
      <c r="F89" s="267" t="s">
        <v>1316</v>
      </c>
      <c r="G89" s="239"/>
      <c r="H89" s="268">
        <v>1027.4400000000001</v>
      </c>
      <c r="I89" s="243"/>
      <c r="J89" s="239"/>
      <c r="K89" s="239"/>
      <c r="L89" s="244"/>
      <c r="M89" s="245"/>
      <c r="N89" s="246"/>
      <c r="O89" s="246"/>
      <c r="P89" s="246"/>
      <c r="Q89" s="246"/>
      <c r="R89" s="246"/>
      <c r="S89" s="246"/>
      <c r="T89" s="247"/>
      <c r="AT89" s="248" t="s">
        <v>213</v>
      </c>
      <c r="AU89" s="248" t="s">
        <v>23</v>
      </c>
      <c r="AV89" s="12" t="s">
        <v>91</v>
      </c>
      <c r="AW89" s="12" t="s">
        <v>45</v>
      </c>
      <c r="AX89" s="12" t="s">
        <v>82</v>
      </c>
      <c r="AY89" s="248" t="s">
        <v>195</v>
      </c>
    </row>
    <row r="90" s="14" customFormat="1">
      <c r="B90" s="272"/>
      <c r="C90" s="273"/>
      <c r="D90" s="223" t="s">
        <v>213</v>
      </c>
      <c r="E90" s="283" t="s">
        <v>47</v>
      </c>
      <c r="F90" s="284" t="s">
        <v>297</v>
      </c>
      <c r="G90" s="273"/>
      <c r="H90" s="285">
        <v>1027.4400000000001</v>
      </c>
      <c r="I90" s="277"/>
      <c r="J90" s="273"/>
      <c r="K90" s="273"/>
      <c r="L90" s="278"/>
      <c r="M90" s="279"/>
      <c r="N90" s="280"/>
      <c r="O90" s="280"/>
      <c r="P90" s="280"/>
      <c r="Q90" s="280"/>
      <c r="R90" s="280"/>
      <c r="S90" s="280"/>
      <c r="T90" s="281"/>
      <c r="AT90" s="282" t="s">
        <v>213</v>
      </c>
      <c r="AU90" s="282" t="s">
        <v>23</v>
      </c>
      <c r="AV90" s="14" t="s">
        <v>194</v>
      </c>
      <c r="AW90" s="14" t="s">
        <v>45</v>
      </c>
      <c r="AX90" s="14" t="s">
        <v>23</v>
      </c>
      <c r="AY90" s="282" t="s">
        <v>195</v>
      </c>
    </row>
    <row r="91" s="1" customFormat="1" ht="22.5" customHeight="1">
      <c r="B91" s="40"/>
      <c r="C91" s="211" t="s">
        <v>91</v>
      </c>
      <c r="D91" s="211" t="s">
        <v>196</v>
      </c>
      <c r="E91" s="212" t="s">
        <v>566</v>
      </c>
      <c r="F91" s="213" t="s">
        <v>567</v>
      </c>
      <c r="G91" s="214" t="s">
        <v>568</v>
      </c>
      <c r="H91" s="215">
        <v>1027.4400000000001</v>
      </c>
      <c r="I91" s="216"/>
      <c r="J91" s="217">
        <f>ROUND(I91*H91,2)</f>
        <v>0</v>
      </c>
      <c r="K91" s="213" t="s">
        <v>200</v>
      </c>
      <c r="L91" s="66"/>
      <c r="M91" s="218" t="s">
        <v>47</v>
      </c>
      <c r="N91" s="219" t="s">
        <v>53</v>
      </c>
      <c r="O91" s="41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AR91" s="19" t="s">
        <v>194</v>
      </c>
      <c r="AT91" s="19" t="s">
        <v>196</v>
      </c>
      <c r="AU91" s="19" t="s">
        <v>23</v>
      </c>
      <c r="AY91" s="19" t="s">
        <v>195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19" t="s">
        <v>23</v>
      </c>
      <c r="BK91" s="222">
        <f>ROUND(I91*H91,2)</f>
        <v>0</v>
      </c>
      <c r="BL91" s="19" t="s">
        <v>194</v>
      </c>
      <c r="BM91" s="19" t="s">
        <v>1317</v>
      </c>
    </row>
    <row r="92" s="1" customFormat="1">
      <c r="B92" s="40"/>
      <c r="C92" s="68"/>
      <c r="D92" s="225" t="s">
        <v>202</v>
      </c>
      <c r="E92" s="68"/>
      <c r="F92" s="226" t="s">
        <v>570</v>
      </c>
      <c r="G92" s="68"/>
      <c r="H92" s="68"/>
      <c r="I92" s="183"/>
      <c r="J92" s="68"/>
      <c r="K92" s="68"/>
      <c r="L92" s="66"/>
      <c r="M92" s="86"/>
      <c r="N92" s="41"/>
      <c r="O92" s="41"/>
      <c r="P92" s="41"/>
      <c r="Q92" s="41"/>
      <c r="R92" s="41"/>
      <c r="S92" s="41"/>
      <c r="T92" s="87"/>
      <c r="AT92" s="19" t="s">
        <v>202</v>
      </c>
      <c r="AU92" s="19" t="s">
        <v>23</v>
      </c>
    </row>
    <row r="93" s="11" customFormat="1">
      <c r="B93" s="227"/>
      <c r="C93" s="228"/>
      <c r="D93" s="225" t="s">
        <v>213</v>
      </c>
      <c r="E93" s="229" t="s">
        <v>47</v>
      </c>
      <c r="F93" s="230" t="s">
        <v>1225</v>
      </c>
      <c r="G93" s="228"/>
      <c r="H93" s="231" t="s">
        <v>47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213</v>
      </c>
      <c r="AU93" s="237" t="s">
        <v>23</v>
      </c>
      <c r="AV93" s="11" t="s">
        <v>23</v>
      </c>
      <c r="AW93" s="11" t="s">
        <v>45</v>
      </c>
      <c r="AX93" s="11" t="s">
        <v>82</v>
      </c>
      <c r="AY93" s="237" t="s">
        <v>195</v>
      </c>
    </row>
    <row r="94" s="12" customFormat="1">
      <c r="B94" s="238"/>
      <c r="C94" s="239"/>
      <c r="D94" s="225" t="s">
        <v>213</v>
      </c>
      <c r="E94" s="266" t="s">
        <v>47</v>
      </c>
      <c r="F94" s="267" t="s">
        <v>1316</v>
      </c>
      <c r="G94" s="239"/>
      <c r="H94" s="268">
        <v>1027.4400000000001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AT94" s="248" t="s">
        <v>213</v>
      </c>
      <c r="AU94" s="248" t="s">
        <v>23</v>
      </c>
      <c r="AV94" s="12" t="s">
        <v>91</v>
      </c>
      <c r="AW94" s="12" t="s">
        <v>45</v>
      </c>
      <c r="AX94" s="12" t="s">
        <v>82</v>
      </c>
      <c r="AY94" s="248" t="s">
        <v>195</v>
      </c>
    </row>
    <row r="95" s="14" customFormat="1">
      <c r="B95" s="272"/>
      <c r="C95" s="273"/>
      <c r="D95" s="223" t="s">
        <v>213</v>
      </c>
      <c r="E95" s="283" t="s">
        <v>47</v>
      </c>
      <c r="F95" s="284" t="s">
        <v>297</v>
      </c>
      <c r="G95" s="273"/>
      <c r="H95" s="285">
        <v>1027.4400000000001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AT95" s="282" t="s">
        <v>213</v>
      </c>
      <c r="AU95" s="282" t="s">
        <v>23</v>
      </c>
      <c r="AV95" s="14" t="s">
        <v>194</v>
      </c>
      <c r="AW95" s="14" t="s">
        <v>45</v>
      </c>
      <c r="AX95" s="14" t="s">
        <v>23</v>
      </c>
      <c r="AY95" s="282" t="s">
        <v>195</v>
      </c>
    </row>
    <row r="96" s="1" customFormat="1" ht="31.5" customHeight="1">
      <c r="B96" s="40"/>
      <c r="C96" s="211" t="s">
        <v>208</v>
      </c>
      <c r="D96" s="211" t="s">
        <v>196</v>
      </c>
      <c r="E96" s="212" t="s">
        <v>988</v>
      </c>
      <c r="F96" s="213" t="s">
        <v>989</v>
      </c>
      <c r="G96" s="214" t="s">
        <v>568</v>
      </c>
      <c r="H96" s="215">
        <v>10274.4</v>
      </c>
      <c r="I96" s="216"/>
      <c r="J96" s="217">
        <f>ROUND(I96*H96,2)</f>
        <v>0</v>
      </c>
      <c r="K96" s="213" t="s">
        <v>200</v>
      </c>
      <c r="L96" s="66"/>
      <c r="M96" s="218" t="s">
        <v>47</v>
      </c>
      <c r="N96" s="219" t="s">
        <v>53</v>
      </c>
      <c r="O96" s="41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19" t="s">
        <v>194</v>
      </c>
      <c r="AT96" s="19" t="s">
        <v>196</v>
      </c>
      <c r="AU96" s="19" t="s">
        <v>23</v>
      </c>
      <c r="AY96" s="19" t="s">
        <v>195</v>
      </c>
      <c r="BE96" s="222">
        <f>IF(N96="základní",J96,0)</f>
        <v>0</v>
      </c>
      <c r="BF96" s="222">
        <f>IF(N96="snížená",J96,0)</f>
        <v>0</v>
      </c>
      <c r="BG96" s="222">
        <f>IF(N96="zákl. přenesená",J96,0)</f>
        <v>0</v>
      </c>
      <c r="BH96" s="222">
        <f>IF(N96="sníž. přenesená",J96,0)</f>
        <v>0</v>
      </c>
      <c r="BI96" s="222">
        <f>IF(N96="nulová",J96,0)</f>
        <v>0</v>
      </c>
      <c r="BJ96" s="19" t="s">
        <v>23</v>
      </c>
      <c r="BK96" s="222">
        <f>ROUND(I96*H96,2)</f>
        <v>0</v>
      </c>
      <c r="BL96" s="19" t="s">
        <v>194</v>
      </c>
      <c r="BM96" s="19" t="s">
        <v>1318</v>
      </c>
    </row>
    <row r="97" s="1" customFormat="1">
      <c r="B97" s="40"/>
      <c r="C97" s="68"/>
      <c r="D97" s="225" t="s">
        <v>202</v>
      </c>
      <c r="E97" s="68"/>
      <c r="F97" s="226" t="s">
        <v>991</v>
      </c>
      <c r="G97" s="68"/>
      <c r="H97" s="68"/>
      <c r="I97" s="183"/>
      <c r="J97" s="68"/>
      <c r="K97" s="68"/>
      <c r="L97" s="66"/>
      <c r="M97" s="86"/>
      <c r="N97" s="41"/>
      <c r="O97" s="41"/>
      <c r="P97" s="41"/>
      <c r="Q97" s="41"/>
      <c r="R97" s="41"/>
      <c r="S97" s="41"/>
      <c r="T97" s="87"/>
      <c r="AT97" s="19" t="s">
        <v>202</v>
      </c>
      <c r="AU97" s="19" t="s">
        <v>23</v>
      </c>
    </row>
    <row r="98" s="11" customFormat="1">
      <c r="B98" s="227"/>
      <c r="C98" s="228"/>
      <c r="D98" s="225" t="s">
        <v>213</v>
      </c>
      <c r="E98" s="229" t="s">
        <v>47</v>
      </c>
      <c r="F98" s="230" t="s">
        <v>1225</v>
      </c>
      <c r="G98" s="228"/>
      <c r="H98" s="231" t="s">
        <v>47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213</v>
      </c>
      <c r="AU98" s="237" t="s">
        <v>23</v>
      </c>
      <c r="AV98" s="11" t="s">
        <v>23</v>
      </c>
      <c r="AW98" s="11" t="s">
        <v>45</v>
      </c>
      <c r="AX98" s="11" t="s">
        <v>82</v>
      </c>
      <c r="AY98" s="237" t="s">
        <v>195</v>
      </c>
    </row>
    <row r="99" s="12" customFormat="1">
      <c r="B99" s="238"/>
      <c r="C99" s="239"/>
      <c r="D99" s="223" t="s">
        <v>213</v>
      </c>
      <c r="E99" s="240" t="s">
        <v>548</v>
      </c>
      <c r="F99" s="241" t="s">
        <v>1319</v>
      </c>
      <c r="G99" s="239"/>
      <c r="H99" s="242">
        <v>10274.4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AT99" s="248" t="s">
        <v>213</v>
      </c>
      <c r="AU99" s="248" t="s">
        <v>23</v>
      </c>
      <c r="AV99" s="12" t="s">
        <v>91</v>
      </c>
      <c r="AW99" s="12" t="s">
        <v>45</v>
      </c>
      <c r="AX99" s="12" t="s">
        <v>23</v>
      </c>
      <c r="AY99" s="248" t="s">
        <v>195</v>
      </c>
    </row>
    <row r="100" s="1" customFormat="1" ht="22.5" customHeight="1">
      <c r="B100" s="40"/>
      <c r="C100" s="211" t="s">
        <v>194</v>
      </c>
      <c r="D100" s="211" t="s">
        <v>196</v>
      </c>
      <c r="E100" s="212" t="s">
        <v>964</v>
      </c>
      <c r="F100" s="213" t="s">
        <v>965</v>
      </c>
      <c r="G100" s="214" t="s">
        <v>568</v>
      </c>
      <c r="H100" s="215">
        <v>1027.4400000000001</v>
      </c>
      <c r="I100" s="216"/>
      <c r="J100" s="217">
        <f>ROUND(I100*H100,2)</f>
        <v>0</v>
      </c>
      <c r="K100" s="213" t="s">
        <v>200</v>
      </c>
      <c r="L100" s="66"/>
      <c r="M100" s="218" t="s">
        <v>47</v>
      </c>
      <c r="N100" s="219" t="s">
        <v>53</v>
      </c>
      <c r="O100" s="41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AR100" s="19" t="s">
        <v>194</v>
      </c>
      <c r="AT100" s="19" t="s">
        <v>196</v>
      </c>
      <c r="AU100" s="19" t="s">
        <v>23</v>
      </c>
      <c r="AY100" s="19" t="s">
        <v>195</v>
      </c>
      <c r="BE100" s="222">
        <f>IF(N100="základní",J100,0)</f>
        <v>0</v>
      </c>
      <c r="BF100" s="222">
        <f>IF(N100="snížená",J100,0)</f>
        <v>0</v>
      </c>
      <c r="BG100" s="222">
        <f>IF(N100="zákl. přenesená",J100,0)</f>
        <v>0</v>
      </c>
      <c r="BH100" s="222">
        <f>IF(N100="sníž. přenesená",J100,0)</f>
        <v>0</v>
      </c>
      <c r="BI100" s="222">
        <f>IF(N100="nulová",J100,0)</f>
        <v>0</v>
      </c>
      <c r="BJ100" s="19" t="s">
        <v>23</v>
      </c>
      <c r="BK100" s="222">
        <f>ROUND(I100*H100,2)</f>
        <v>0</v>
      </c>
      <c r="BL100" s="19" t="s">
        <v>194</v>
      </c>
      <c r="BM100" s="19" t="s">
        <v>1320</v>
      </c>
    </row>
    <row r="101" s="1" customFormat="1">
      <c r="B101" s="40"/>
      <c r="C101" s="68"/>
      <c r="D101" s="225" t="s">
        <v>202</v>
      </c>
      <c r="E101" s="68"/>
      <c r="F101" s="226" t="s">
        <v>967</v>
      </c>
      <c r="G101" s="68"/>
      <c r="H101" s="68"/>
      <c r="I101" s="183"/>
      <c r="J101" s="68"/>
      <c r="K101" s="68"/>
      <c r="L101" s="66"/>
      <c r="M101" s="86"/>
      <c r="N101" s="41"/>
      <c r="O101" s="41"/>
      <c r="P101" s="41"/>
      <c r="Q101" s="41"/>
      <c r="R101" s="41"/>
      <c r="S101" s="41"/>
      <c r="T101" s="87"/>
      <c r="AT101" s="19" t="s">
        <v>202</v>
      </c>
      <c r="AU101" s="19" t="s">
        <v>23</v>
      </c>
    </row>
    <row r="102" s="11" customFormat="1">
      <c r="B102" s="227"/>
      <c r="C102" s="228"/>
      <c r="D102" s="225" t="s">
        <v>213</v>
      </c>
      <c r="E102" s="229" t="s">
        <v>47</v>
      </c>
      <c r="F102" s="230" t="s">
        <v>1225</v>
      </c>
      <c r="G102" s="228"/>
      <c r="H102" s="231" t="s">
        <v>47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213</v>
      </c>
      <c r="AU102" s="237" t="s">
        <v>23</v>
      </c>
      <c r="AV102" s="11" t="s">
        <v>23</v>
      </c>
      <c r="AW102" s="11" t="s">
        <v>45</v>
      </c>
      <c r="AX102" s="11" t="s">
        <v>82</v>
      </c>
      <c r="AY102" s="237" t="s">
        <v>195</v>
      </c>
    </row>
    <row r="103" s="11" customFormat="1">
      <c r="B103" s="227"/>
      <c r="C103" s="228"/>
      <c r="D103" s="225" t="s">
        <v>213</v>
      </c>
      <c r="E103" s="229" t="s">
        <v>47</v>
      </c>
      <c r="F103" s="230" t="s">
        <v>529</v>
      </c>
      <c r="G103" s="228"/>
      <c r="H103" s="231" t="s">
        <v>47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213</v>
      </c>
      <c r="AU103" s="237" t="s">
        <v>23</v>
      </c>
      <c r="AV103" s="11" t="s">
        <v>23</v>
      </c>
      <c r="AW103" s="11" t="s">
        <v>45</v>
      </c>
      <c r="AX103" s="11" t="s">
        <v>82</v>
      </c>
      <c r="AY103" s="237" t="s">
        <v>195</v>
      </c>
    </row>
    <row r="104" s="12" customFormat="1">
      <c r="B104" s="238"/>
      <c r="C104" s="239"/>
      <c r="D104" s="225" t="s">
        <v>213</v>
      </c>
      <c r="E104" s="266" t="s">
        <v>47</v>
      </c>
      <c r="F104" s="267" t="s">
        <v>1316</v>
      </c>
      <c r="G104" s="239"/>
      <c r="H104" s="268">
        <v>1027.4400000000001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213</v>
      </c>
      <c r="AU104" s="248" t="s">
        <v>23</v>
      </c>
      <c r="AV104" s="12" t="s">
        <v>91</v>
      </c>
      <c r="AW104" s="12" t="s">
        <v>45</v>
      </c>
      <c r="AX104" s="12" t="s">
        <v>82</v>
      </c>
      <c r="AY104" s="248" t="s">
        <v>195</v>
      </c>
    </row>
    <row r="105" s="14" customFormat="1">
      <c r="B105" s="272"/>
      <c r="C105" s="273"/>
      <c r="D105" s="223" t="s">
        <v>213</v>
      </c>
      <c r="E105" s="283" t="s">
        <v>47</v>
      </c>
      <c r="F105" s="284" t="s">
        <v>297</v>
      </c>
      <c r="G105" s="273"/>
      <c r="H105" s="285">
        <v>1027.4400000000001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AT105" s="282" t="s">
        <v>213</v>
      </c>
      <c r="AU105" s="282" t="s">
        <v>23</v>
      </c>
      <c r="AV105" s="14" t="s">
        <v>194</v>
      </c>
      <c r="AW105" s="14" t="s">
        <v>45</v>
      </c>
      <c r="AX105" s="14" t="s">
        <v>23</v>
      </c>
      <c r="AY105" s="282" t="s">
        <v>195</v>
      </c>
    </row>
    <row r="106" s="1" customFormat="1" ht="22.5" customHeight="1">
      <c r="B106" s="40"/>
      <c r="C106" s="211" t="s">
        <v>220</v>
      </c>
      <c r="D106" s="211" t="s">
        <v>196</v>
      </c>
      <c r="E106" s="212" t="s">
        <v>968</v>
      </c>
      <c r="F106" s="213" t="s">
        <v>969</v>
      </c>
      <c r="G106" s="214" t="s">
        <v>568</v>
      </c>
      <c r="H106" s="215">
        <v>1027.4400000000001</v>
      </c>
      <c r="I106" s="216"/>
      <c r="J106" s="217">
        <f>ROUND(I106*H106,2)</f>
        <v>0</v>
      </c>
      <c r="K106" s="213" t="s">
        <v>200</v>
      </c>
      <c r="L106" s="66"/>
      <c r="M106" s="218" t="s">
        <v>47</v>
      </c>
      <c r="N106" s="219" t="s">
        <v>53</v>
      </c>
      <c r="O106" s="41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AR106" s="19" t="s">
        <v>194</v>
      </c>
      <c r="AT106" s="19" t="s">
        <v>196</v>
      </c>
      <c r="AU106" s="19" t="s">
        <v>23</v>
      </c>
      <c r="AY106" s="19" t="s">
        <v>195</v>
      </c>
      <c r="BE106" s="222">
        <f>IF(N106="základní",J106,0)</f>
        <v>0</v>
      </c>
      <c r="BF106" s="222">
        <f>IF(N106="snížená",J106,0)</f>
        <v>0</v>
      </c>
      <c r="BG106" s="222">
        <f>IF(N106="zákl. přenesená",J106,0)</f>
        <v>0</v>
      </c>
      <c r="BH106" s="222">
        <f>IF(N106="sníž. přenesená",J106,0)</f>
        <v>0</v>
      </c>
      <c r="BI106" s="222">
        <f>IF(N106="nulová",J106,0)</f>
        <v>0</v>
      </c>
      <c r="BJ106" s="19" t="s">
        <v>23</v>
      </c>
      <c r="BK106" s="222">
        <f>ROUND(I106*H106,2)</f>
        <v>0</v>
      </c>
      <c r="BL106" s="19" t="s">
        <v>194</v>
      </c>
      <c r="BM106" s="19" t="s">
        <v>1321</v>
      </c>
    </row>
    <row r="107" s="1" customFormat="1">
      <c r="B107" s="40"/>
      <c r="C107" s="68"/>
      <c r="D107" s="225" t="s">
        <v>202</v>
      </c>
      <c r="E107" s="68"/>
      <c r="F107" s="226" t="s">
        <v>971</v>
      </c>
      <c r="G107" s="68"/>
      <c r="H107" s="68"/>
      <c r="I107" s="183"/>
      <c r="J107" s="68"/>
      <c r="K107" s="68"/>
      <c r="L107" s="66"/>
      <c r="M107" s="86"/>
      <c r="N107" s="41"/>
      <c r="O107" s="41"/>
      <c r="P107" s="41"/>
      <c r="Q107" s="41"/>
      <c r="R107" s="41"/>
      <c r="S107" s="41"/>
      <c r="T107" s="87"/>
      <c r="AT107" s="19" t="s">
        <v>202</v>
      </c>
      <c r="AU107" s="19" t="s">
        <v>23</v>
      </c>
    </row>
    <row r="108" s="11" customFormat="1">
      <c r="B108" s="227"/>
      <c r="C108" s="228"/>
      <c r="D108" s="225" t="s">
        <v>213</v>
      </c>
      <c r="E108" s="229" t="s">
        <v>47</v>
      </c>
      <c r="F108" s="230" t="s">
        <v>1225</v>
      </c>
      <c r="G108" s="228"/>
      <c r="H108" s="231" t="s">
        <v>47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213</v>
      </c>
      <c r="AU108" s="237" t="s">
        <v>23</v>
      </c>
      <c r="AV108" s="11" t="s">
        <v>23</v>
      </c>
      <c r="AW108" s="11" t="s">
        <v>45</v>
      </c>
      <c r="AX108" s="11" t="s">
        <v>82</v>
      </c>
      <c r="AY108" s="237" t="s">
        <v>195</v>
      </c>
    </row>
    <row r="109" s="11" customFormat="1">
      <c r="B109" s="227"/>
      <c r="C109" s="228"/>
      <c r="D109" s="225" t="s">
        <v>213</v>
      </c>
      <c r="E109" s="229" t="s">
        <v>47</v>
      </c>
      <c r="F109" s="230" t="s">
        <v>529</v>
      </c>
      <c r="G109" s="228"/>
      <c r="H109" s="231" t="s">
        <v>47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213</v>
      </c>
      <c r="AU109" s="237" t="s">
        <v>23</v>
      </c>
      <c r="AV109" s="11" t="s">
        <v>23</v>
      </c>
      <c r="AW109" s="11" t="s">
        <v>45</v>
      </c>
      <c r="AX109" s="11" t="s">
        <v>82</v>
      </c>
      <c r="AY109" s="237" t="s">
        <v>195</v>
      </c>
    </row>
    <row r="110" s="12" customFormat="1">
      <c r="B110" s="238"/>
      <c r="C110" s="239"/>
      <c r="D110" s="225" t="s">
        <v>213</v>
      </c>
      <c r="E110" s="266" t="s">
        <v>47</v>
      </c>
      <c r="F110" s="267" t="s">
        <v>1316</v>
      </c>
      <c r="G110" s="239"/>
      <c r="H110" s="268">
        <v>1027.4400000000001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213</v>
      </c>
      <c r="AU110" s="248" t="s">
        <v>23</v>
      </c>
      <c r="AV110" s="12" t="s">
        <v>91</v>
      </c>
      <c r="AW110" s="12" t="s">
        <v>45</v>
      </c>
      <c r="AX110" s="12" t="s">
        <v>82</v>
      </c>
      <c r="AY110" s="248" t="s">
        <v>195</v>
      </c>
    </row>
    <row r="111" s="14" customFormat="1">
      <c r="B111" s="272"/>
      <c r="C111" s="273"/>
      <c r="D111" s="223" t="s">
        <v>213</v>
      </c>
      <c r="E111" s="283" t="s">
        <v>47</v>
      </c>
      <c r="F111" s="284" t="s">
        <v>297</v>
      </c>
      <c r="G111" s="273"/>
      <c r="H111" s="285">
        <v>1027.4400000000001</v>
      </c>
      <c r="I111" s="277"/>
      <c r="J111" s="273"/>
      <c r="K111" s="273"/>
      <c r="L111" s="278"/>
      <c r="M111" s="279"/>
      <c r="N111" s="280"/>
      <c r="O111" s="280"/>
      <c r="P111" s="280"/>
      <c r="Q111" s="280"/>
      <c r="R111" s="280"/>
      <c r="S111" s="280"/>
      <c r="T111" s="281"/>
      <c r="AT111" s="282" t="s">
        <v>213</v>
      </c>
      <c r="AU111" s="282" t="s">
        <v>23</v>
      </c>
      <c r="AV111" s="14" t="s">
        <v>194</v>
      </c>
      <c r="AW111" s="14" t="s">
        <v>45</v>
      </c>
      <c r="AX111" s="14" t="s">
        <v>23</v>
      </c>
      <c r="AY111" s="282" t="s">
        <v>195</v>
      </c>
    </row>
    <row r="112" s="1" customFormat="1" ht="22.5" customHeight="1">
      <c r="B112" s="40"/>
      <c r="C112" s="211" t="s">
        <v>226</v>
      </c>
      <c r="D112" s="211" t="s">
        <v>196</v>
      </c>
      <c r="E112" s="212" t="s">
        <v>572</v>
      </c>
      <c r="F112" s="213" t="s">
        <v>573</v>
      </c>
      <c r="G112" s="214" t="s">
        <v>557</v>
      </c>
      <c r="H112" s="215">
        <v>1027.4400000000001</v>
      </c>
      <c r="I112" s="216"/>
      <c r="J112" s="217">
        <f>ROUND(I112*H112,2)</f>
        <v>0</v>
      </c>
      <c r="K112" s="213" t="s">
        <v>200</v>
      </c>
      <c r="L112" s="66"/>
      <c r="M112" s="218" t="s">
        <v>47</v>
      </c>
      <c r="N112" s="219" t="s">
        <v>53</v>
      </c>
      <c r="O112" s="41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AR112" s="19" t="s">
        <v>194</v>
      </c>
      <c r="AT112" s="19" t="s">
        <v>196</v>
      </c>
      <c r="AU112" s="19" t="s">
        <v>23</v>
      </c>
      <c r="AY112" s="19" t="s">
        <v>195</v>
      </c>
      <c r="BE112" s="222">
        <f>IF(N112="základní",J112,0)</f>
        <v>0</v>
      </c>
      <c r="BF112" s="222">
        <f>IF(N112="snížená",J112,0)</f>
        <v>0</v>
      </c>
      <c r="BG112" s="222">
        <f>IF(N112="zákl. přenesená",J112,0)</f>
        <v>0</v>
      </c>
      <c r="BH112" s="222">
        <f>IF(N112="sníž. přenesená",J112,0)</f>
        <v>0</v>
      </c>
      <c r="BI112" s="222">
        <f>IF(N112="nulová",J112,0)</f>
        <v>0</v>
      </c>
      <c r="BJ112" s="19" t="s">
        <v>23</v>
      </c>
      <c r="BK112" s="222">
        <f>ROUND(I112*H112,2)</f>
        <v>0</v>
      </c>
      <c r="BL112" s="19" t="s">
        <v>194</v>
      </c>
      <c r="BM112" s="19" t="s">
        <v>1322</v>
      </c>
    </row>
    <row r="113" s="1" customFormat="1">
      <c r="B113" s="40"/>
      <c r="C113" s="68"/>
      <c r="D113" s="225" t="s">
        <v>202</v>
      </c>
      <c r="E113" s="68"/>
      <c r="F113" s="226" t="s">
        <v>573</v>
      </c>
      <c r="G113" s="68"/>
      <c r="H113" s="68"/>
      <c r="I113" s="183"/>
      <c r="J113" s="68"/>
      <c r="K113" s="68"/>
      <c r="L113" s="66"/>
      <c r="M113" s="86"/>
      <c r="N113" s="41"/>
      <c r="O113" s="41"/>
      <c r="P113" s="41"/>
      <c r="Q113" s="41"/>
      <c r="R113" s="41"/>
      <c r="S113" s="41"/>
      <c r="T113" s="87"/>
      <c r="AT113" s="19" t="s">
        <v>202</v>
      </c>
      <c r="AU113" s="19" t="s">
        <v>23</v>
      </c>
    </row>
    <row r="114" s="11" customFormat="1">
      <c r="B114" s="227"/>
      <c r="C114" s="228"/>
      <c r="D114" s="225" t="s">
        <v>213</v>
      </c>
      <c r="E114" s="229" t="s">
        <v>47</v>
      </c>
      <c r="F114" s="230" t="s">
        <v>1225</v>
      </c>
      <c r="G114" s="228"/>
      <c r="H114" s="231" t="s">
        <v>47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213</v>
      </c>
      <c r="AU114" s="237" t="s">
        <v>23</v>
      </c>
      <c r="AV114" s="11" t="s">
        <v>23</v>
      </c>
      <c r="AW114" s="11" t="s">
        <v>45</v>
      </c>
      <c r="AX114" s="11" t="s">
        <v>82</v>
      </c>
      <c r="AY114" s="237" t="s">
        <v>195</v>
      </c>
    </row>
    <row r="115" s="12" customFormat="1">
      <c r="B115" s="238"/>
      <c r="C115" s="239"/>
      <c r="D115" s="223" t="s">
        <v>213</v>
      </c>
      <c r="E115" s="240" t="s">
        <v>47</v>
      </c>
      <c r="F115" s="241" t="s">
        <v>1323</v>
      </c>
      <c r="G115" s="239"/>
      <c r="H115" s="242">
        <v>1027.4400000000001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AT115" s="248" t="s">
        <v>213</v>
      </c>
      <c r="AU115" s="248" t="s">
        <v>23</v>
      </c>
      <c r="AV115" s="12" t="s">
        <v>91</v>
      </c>
      <c r="AW115" s="12" t="s">
        <v>45</v>
      </c>
      <c r="AX115" s="12" t="s">
        <v>23</v>
      </c>
      <c r="AY115" s="248" t="s">
        <v>195</v>
      </c>
    </row>
    <row r="116" s="1" customFormat="1" ht="22.5" customHeight="1">
      <c r="B116" s="40"/>
      <c r="C116" s="211" t="s">
        <v>232</v>
      </c>
      <c r="D116" s="211" t="s">
        <v>196</v>
      </c>
      <c r="E116" s="212" t="s">
        <v>576</v>
      </c>
      <c r="F116" s="213" t="s">
        <v>577</v>
      </c>
      <c r="G116" s="214" t="s">
        <v>492</v>
      </c>
      <c r="H116" s="215">
        <v>1952.136</v>
      </c>
      <c r="I116" s="216"/>
      <c r="J116" s="217">
        <f>ROUND(I116*H116,2)</f>
        <v>0</v>
      </c>
      <c r="K116" s="213" t="s">
        <v>200</v>
      </c>
      <c r="L116" s="66"/>
      <c r="M116" s="218" t="s">
        <v>47</v>
      </c>
      <c r="N116" s="219" t="s">
        <v>53</v>
      </c>
      <c r="O116" s="41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AR116" s="19" t="s">
        <v>194</v>
      </c>
      <c r="AT116" s="19" t="s">
        <v>196</v>
      </c>
      <c r="AU116" s="19" t="s">
        <v>23</v>
      </c>
      <c r="AY116" s="19" t="s">
        <v>195</v>
      </c>
      <c r="BE116" s="222">
        <f>IF(N116="základní",J116,0)</f>
        <v>0</v>
      </c>
      <c r="BF116" s="222">
        <f>IF(N116="snížená",J116,0)</f>
        <v>0</v>
      </c>
      <c r="BG116" s="222">
        <f>IF(N116="zákl. přenesená",J116,0)</f>
        <v>0</v>
      </c>
      <c r="BH116" s="222">
        <f>IF(N116="sníž. přenesená",J116,0)</f>
        <v>0</v>
      </c>
      <c r="BI116" s="222">
        <f>IF(N116="nulová",J116,0)</f>
        <v>0</v>
      </c>
      <c r="BJ116" s="19" t="s">
        <v>23</v>
      </c>
      <c r="BK116" s="222">
        <f>ROUND(I116*H116,2)</f>
        <v>0</v>
      </c>
      <c r="BL116" s="19" t="s">
        <v>194</v>
      </c>
      <c r="BM116" s="19" t="s">
        <v>1324</v>
      </c>
    </row>
    <row r="117" s="1" customFormat="1">
      <c r="B117" s="40"/>
      <c r="C117" s="68"/>
      <c r="D117" s="225" t="s">
        <v>202</v>
      </c>
      <c r="E117" s="68"/>
      <c r="F117" s="226" t="s">
        <v>579</v>
      </c>
      <c r="G117" s="68"/>
      <c r="H117" s="68"/>
      <c r="I117" s="183"/>
      <c r="J117" s="68"/>
      <c r="K117" s="68"/>
      <c r="L117" s="66"/>
      <c r="M117" s="86"/>
      <c r="N117" s="41"/>
      <c r="O117" s="41"/>
      <c r="P117" s="41"/>
      <c r="Q117" s="41"/>
      <c r="R117" s="41"/>
      <c r="S117" s="41"/>
      <c r="T117" s="87"/>
      <c r="AT117" s="19" t="s">
        <v>202</v>
      </c>
      <c r="AU117" s="19" t="s">
        <v>23</v>
      </c>
    </row>
    <row r="118" s="12" customFormat="1">
      <c r="B118" s="238"/>
      <c r="C118" s="239"/>
      <c r="D118" s="223" t="s">
        <v>213</v>
      </c>
      <c r="E118" s="240" t="s">
        <v>215</v>
      </c>
      <c r="F118" s="241" t="s">
        <v>1325</v>
      </c>
      <c r="G118" s="239"/>
      <c r="H118" s="242">
        <v>1952.136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AT118" s="248" t="s">
        <v>213</v>
      </c>
      <c r="AU118" s="248" t="s">
        <v>23</v>
      </c>
      <c r="AV118" s="12" t="s">
        <v>91</v>
      </c>
      <c r="AW118" s="12" t="s">
        <v>45</v>
      </c>
      <c r="AX118" s="12" t="s">
        <v>23</v>
      </c>
      <c r="AY118" s="248" t="s">
        <v>195</v>
      </c>
    </row>
    <row r="119" s="1" customFormat="1" ht="22.5" customHeight="1">
      <c r="B119" s="40"/>
      <c r="C119" s="211" t="s">
        <v>238</v>
      </c>
      <c r="D119" s="211" t="s">
        <v>196</v>
      </c>
      <c r="E119" s="212" t="s">
        <v>582</v>
      </c>
      <c r="F119" s="213" t="s">
        <v>583</v>
      </c>
      <c r="G119" s="214" t="s">
        <v>526</v>
      </c>
      <c r="H119" s="215">
        <v>3210.75</v>
      </c>
      <c r="I119" s="216"/>
      <c r="J119" s="217">
        <f>ROUND(I119*H119,2)</f>
        <v>0</v>
      </c>
      <c r="K119" s="213" t="s">
        <v>200</v>
      </c>
      <c r="L119" s="66"/>
      <c r="M119" s="218" t="s">
        <v>47</v>
      </c>
      <c r="N119" s="219" t="s">
        <v>53</v>
      </c>
      <c r="O119" s="41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AR119" s="19" t="s">
        <v>194</v>
      </c>
      <c r="AT119" s="19" t="s">
        <v>196</v>
      </c>
      <c r="AU119" s="19" t="s">
        <v>23</v>
      </c>
      <c r="AY119" s="19" t="s">
        <v>195</v>
      </c>
      <c r="BE119" s="222">
        <f>IF(N119="základní",J119,0)</f>
        <v>0</v>
      </c>
      <c r="BF119" s="222">
        <f>IF(N119="snížená",J119,0)</f>
        <v>0</v>
      </c>
      <c r="BG119" s="222">
        <f>IF(N119="zákl. přenesená",J119,0)</f>
        <v>0</v>
      </c>
      <c r="BH119" s="222">
        <f>IF(N119="sníž. přenesená",J119,0)</f>
        <v>0</v>
      </c>
      <c r="BI119" s="222">
        <f>IF(N119="nulová",J119,0)</f>
        <v>0</v>
      </c>
      <c r="BJ119" s="19" t="s">
        <v>23</v>
      </c>
      <c r="BK119" s="222">
        <f>ROUND(I119*H119,2)</f>
        <v>0</v>
      </c>
      <c r="BL119" s="19" t="s">
        <v>194</v>
      </c>
      <c r="BM119" s="19" t="s">
        <v>1326</v>
      </c>
    </row>
    <row r="120" s="1" customFormat="1">
      <c r="B120" s="40"/>
      <c r="C120" s="68"/>
      <c r="D120" s="225" t="s">
        <v>202</v>
      </c>
      <c r="E120" s="68"/>
      <c r="F120" s="226" t="s">
        <v>585</v>
      </c>
      <c r="G120" s="68"/>
      <c r="H120" s="68"/>
      <c r="I120" s="183"/>
      <c r="J120" s="68"/>
      <c r="K120" s="68"/>
      <c r="L120" s="66"/>
      <c r="M120" s="86"/>
      <c r="N120" s="41"/>
      <c r="O120" s="41"/>
      <c r="P120" s="41"/>
      <c r="Q120" s="41"/>
      <c r="R120" s="41"/>
      <c r="S120" s="41"/>
      <c r="T120" s="87"/>
      <c r="AT120" s="19" t="s">
        <v>202</v>
      </c>
      <c r="AU120" s="19" t="s">
        <v>23</v>
      </c>
    </row>
    <row r="121" s="11" customFormat="1">
      <c r="B121" s="227"/>
      <c r="C121" s="228"/>
      <c r="D121" s="225" t="s">
        <v>213</v>
      </c>
      <c r="E121" s="229" t="s">
        <v>47</v>
      </c>
      <c r="F121" s="230" t="s">
        <v>1225</v>
      </c>
      <c r="G121" s="228"/>
      <c r="H121" s="231" t="s">
        <v>47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213</v>
      </c>
      <c r="AU121" s="237" t="s">
        <v>23</v>
      </c>
      <c r="AV121" s="11" t="s">
        <v>23</v>
      </c>
      <c r="AW121" s="11" t="s">
        <v>45</v>
      </c>
      <c r="AX121" s="11" t="s">
        <v>82</v>
      </c>
      <c r="AY121" s="237" t="s">
        <v>195</v>
      </c>
    </row>
    <row r="122" s="11" customFormat="1">
      <c r="B122" s="227"/>
      <c r="C122" s="228"/>
      <c r="D122" s="225" t="s">
        <v>213</v>
      </c>
      <c r="E122" s="229" t="s">
        <v>47</v>
      </c>
      <c r="F122" s="230" t="s">
        <v>529</v>
      </c>
      <c r="G122" s="228"/>
      <c r="H122" s="231" t="s">
        <v>47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213</v>
      </c>
      <c r="AU122" s="237" t="s">
        <v>23</v>
      </c>
      <c r="AV122" s="11" t="s">
        <v>23</v>
      </c>
      <c r="AW122" s="11" t="s">
        <v>45</v>
      </c>
      <c r="AX122" s="11" t="s">
        <v>82</v>
      </c>
      <c r="AY122" s="237" t="s">
        <v>195</v>
      </c>
    </row>
    <row r="123" s="12" customFormat="1">
      <c r="B123" s="238"/>
      <c r="C123" s="239"/>
      <c r="D123" s="225" t="s">
        <v>213</v>
      </c>
      <c r="E123" s="266" t="s">
        <v>694</v>
      </c>
      <c r="F123" s="267" t="s">
        <v>1226</v>
      </c>
      <c r="G123" s="239"/>
      <c r="H123" s="268">
        <v>3210.75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AT123" s="248" t="s">
        <v>213</v>
      </c>
      <c r="AU123" s="248" t="s">
        <v>23</v>
      </c>
      <c r="AV123" s="12" t="s">
        <v>91</v>
      </c>
      <c r="AW123" s="12" t="s">
        <v>45</v>
      </c>
      <c r="AX123" s="12" t="s">
        <v>82</v>
      </c>
      <c r="AY123" s="248" t="s">
        <v>195</v>
      </c>
    </row>
    <row r="124" s="14" customFormat="1">
      <c r="B124" s="272"/>
      <c r="C124" s="273"/>
      <c r="D124" s="223" t="s">
        <v>213</v>
      </c>
      <c r="E124" s="283" t="s">
        <v>47</v>
      </c>
      <c r="F124" s="284" t="s">
        <v>297</v>
      </c>
      <c r="G124" s="273"/>
      <c r="H124" s="285">
        <v>3210.75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AT124" s="282" t="s">
        <v>213</v>
      </c>
      <c r="AU124" s="282" t="s">
        <v>23</v>
      </c>
      <c r="AV124" s="14" t="s">
        <v>194</v>
      </c>
      <c r="AW124" s="14" t="s">
        <v>45</v>
      </c>
      <c r="AX124" s="14" t="s">
        <v>23</v>
      </c>
      <c r="AY124" s="282" t="s">
        <v>195</v>
      </c>
    </row>
    <row r="125" s="1" customFormat="1" ht="22.5" customHeight="1">
      <c r="B125" s="40"/>
      <c r="C125" s="211" t="s">
        <v>243</v>
      </c>
      <c r="D125" s="211" t="s">
        <v>196</v>
      </c>
      <c r="E125" s="212" t="s">
        <v>979</v>
      </c>
      <c r="F125" s="213" t="s">
        <v>980</v>
      </c>
      <c r="G125" s="214" t="s">
        <v>492</v>
      </c>
      <c r="H125" s="215">
        <v>1830.1279999999999</v>
      </c>
      <c r="I125" s="216"/>
      <c r="J125" s="217">
        <f>ROUND(I125*H125,2)</f>
        <v>0</v>
      </c>
      <c r="K125" s="213" t="s">
        <v>47</v>
      </c>
      <c r="L125" s="66"/>
      <c r="M125" s="218" t="s">
        <v>47</v>
      </c>
      <c r="N125" s="219" t="s">
        <v>53</v>
      </c>
      <c r="O125" s="41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AR125" s="19" t="s">
        <v>194</v>
      </c>
      <c r="AT125" s="19" t="s">
        <v>196</v>
      </c>
      <c r="AU125" s="19" t="s">
        <v>23</v>
      </c>
      <c r="AY125" s="19" t="s">
        <v>195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9" t="s">
        <v>23</v>
      </c>
      <c r="BK125" s="222">
        <f>ROUND(I125*H125,2)</f>
        <v>0</v>
      </c>
      <c r="BL125" s="19" t="s">
        <v>194</v>
      </c>
      <c r="BM125" s="19" t="s">
        <v>1327</v>
      </c>
    </row>
    <row r="126" s="1" customFormat="1">
      <c r="B126" s="40"/>
      <c r="C126" s="68"/>
      <c r="D126" s="225" t="s">
        <v>202</v>
      </c>
      <c r="E126" s="68"/>
      <c r="F126" s="226" t="s">
        <v>980</v>
      </c>
      <c r="G126" s="68"/>
      <c r="H126" s="68"/>
      <c r="I126" s="183"/>
      <c r="J126" s="68"/>
      <c r="K126" s="68"/>
      <c r="L126" s="66"/>
      <c r="M126" s="86"/>
      <c r="N126" s="41"/>
      <c r="O126" s="41"/>
      <c r="P126" s="41"/>
      <c r="Q126" s="41"/>
      <c r="R126" s="41"/>
      <c r="S126" s="41"/>
      <c r="T126" s="87"/>
      <c r="AT126" s="19" t="s">
        <v>202</v>
      </c>
      <c r="AU126" s="19" t="s">
        <v>23</v>
      </c>
    </row>
    <row r="127" s="11" customFormat="1">
      <c r="B127" s="227"/>
      <c r="C127" s="228"/>
      <c r="D127" s="225" t="s">
        <v>213</v>
      </c>
      <c r="E127" s="229" t="s">
        <v>47</v>
      </c>
      <c r="F127" s="230" t="s">
        <v>1225</v>
      </c>
      <c r="G127" s="228"/>
      <c r="H127" s="231" t="s">
        <v>47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213</v>
      </c>
      <c r="AU127" s="237" t="s">
        <v>23</v>
      </c>
      <c r="AV127" s="11" t="s">
        <v>23</v>
      </c>
      <c r="AW127" s="11" t="s">
        <v>45</v>
      </c>
      <c r="AX127" s="11" t="s">
        <v>82</v>
      </c>
      <c r="AY127" s="237" t="s">
        <v>195</v>
      </c>
    </row>
    <row r="128" s="12" customFormat="1">
      <c r="B128" s="238"/>
      <c r="C128" s="239"/>
      <c r="D128" s="223" t="s">
        <v>213</v>
      </c>
      <c r="E128" s="240" t="s">
        <v>225</v>
      </c>
      <c r="F128" s="241" t="s">
        <v>1328</v>
      </c>
      <c r="G128" s="239"/>
      <c r="H128" s="242">
        <v>1830.1279999999999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213</v>
      </c>
      <c r="AU128" s="248" t="s">
        <v>23</v>
      </c>
      <c r="AV128" s="12" t="s">
        <v>91</v>
      </c>
      <c r="AW128" s="12" t="s">
        <v>45</v>
      </c>
      <c r="AX128" s="12" t="s">
        <v>23</v>
      </c>
      <c r="AY128" s="248" t="s">
        <v>195</v>
      </c>
    </row>
    <row r="129" s="1" customFormat="1" ht="22.5" customHeight="1">
      <c r="B129" s="40"/>
      <c r="C129" s="211" t="s">
        <v>28</v>
      </c>
      <c r="D129" s="211" t="s">
        <v>196</v>
      </c>
      <c r="E129" s="212" t="s">
        <v>983</v>
      </c>
      <c r="F129" s="213" t="s">
        <v>984</v>
      </c>
      <c r="G129" s="214" t="s">
        <v>526</v>
      </c>
      <c r="H129" s="215">
        <v>2568.5999999999999</v>
      </c>
      <c r="I129" s="216"/>
      <c r="J129" s="217">
        <f>ROUND(I129*H129,2)</f>
        <v>0</v>
      </c>
      <c r="K129" s="213" t="s">
        <v>200</v>
      </c>
      <c r="L129" s="66"/>
      <c r="M129" s="218" t="s">
        <v>47</v>
      </c>
      <c r="N129" s="219" t="s">
        <v>53</v>
      </c>
      <c r="O129" s="41"/>
      <c r="P129" s="220">
        <f>O129*H129</f>
        <v>0</v>
      </c>
      <c r="Q129" s="220">
        <v>0.00068999999999999997</v>
      </c>
      <c r="R129" s="220">
        <f>Q129*H129</f>
        <v>0</v>
      </c>
      <c r="S129" s="220">
        <v>0</v>
      </c>
      <c r="T129" s="221">
        <f>S129*H129</f>
        <v>0</v>
      </c>
      <c r="AR129" s="19" t="s">
        <v>194</v>
      </c>
      <c r="AT129" s="19" t="s">
        <v>196</v>
      </c>
      <c r="AU129" s="19" t="s">
        <v>23</v>
      </c>
      <c r="AY129" s="19" t="s">
        <v>195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9" t="s">
        <v>23</v>
      </c>
      <c r="BK129" s="222">
        <f>ROUND(I129*H129,2)</f>
        <v>0</v>
      </c>
      <c r="BL129" s="19" t="s">
        <v>194</v>
      </c>
      <c r="BM129" s="19" t="s">
        <v>1329</v>
      </c>
    </row>
    <row r="130" s="1" customFormat="1">
      <c r="B130" s="40"/>
      <c r="C130" s="68"/>
      <c r="D130" s="225" t="s">
        <v>202</v>
      </c>
      <c r="E130" s="68"/>
      <c r="F130" s="226" t="s">
        <v>986</v>
      </c>
      <c r="G130" s="68"/>
      <c r="H130" s="68"/>
      <c r="I130" s="183"/>
      <c r="J130" s="68"/>
      <c r="K130" s="68"/>
      <c r="L130" s="66"/>
      <c r="M130" s="86"/>
      <c r="N130" s="41"/>
      <c r="O130" s="41"/>
      <c r="P130" s="41"/>
      <c r="Q130" s="41"/>
      <c r="R130" s="41"/>
      <c r="S130" s="41"/>
      <c r="T130" s="87"/>
      <c r="AT130" s="19" t="s">
        <v>202</v>
      </c>
      <c r="AU130" s="19" t="s">
        <v>23</v>
      </c>
    </row>
    <row r="131" s="11" customFormat="1">
      <c r="B131" s="227"/>
      <c r="C131" s="228"/>
      <c r="D131" s="225" t="s">
        <v>213</v>
      </c>
      <c r="E131" s="229" t="s">
        <v>47</v>
      </c>
      <c r="F131" s="230" t="s">
        <v>1225</v>
      </c>
      <c r="G131" s="228"/>
      <c r="H131" s="231" t="s">
        <v>47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213</v>
      </c>
      <c r="AU131" s="237" t="s">
        <v>23</v>
      </c>
      <c r="AV131" s="11" t="s">
        <v>23</v>
      </c>
      <c r="AW131" s="11" t="s">
        <v>45</v>
      </c>
      <c r="AX131" s="11" t="s">
        <v>82</v>
      </c>
      <c r="AY131" s="237" t="s">
        <v>195</v>
      </c>
    </row>
    <row r="132" s="11" customFormat="1">
      <c r="B132" s="227"/>
      <c r="C132" s="228"/>
      <c r="D132" s="225" t="s">
        <v>213</v>
      </c>
      <c r="E132" s="229" t="s">
        <v>47</v>
      </c>
      <c r="F132" s="230" t="s">
        <v>529</v>
      </c>
      <c r="G132" s="228"/>
      <c r="H132" s="231" t="s">
        <v>47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213</v>
      </c>
      <c r="AU132" s="237" t="s">
        <v>23</v>
      </c>
      <c r="AV132" s="11" t="s">
        <v>23</v>
      </c>
      <c r="AW132" s="11" t="s">
        <v>45</v>
      </c>
      <c r="AX132" s="11" t="s">
        <v>82</v>
      </c>
      <c r="AY132" s="237" t="s">
        <v>195</v>
      </c>
    </row>
    <row r="133" s="12" customFormat="1">
      <c r="B133" s="238"/>
      <c r="C133" s="239"/>
      <c r="D133" s="223" t="s">
        <v>213</v>
      </c>
      <c r="E133" s="240" t="s">
        <v>701</v>
      </c>
      <c r="F133" s="241" t="s">
        <v>1330</v>
      </c>
      <c r="G133" s="239"/>
      <c r="H133" s="242">
        <v>2568.5999999999999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213</v>
      </c>
      <c r="AU133" s="248" t="s">
        <v>23</v>
      </c>
      <c r="AV133" s="12" t="s">
        <v>91</v>
      </c>
      <c r="AW133" s="12" t="s">
        <v>45</v>
      </c>
      <c r="AX133" s="12" t="s">
        <v>23</v>
      </c>
      <c r="AY133" s="248" t="s">
        <v>195</v>
      </c>
    </row>
    <row r="134" s="1" customFormat="1" ht="31.5" customHeight="1">
      <c r="B134" s="40"/>
      <c r="C134" s="211" t="s">
        <v>252</v>
      </c>
      <c r="D134" s="211" t="s">
        <v>196</v>
      </c>
      <c r="E134" s="212" t="s">
        <v>949</v>
      </c>
      <c r="F134" s="213" t="s">
        <v>950</v>
      </c>
      <c r="G134" s="214" t="s">
        <v>492</v>
      </c>
      <c r="H134" s="215">
        <v>1.772</v>
      </c>
      <c r="I134" s="216"/>
      <c r="J134" s="217">
        <f>ROUND(I134*H134,2)</f>
        <v>0</v>
      </c>
      <c r="K134" s="213" t="s">
        <v>200</v>
      </c>
      <c r="L134" s="66"/>
      <c r="M134" s="218" t="s">
        <v>47</v>
      </c>
      <c r="N134" s="219" t="s">
        <v>53</v>
      </c>
      <c r="O134" s="41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AR134" s="19" t="s">
        <v>194</v>
      </c>
      <c r="AT134" s="19" t="s">
        <v>196</v>
      </c>
      <c r="AU134" s="19" t="s">
        <v>23</v>
      </c>
      <c r="AY134" s="19" t="s">
        <v>195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9" t="s">
        <v>23</v>
      </c>
      <c r="BK134" s="222">
        <f>ROUND(I134*H134,2)</f>
        <v>0</v>
      </c>
      <c r="BL134" s="19" t="s">
        <v>194</v>
      </c>
      <c r="BM134" s="19" t="s">
        <v>1331</v>
      </c>
    </row>
    <row r="135" s="1" customFormat="1">
      <c r="B135" s="40"/>
      <c r="C135" s="68"/>
      <c r="D135" s="223" t="s">
        <v>202</v>
      </c>
      <c r="E135" s="68"/>
      <c r="F135" s="224" t="s">
        <v>952</v>
      </c>
      <c r="G135" s="68"/>
      <c r="H135" s="68"/>
      <c r="I135" s="183"/>
      <c r="J135" s="68"/>
      <c r="K135" s="68"/>
      <c r="L135" s="66"/>
      <c r="M135" s="86"/>
      <c r="N135" s="41"/>
      <c r="O135" s="41"/>
      <c r="P135" s="41"/>
      <c r="Q135" s="41"/>
      <c r="R135" s="41"/>
      <c r="S135" s="41"/>
      <c r="T135" s="87"/>
      <c r="AT135" s="19" t="s">
        <v>202</v>
      </c>
      <c r="AU135" s="19" t="s">
        <v>23</v>
      </c>
    </row>
    <row r="136" s="1" customFormat="1" ht="31.5" customHeight="1">
      <c r="B136" s="40"/>
      <c r="C136" s="211" t="s">
        <v>257</v>
      </c>
      <c r="D136" s="211" t="s">
        <v>196</v>
      </c>
      <c r="E136" s="212" t="s">
        <v>993</v>
      </c>
      <c r="F136" s="213" t="s">
        <v>994</v>
      </c>
      <c r="G136" s="214" t="s">
        <v>492</v>
      </c>
      <c r="H136" s="215">
        <v>1.772</v>
      </c>
      <c r="I136" s="216"/>
      <c r="J136" s="217">
        <f>ROUND(I136*H136,2)</f>
        <v>0</v>
      </c>
      <c r="K136" s="213" t="s">
        <v>200</v>
      </c>
      <c r="L136" s="66"/>
      <c r="M136" s="218" t="s">
        <v>47</v>
      </c>
      <c r="N136" s="219" t="s">
        <v>53</v>
      </c>
      <c r="O136" s="41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AR136" s="19" t="s">
        <v>194</v>
      </c>
      <c r="AT136" s="19" t="s">
        <v>196</v>
      </c>
      <c r="AU136" s="19" t="s">
        <v>23</v>
      </c>
      <c r="AY136" s="19" t="s">
        <v>195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9" t="s">
        <v>23</v>
      </c>
      <c r="BK136" s="222">
        <f>ROUND(I136*H136,2)</f>
        <v>0</v>
      </c>
      <c r="BL136" s="19" t="s">
        <v>194</v>
      </c>
      <c r="BM136" s="19" t="s">
        <v>1332</v>
      </c>
    </row>
    <row r="137" s="1" customFormat="1">
      <c r="B137" s="40"/>
      <c r="C137" s="68"/>
      <c r="D137" s="225" t="s">
        <v>202</v>
      </c>
      <c r="E137" s="68"/>
      <c r="F137" s="226" t="s">
        <v>996</v>
      </c>
      <c r="G137" s="68"/>
      <c r="H137" s="68"/>
      <c r="I137" s="183"/>
      <c r="J137" s="68"/>
      <c r="K137" s="68"/>
      <c r="L137" s="66"/>
      <c r="M137" s="296"/>
      <c r="N137" s="250"/>
      <c r="O137" s="250"/>
      <c r="P137" s="250"/>
      <c r="Q137" s="250"/>
      <c r="R137" s="250"/>
      <c r="S137" s="250"/>
      <c r="T137" s="297"/>
      <c r="AT137" s="19" t="s">
        <v>202</v>
      </c>
      <c r="AU137" s="19" t="s">
        <v>23</v>
      </c>
    </row>
    <row r="138" s="1" customFormat="1" ht="6.96" customHeight="1">
      <c r="B138" s="61"/>
      <c r="C138" s="62"/>
      <c r="D138" s="62"/>
      <c r="E138" s="62"/>
      <c r="F138" s="62"/>
      <c r="G138" s="62"/>
      <c r="H138" s="62"/>
      <c r="I138" s="166"/>
      <c r="J138" s="62"/>
      <c r="K138" s="62"/>
      <c r="L138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136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1333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1334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ROUND(J89,2)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ROUND(SUM(BE89:BE423), 2)</f>
        <v>0</v>
      </c>
      <c r="G32" s="41"/>
      <c r="H32" s="41"/>
      <c r="I32" s="158">
        <v>0.20999999999999999</v>
      </c>
      <c r="J32" s="157">
        <f>ROUND(ROUND((SUM(BE89:BE423)),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ROUND(SUM(BF89:BF423), 2)</f>
        <v>0</v>
      </c>
      <c r="G33" s="41"/>
      <c r="H33" s="41"/>
      <c r="I33" s="158">
        <v>0.14999999999999999</v>
      </c>
      <c r="J33" s="157">
        <f>ROUND(ROUND((SUM(BF89:BF423)),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ROUND(SUM(BG89:BG423),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ROUND(SUM(BH89:BH423),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ROUND(SUM(BI89:BI423),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1333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J89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278</v>
      </c>
      <c r="E61" s="179"/>
      <c r="F61" s="179"/>
      <c r="G61" s="179"/>
      <c r="H61" s="179"/>
      <c r="I61" s="180"/>
      <c r="J61" s="181">
        <f>J90</f>
        <v>0</v>
      </c>
      <c r="K61" s="182"/>
    </row>
    <row r="62" s="13" customFormat="1" ht="19.92" customHeight="1">
      <c r="B62" s="253"/>
      <c r="C62" s="254"/>
      <c r="D62" s="255" t="s">
        <v>503</v>
      </c>
      <c r="E62" s="256"/>
      <c r="F62" s="256"/>
      <c r="G62" s="256"/>
      <c r="H62" s="256"/>
      <c r="I62" s="257"/>
      <c r="J62" s="258">
        <f>J91</f>
        <v>0</v>
      </c>
      <c r="K62" s="259"/>
    </row>
    <row r="63" s="8" customFormat="1" ht="24.96" customHeight="1">
      <c r="B63" s="176"/>
      <c r="C63" s="177"/>
      <c r="D63" s="178" t="s">
        <v>504</v>
      </c>
      <c r="E63" s="179"/>
      <c r="F63" s="179"/>
      <c r="G63" s="179"/>
      <c r="H63" s="179"/>
      <c r="I63" s="180"/>
      <c r="J63" s="181">
        <f>J100</f>
        <v>0</v>
      </c>
      <c r="K63" s="182"/>
    </row>
    <row r="64" s="8" customFormat="1" ht="24.96" customHeight="1">
      <c r="B64" s="176"/>
      <c r="C64" s="177"/>
      <c r="D64" s="178" t="s">
        <v>1335</v>
      </c>
      <c r="E64" s="179"/>
      <c r="F64" s="179"/>
      <c r="G64" s="179"/>
      <c r="H64" s="179"/>
      <c r="I64" s="180"/>
      <c r="J64" s="181">
        <f>J158</f>
        <v>0</v>
      </c>
      <c r="K64" s="182"/>
    </row>
    <row r="65" s="8" customFormat="1" ht="24.96" customHeight="1">
      <c r="B65" s="176"/>
      <c r="C65" s="177"/>
      <c r="D65" s="178" t="s">
        <v>1060</v>
      </c>
      <c r="E65" s="179"/>
      <c r="F65" s="179"/>
      <c r="G65" s="179"/>
      <c r="H65" s="179"/>
      <c r="I65" s="180"/>
      <c r="J65" s="181">
        <f>J163</f>
        <v>0</v>
      </c>
      <c r="K65" s="182"/>
    </row>
    <row r="66" s="8" customFormat="1" ht="24.96" customHeight="1">
      <c r="B66" s="176"/>
      <c r="C66" s="177"/>
      <c r="D66" s="178" t="s">
        <v>505</v>
      </c>
      <c r="E66" s="179"/>
      <c r="F66" s="179"/>
      <c r="G66" s="179"/>
      <c r="H66" s="179"/>
      <c r="I66" s="180"/>
      <c r="J66" s="181">
        <f>J176</f>
        <v>0</v>
      </c>
      <c r="K66" s="182"/>
    </row>
    <row r="67" s="8" customFormat="1" ht="24.96" customHeight="1">
      <c r="B67" s="176"/>
      <c r="C67" s="177"/>
      <c r="D67" s="178" t="s">
        <v>506</v>
      </c>
      <c r="E67" s="179"/>
      <c r="F67" s="179"/>
      <c r="G67" s="179"/>
      <c r="H67" s="179"/>
      <c r="I67" s="180"/>
      <c r="J67" s="181">
        <f>J270</f>
        <v>0</v>
      </c>
      <c r="K67" s="182"/>
    </row>
    <row r="68" s="1" customFormat="1" ht="21.84" customHeight="1">
      <c r="B68" s="40"/>
      <c r="C68" s="41"/>
      <c r="D68" s="41"/>
      <c r="E68" s="41"/>
      <c r="F68" s="41"/>
      <c r="G68" s="41"/>
      <c r="H68" s="41"/>
      <c r="I68" s="143"/>
      <c r="J68" s="41"/>
      <c r="K68" s="45"/>
    </row>
    <row r="69" s="1" customFormat="1" ht="6.96" customHeight="1">
      <c r="B69" s="61"/>
      <c r="C69" s="62"/>
      <c r="D69" s="62"/>
      <c r="E69" s="62"/>
      <c r="F69" s="62"/>
      <c r="G69" s="62"/>
      <c r="H69" s="62"/>
      <c r="I69" s="166"/>
      <c r="J69" s="62"/>
      <c r="K69" s="63"/>
    </row>
    <row r="73" s="1" customFormat="1" ht="6.96" customHeight="1">
      <c r="B73" s="64"/>
      <c r="C73" s="65"/>
      <c r="D73" s="65"/>
      <c r="E73" s="65"/>
      <c r="F73" s="65"/>
      <c r="G73" s="65"/>
      <c r="H73" s="65"/>
      <c r="I73" s="169"/>
      <c r="J73" s="65"/>
      <c r="K73" s="65"/>
      <c r="L73" s="66"/>
    </row>
    <row r="74" s="1" customFormat="1" ht="36.96" customHeight="1">
      <c r="B74" s="40"/>
      <c r="C74" s="67" t="s">
        <v>178</v>
      </c>
      <c r="D74" s="68"/>
      <c r="E74" s="68"/>
      <c r="F74" s="68"/>
      <c r="G74" s="68"/>
      <c r="H74" s="68"/>
      <c r="I74" s="183"/>
      <c r="J74" s="68"/>
      <c r="K74" s="68"/>
      <c r="L74" s="66"/>
    </row>
    <row r="75" s="1" customFormat="1" ht="6.96" customHeight="1">
      <c r="B75" s="40"/>
      <c r="C75" s="68"/>
      <c r="D75" s="68"/>
      <c r="E75" s="68"/>
      <c r="F75" s="68"/>
      <c r="G75" s="68"/>
      <c r="H75" s="68"/>
      <c r="I75" s="183"/>
      <c r="J75" s="68"/>
      <c r="K75" s="68"/>
      <c r="L75" s="66"/>
    </row>
    <row r="76" s="1" customFormat="1" ht="14.4" customHeight="1">
      <c r="B76" s="40"/>
      <c r="C76" s="70" t="s">
        <v>16</v>
      </c>
      <c r="D76" s="68"/>
      <c r="E76" s="68"/>
      <c r="F76" s="68"/>
      <c r="G76" s="68"/>
      <c r="H76" s="68"/>
      <c r="I76" s="183"/>
      <c r="J76" s="68"/>
      <c r="K76" s="68"/>
      <c r="L76" s="66"/>
    </row>
    <row r="77" s="1" customFormat="1" ht="22.5" customHeight="1">
      <c r="B77" s="40"/>
      <c r="C77" s="68"/>
      <c r="D77" s="68"/>
      <c r="E77" s="184">
        <f>E7</f>
        <v>0</v>
      </c>
      <c r="F77" s="68"/>
      <c r="G77" s="68"/>
      <c r="H77" s="68"/>
      <c r="I77" s="183"/>
      <c r="J77" s="68"/>
      <c r="K77" s="68"/>
      <c r="L77" s="66"/>
    </row>
    <row r="78">
      <c r="B78" s="23"/>
      <c r="C78" s="70" t="s">
        <v>167</v>
      </c>
      <c r="D78" s="298"/>
      <c r="E78" s="298"/>
      <c r="F78" s="298"/>
      <c r="G78" s="298"/>
      <c r="H78" s="298"/>
      <c r="I78" s="138"/>
      <c r="J78" s="298"/>
      <c r="K78" s="298"/>
      <c r="L78" s="299"/>
    </row>
    <row r="79" s="1" customFormat="1" ht="22.5" customHeight="1">
      <c r="B79" s="40"/>
      <c r="C79" s="68"/>
      <c r="D79" s="68"/>
      <c r="E79" s="184" t="s">
        <v>1333</v>
      </c>
      <c r="F79" s="68"/>
      <c r="G79" s="68"/>
      <c r="H79" s="68"/>
      <c r="I79" s="183"/>
      <c r="J79" s="68"/>
      <c r="K79" s="68"/>
      <c r="L79" s="66"/>
    </row>
    <row r="80" s="1" customFormat="1" ht="14.4" customHeight="1">
      <c r="B80" s="40"/>
      <c r="C80" s="70" t="s">
        <v>501</v>
      </c>
      <c r="D80" s="68"/>
      <c r="E80" s="68"/>
      <c r="F80" s="68"/>
      <c r="G80" s="68"/>
      <c r="H80" s="68"/>
      <c r="I80" s="183"/>
      <c r="J80" s="68"/>
      <c r="K80" s="68"/>
      <c r="L80" s="66"/>
    </row>
    <row r="81" s="1" customFormat="1" ht="23.25" customHeight="1">
      <c r="B81" s="40"/>
      <c r="C81" s="68"/>
      <c r="D81" s="68"/>
      <c r="E81" s="76">
        <f>E11</f>
        <v>0</v>
      </c>
      <c r="F81" s="68"/>
      <c r="G81" s="68"/>
      <c r="H81" s="68"/>
      <c r="I81" s="183"/>
      <c r="J81" s="68"/>
      <c r="K81" s="68"/>
      <c r="L81" s="66"/>
    </row>
    <row r="82" s="1" customFormat="1" ht="6.96" customHeight="1">
      <c r="B82" s="40"/>
      <c r="C82" s="68"/>
      <c r="D82" s="68"/>
      <c r="E82" s="68"/>
      <c r="F82" s="68"/>
      <c r="G82" s="68"/>
      <c r="H82" s="68"/>
      <c r="I82" s="183"/>
      <c r="J82" s="68"/>
      <c r="K82" s="68"/>
      <c r="L82" s="66"/>
    </row>
    <row r="83" s="1" customFormat="1" ht="18" customHeight="1">
      <c r="B83" s="40"/>
      <c r="C83" s="70" t="s">
        <v>24</v>
      </c>
      <c r="D83" s="68"/>
      <c r="E83" s="68"/>
      <c r="F83" s="185">
        <f>F14</f>
        <v>0</v>
      </c>
      <c r="G83" s="68"/>
      <c r="H83" s="68"/>
      <c r="I83" s="186" t="s">
        <v>26</v>
      </c>
      <c r="J83" s="79">
        <f>IF(J14="","",J14)</f>
        <v>0</v>
      </c>
      <c r="K83" s="68"/>
      <c r="L83" s="66"/>
    </row>
    <row r="84" s="1" customFormat="1" ht="6.96" customHeight="1">
      <c r="B84" s="40"/>
      <c r="C84" s="68"/>
      <c r="D84" s="68"/>
      <c r="E84" s="68"/>
      <c r="F84" s="68"/>
      <c r="G84" s="68"/>
      <c r="H84" s="68"/>
      <c r="I84" s="183"/>
      <c r="J84" s="68"/>
      <c r="K84" s="68"/>
      <c r="L84" s="66"/>
    </row>
    <row r="85" s="1" customFormat="1">
      <c r="B85" s="40"/>
      <c r="C85" s="70" t="s">
        <v>34</v>
      </c>
      <c r="D85" s="68"/>
      <c r="E85" s="68"/>
      <c r="F85" s="185">
        <f>E17</f>
        <v>0</v>
      </c>
      <c r="G85" s="68"/>
      <c r="H85" s="68"/>
      <c r="I85" s="186" t="s">
        <v>42</v>
      </c>
      <c r="J85" s="185">
        <f>E23</f>
        <v>0</v>
      </c>
      <c r="K85" s="68"/>
      <c r="L85" s="66"/>
    </row>
    <row r="86" s="1" customFormat="1" ht="14.4" customHeight="1">
      <c r="B86" s="40"/>
      <c r="C86" s="70" t="s">
        <v>40</v>
      </c>
      <c r="D86" s="68"/>
      <c r="E86" s="68"/>
      <c r="F86" s="185">
        <f>IF(E20="","",E20)</f>
        <v>0</v>
      </c>
      <c r="G86" s="68"/>
      <c r="H86" s="68"/>
      <c r="I86" s="183"/>
      <c r="J86" s="68"/>
      <c r="K86" s="68"/>
      <c r="L86" s="66"/>
    </row>
    <row r="87" s="1" customFormat="1" ht="10.32" customHeight="1">
      <c r="B87" s="40"/>
      <c r="C87" s="68"/>
      <c r="D87" s="68"/>
      <c r="E87" s="68"/>
      <c r="F87" s="68"/>
      <c r="G87" s="68"/>
      <c r="H87" s="68"/>
      <c r="I87" s="183"/>
      <c r="J87" s="68"/>
      <c r="K87" s="68"/>
      <c r="L87" s="66"/>
    </row>
    <row r="88" s="9" customFormat="1" ht="29.28" customHeight="1">
      <c r="B88" s="187"/>
      <c r="C88" s="188" t="s">
        <v>179</v>
      </c>
      <c r="D88" s="189" t="s">
        <v>67</v>
      </c>
      <c r="E88" s="189" t="s">
        <v>63</v>
      </c>
      <c r="F88" s="189" t="s">
        <v>180</v>
      </c>
      <c r="G88" s="189" t="s">
        <v>181</v>
      </c>
      <c r="H88" s="189" t="s">
        <v>182</v>
      </c>
      <c r="I88" s="190" t="s">
        <v>183</v>
      </c>
      <c r="J88" s="189" t="s">
        <v>174</v>
      </c>
      <c r="K88" s="191" t="s">
        <v>184</v>
      </c>
      <c r="L88" s="192"/>
      <c r="M88" s="93" t="s">
        <v>185</v>
      </c>
      <c r="N88" s="94" t="s">
        <v>52</v>
      </c>
      <c r="O88" s="94" t="s">
        <v>186</v>
      </c>
      <c r="P88" s="94" t="s">
        <v>187</v>
      </c>
      <c r="Q88" s="94" t="s">
        <v>188</v>
      </c>
      <c r="R88" s="94" t="s">
        <v>189</v>
      </c>
      <c r="S88" s="94" t="s">
        <v>190</v>
      </c>
      <c r="T88" s="95" t="s">
        <v>191</v>
      </c>
    </row>
    <row r="89" s="1" customFormat="1" ht="29.28" customHeight="1">
      <c r="B89" s="40"/>
      <c r="C89" s="99" t="s">
        <v>175</v>
      </c>
      <c r="D89" s="68"/>
      <c r="E89" s="68"/>
      <c r="F89" s="68"/>
      <c r="G89" s="68"/>
      <c r="H89" s="68"/>
      <c r="I89" s="183"/>
      <c r="J89" s="193">
        <f>BK89</f>
        <v>0</v>
      </c>
      <c r="K89" s="68"/>
      <c r="L89" s="66"/>
      <c r="M89" s="96"/>
      <c r="N89" s="97"/>
      <c r="O89" s="97"/>
      <c r="P89" s="194">
        <f>P90+P100+P158+P163+P176+P270</f>
        <v>0</v>
      </c>
      <c r="Q89" s="97"/>
      <c r="R89" s="194">
        <f>R90+R100+R158+R163+R176+R270</f>
        <v>0</v>
      </c>
      <c r="S89" s="97"/>
      <c r="T89" s="195">
        <f>T90+T100+T158+T163+T176+T270</f>
        <v>0</v>
      </c>
      <c r="AT89" s="19" t="s">
        <v>81</v>
      </c>
      <c r="AU89" s="19" t="s">
        <v>176</v>
      </c>
      <c r="BK89" s="196">
        <f>BK90+BK100+BK158+BK163+BK176+BK270</f>
        <v>0</v>
      </c>
    </row>
    <row r="90" s="10" customFormat="1" ht="37.44" customHeight="1">
      <c r="B90" s="197"/>
      <c r="C90" s="198"/>
      <c r="D90" s="260" t="s">
        <v>81</v>
      </c>
      <c r="E90" s="261" t="s">
        <v>280</v>
      </c>
      <c r="F90" s="261" t="s">
        <v>281</v>
      </c>
      <c r="G90" s="198"/>
      <c r="H90" s="198"/>
      <c r="I90" s="201"/>
      <c r="J90" s="262">
        <f>BK90</f>
        <v>0</v>
      </c>
      <c r="K90" s="198"/>
      <c r="L90" s="203"/>
      <c r="M90" s="204"/>
      <c r="N90" s="205"/>
      <c r="O90" s="205"/>
      <c r="P90" s="206">
        <f>P91</f>
        <v>0</v>
      </c>
      <c r="Q90" s="205"/>
      <c r="R90" s="206">
        <f>R91</f>
        <v>0</v>
      </c>
      <c r="S90" s="205"/>
      <c r="T90" s="207">
        <f>T91</f>
        <v>0</v>
      </c>
      <c r="AR90" s="208" t="s">
        <v>23</v>
      </c>
      <c r="AT90" s="209" t="s">
        <v>81</v>
      </c>
      <c r="AU90" s="209" t="s">
        <v>82</v>
      </c>
      <c r="AY90" s="208" t="s">
        <v>195</v>
      </c>
      <c r="BK90" s="210">
        <f>BK91</f>
        <v>0</v>
      </c>
    </row>
    <row r="91" s="10" customFormat="1" ht="19.92" customHeight="1">
      <c r="B91" s="197"/>
      <c r="C91" s="198"/>
      <c r="D91" s="199" t="s">
        <v>81</v>
      </c>
      <c r="E91" s="263" t="s">
        <v>238</v>
      </c>
      <c r="F91" s="263" t="s">
        <v>507</v>
      </c>
      <c r="G91" s="198"/>
      <c r="H91" s="198"/>
      <c r="I91" s="201"/>
      <c r="J91" s="264">
        <f>BK91</f>
        <v>0</v>
      </c>
      <c r="K91" s="198"/>
      <c r="L91" s="203"/>
      <c r="M91" s="204"/>
      <c r="N91" s="205"/>
      <c r="O91" s="205"/>
      <c r="P91" s="206">
        <f>SUM(P92:P99)</f>
        <v>0</v>
      </c>
      <c r="Q91" s="205"/>
      <c r="R91" s="206">
        <f>SUM(R92:R99)</f>
        <v>0</v>
      </c>
      <c r="S91" s="205"/>
      <c r="T91" s="207">
        <f>SUM(T92:T99)</f>
        <v>0</v>
      </c>
      <c r="AR91" s="208" t="s">
        <v>23</v>
      </c>
      <c r="AT91" s="209" t="s">
        <v>81</v>
      </c>
      <c r="AU91" s="209" t="s">
        <v>23</v>
      </c>
      <c r="AY91" s="208" t="s">
        <v>195</v>
      </c>
      <c r="BK91" s="210">
        <f>SUM(BK92:BK99)</f>
        <v>0</v>
      </c>
    </row>
    <row r="92" s="1" customFormat="1" ht="22.5" customHeight="1">
      <c r="B92" s="40"/>
      <c r="C92" s="211" t="s">
        <v>23</v>
      </c>
      <c r="D92" s="211" t="s">
        <v>196</v>
      </c>
      <c r="E92" s="212" t="s">
        <v>515</v>
      </c>
      <c r="F92" s="213" t="s">
        <v>516</v>
      </c>
      <c r="G92" s="214" t="s">
        <v>510</v>
      </c>
      <c r="H92" s="215">
        <v>43</v>
      </c>
      <c r="I92" s="216"/>
      <c r="J92" s="217">
        <f>ROUND(I92*H92,2)</f>
        <v>0</v>
      </c>
      <c r="K92" s="213" t="s">
        <v>200</v>
      </c>
      <c r="L92" s="66"/>
      <c r="M92" s="218" t="s">
        <v>47</v>
      </c>
      <c r="N92" s="219" t="s">
        <v>53</v>
      </c>
      <c r="O92" s="41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AR92" s="19" t="s">
        <v>194</v>
      </c>
      <c r="AT92" s="19" t="s">
        <v>196</v>
      </c>
      <c r="AU92" s="19" t="s">
        <v>91</v>
      </c>
      <c r="AY92" s="19" t="s">
        <v>195</v>
      </c>
      <c r="BE92" s="222">
        <f>IF(N92="základní",J92,0)</f>
        <v>0</v>
      </c>
      <c r="BF92" s="222">
        <f>IF(N92="snížená",J92,0)</f>
        <v>0</v>
      </c>
      <c r="BG92" s="222">
        <f>IF(N92="zákl. přenesená",J92,0)</f>
        <v>0</v>
      </c>
      <c r="BH92" s="222">
        <f>IF(N92="sníž. přenesená",J92,0)</f>
        <v>0</v>
      </c>
      <c r="BI92" s="222">
        <f>IF(N92="nulová",J92,0)</f>
        <v>0</v>
      </c>
      <c r="BJ92" s="19" t="s">
        <v>23</v>
      </c>
      <c r="BK92" s="222">
        <f>ROUND(I92*H92,2)</f>
        <v>0</v>
      </c>
      <c r="BL92" s="19" t="s">
        <v>194</v>
      </c>
      <c r="BM92" s="19" t="s">
        <v>1336</v>
      </c>
    </row>
    <row r="93" s="1" customFormat="1">
      <c r="B93" s="40"/>
      <c r="C93" s="68"/>
      <c r="D93" s="225" t="s">
        <v>202</v>
      </c>
      <c r="E93" s="68"/>
      <c r="F93" s="226" t="s">
        <v>518</v>
      </c>
      <c r="G93" s="68"/>
      <c r="H93" s="68"/>
      <c r="I93" s="183"/>
      <c r="J93" s="68"/>
      <c r="K93" s="68"/>
      <c r="L93" s="66"/>
      <c r="M93" s="86"/>
      <c r="N93" s="41"/>
      <c r="O93" s="41"/>
      <c r="P93" s="41"/>
      <c r="Q93" s="41"/>
      <c r="R93" s="41"/>
      <c r="S93" s="41"/>
      <c r="T93" s="87"/>
      <c r="AT93" s="19" t="s">
        <v>202</v>
      </c>
      <c r="AU93" s="19" t="s">
        <v>91</v>
      </c>
    </row>
    <row r="94" s="11" customFormat="1">
      <c r="B94" s="227"/>
      <c r="C94" s="228"/>
      <c r="D94" s="225" t="s">
        <v>213</v>
      </c>
      <c r="E94" s="229" t="s">
        <v>47</v>
      </c>
      <c r="F94" s="230" t="s">
        <v>1337</v>
      </c>
      <c r="G94" s="228"/>
      <c r="H94" s="231" t="s">
        <v>47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213</v>
      </c>
      <c r="AU94" s="237" t="s">
        <v>91</v>
      </c>
      <c r="AV94" s="11" t="s">
        <v>23</v>
      </c>
      <c r="AW94" s="11" t="s">
        <v>45</v>
      </c>
      <c r="AX94" s="11" t="s">
        <v>82</v>
      </c>
      <c r="AY94" s="237" t="s">
        <v>195</v>
      </c>
    </row>
    <row r="95" s="12" customFormat="1">
      <c r="B95" s="238"/>
      <c r="C95" s="239"/>
      <c r="D95" s="225" t="s">
        <v>213</v>
      </c>
      <c r="E95" s="266" t="s">
        <v>47</v>
      </c>
      <c r="F95" s="267" t="s">
        <v>1338</v>
      </c>
      <c r="G95" s="239"/>
      <c r="H95" s="268">
        <v>12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213</v>
      </c>
      <c r="AU95" s="248" t="s">
        <v>91</v>
      </c>
      <c r="AV95" s="12" t="s">
        <v>91</v>
      </c>
      <c r="AW95" s="12" t="s">
        <v>45</v>
      </c>
      <c r="AX95" s="12" t="s">
        <v>82</v>
      </c>
      <c r="AY95" s="248" t="s">
        <v>195</v>
      </c>
    </row>
    <row r="96" s="12" customFormat="1">
      <c r="B96" s="238"/>
      <c r="C96" s="239"/>
      <c r="D96" s="225" t="s">
        <v>213</v>
      </c>
      <c r="E96" s="266" t="s">
        <v>47</v>
      </c>
      <c r="F96" s="267" t="s">
        <v>1339</v>
      </c>
      <c r="G96" s="239"/>
      <c r="H96" s="268">
        <v>31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213</v>
      </c>
      <c r="AU96" s="248" t="s">
        <v>91</v>
      </c>
      <c r="AV96" s="12" t="s">
        <v>91</v>
      </c>
      <c r="AW96" s="12" t="s">
        <v>45</v>
      </c>
      <c r="AX96" s="12" t="s">
        <v>82</v>
      </c>
      <c r="AY96" s="248" t="s">
        <v>195</v>
      </c>
    </row>
    <row r="97" s="14" customFormat="1">
      <c r="B97" s="272"/>
      <c r="C97" s="273"/>
      <c r="D97" s="223" t="s">
        <v>213</v>
      </c>
      <c r="E97" s="283" t="s">
        <v>47</v>
      </c>
      <c r="F97" s="284" t="s">
        <v>297</v>
      </c>
      <c r="G97" s="273"/>
      <c r="H97" s="285">
        <v>43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AT97" s="282" t="s">
        <v>213</v>
      </c>
      <c r="AU97" s="282" t="s">
        <v>91</v>
      </c>
      <c r="AV97" s="14" t="s">
        <v>194</v>
      </c>
      <c r="AW97" s="14" t="s">
        <v>45</v>
      </c>
      <c r="AX97" s="14" t="s">
        <v>23</v>
      </c>
      <c r="AY97" s="282" t="s">
        <v>195</v>
      </c>
    </row>
    <row r="98" s="1" customFormat="1" ht="22.5" customHeight="1">
      <c r="B98" s="40"/>
      <c r="C98" s="286" t="s">
        <v>91</v>
      </c>
      <c r="D98" s="286" t="s">
        <v>479</v>
      </c>
      <c r="E98" s="287" t="s">
        <v>520</v>
      </c>
      <c r="F98" s="288" t="s">
        <v>521</v>
      </c>
      <c r="G98" s="289" t="s">
        <v>301</v>
      </c>
      <c r="H98" s="290">
        <v>12.444000000000001</v>
      </c>
      <c r="I98" s="291"/>
      <c r="J98" s="292">
        <f>ROUND(I98*H98,2)</f>
        <v>0</v>
      </c>
      <c r="K98" s="288" t="s">
        <v>200</v>
      </c>
      <c r="L98" s="293"/>
      <c r="M98" s="294" t="s">
        <v>47</v>
      </c>
      <c r="N98" s="295" t="s">
        <v>53</v>
      </c>
      <c r="O98" s="41"/>
      <c r="P98" s="220">
        <f>O98*H98</f>
        <v>0</v>
      </c>
      <c r="Q98" s="220">
        <v>0.0083199999999999993</v>
      </c>
      <c r="R98" s="220">
        <f>Q98*H98</f>
        <v>0</v>
      </c>
      <c r="S98" s="220">
        <v>0</v>
      </c>
      <c r="T98" s="221">
        <f>S98*H98</f>
        <v>0</v>
      </c>
      <c r="AR98" s="19" t="s">
        <v>238</v>
      </c>
      <c r="AT98" s="19" t="s">
        <v>479</v>
      </c>
      <c r="AU98" s="19" t="s">
        <v>91</v>
      </c>
      <c r="AY98" s="19" t="s">
        <v>195</v>
      </c>
      <c r="BE98" s="222">
        <f>IF(N98="základní",J98,0)</f>
        <v>0</v>
      </c>
      <c r="BF98" s="222">
        <f>IF(N98="snížená",J98,0)</f>
        <v>0</v>
      </c>
      <c r="BG98" s="222">
        <f>IF(N98="zákl. přenesená",J98,0)</f>
        <v>0</v>
      </c>
      <c r="BH98" s="222">
        <f>IF(N98="sníž. přenesená",J98,0)</f>
        <v>0</v>
      </c>
      <c r="BI98" s="222">
        <f>IF(N98="nulová",J98,0)</f>
        <v>0</v>
      </c>
      <c r="BJ98" s="19" t="s">
        <v>23</v>
      </c>
      <c r="BK98" s="222">
        <f>ROUND(I98*H98,2)</f>
        <v>0</v>
      </c>
      <c r="BL98" s="19" t="s">
        <v>194</v>
      </c>
      <c r="BM98" s="19" t="s">
        <v>1340</v>
      </c>
    </row>
    <row r="99" s="1" customFormat="1">
      <c r="B99" s="40"/>
      <c r="C99" s="68"/>
      <c r="D99" s="225" t="s">
        <v>202</v>
      </c>
      <c r="E99" s="68"/>
      <c r="F99" s="226" t="s">
        <v>523</v>
      </c>
      <c r="G99" s="68"/>
      <c r="H99" s="68"/>
      <c r="I99" s="183"/>
      <c r="J99" s="68"/>
      <c r="K99" s="68"/>
      <c r="L99" s="66"/>
      <c r="M99" s="86"/>
      <c r="N99" s="41"/>
      <c r="O99" s="41"/>
      <c r="P99" s="41"/>
      <c r="Q99" s="41"/>
      <c r="R99" s="41"/>
      <c r="S99" s="41"/>
      <c r="T99" s="87"/>
      <c r="AT99" s="19" t="s">
        <v>202</v>
      </c>
      <c r="AU99" s="19" t="s">
        <v>91</v>
      </c>
    </row>
    <row r="100" s="10" customFormat="1" ht="37.44" customHeight="1">
      <c r="B100" s="197"/>
      <c r="C100" s="198"/>
      <c r="D100" s="199" t="s">
        <v>81</v>
      </c>
      <c r="E100" s="200" t="s">
        <v>23</v>
      </c>
      <c r="F100" s="200" t="s">
        <v>298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SUM(P101:P157)</f>
        <v>0</v>
      </c>
      <c r="Q100" s="205"/>
      <c r="R100" s="206">
        <f>SUM(R101:R157)</f>
        <v>0</v>
      </c>
      <c r="S100" s="205"/>
      <c r="T100" s="207">
        <f>SUM(T101:T157)</f>
        <v>0</v>
      </c>
      <c r="AR100" s="208" t="s">
        <v>194</v>
      </c>
      <c r="AT100" s="209" t="s">
        <v>81</v>
      </c>
      <c r="AU100" s="209" t="s">
        <v>82</v>
      </c>
      <c r="AY100" s="208" t="s">
        <v>195</v>
      </c>
      <c r="BK100" s="210">
        <f>SUM(BK101:BK157)</f>
        <v>0</v>
      </c>
    </row>
    <row r="101" s="1" customFormat="1" ht="22.5" customHeight="1">
      <c r="B101" s="40"/>
      <c r="C101" s="211" t="s">
        <v>208</v>
      </c>
      <c r="D101" s="211" t="s">
        <v>196</v>
      </c>
      <c r="E101" s="212" t="s">
        <v>524</v>
      </c>
      <c r="F101" s="213" t="s">
        <v>525</v>
      </c>
      <c r="G101" s="214" t="s">
        <v>526</v>
      </c>
      <c r="H101" s="215">
        <v>5260.1999999999998</v>
      </c>
      <c r="I101" s="216"/>
      <c r="J101" s="217">
        <f>ROUND(I101*H101,2)</f>
        <v>0</v>
      </c>
      <c r="K101" s="213" t="s">
        <v>200</v>
      </c>
      <c r="L101" s="66"/>
      <c r="M101" s="218" t="s">
        <v>47</v>
      </c>
      <c r="N101" s="219" t="s">
        <v>53</v>
      </c>
      <c r="O101" s="41"/>
      <c r="P101" s="220">
        <f>O101*H101</f>
        <v>0</v>
      </c>
      <c r="Q101" s="220">
        <v>0</v>
      </c>
      <c r="R101" s="220">
        <f>Q101*H101</f>
        <v>0</v>
      </c>
      <c r="S101" s="220">
        <v>0.56000000000000005</v>
      </c>
      <c r="T101" s="221">
        <f>S101*H101</f>
        <v>0</v>
      </c>
      <c r="AR101" s="19" t="s">
        <v>194</v>
      </c>
      <c r="AT101" s="19" t="s">
        <v>196</v>
      </c>
      <c r="AU101" s="19" t="s">
        <v>23</v>
      </c>
      <c r="AY101" s="19" t="s">
        <v>195</v>
      </c>
      <c r="BE101" s="222">
        <f>IF(N101="základní",J101,0)</f>
        <v>0</v>
      </c>
      <c r="BF101" s="222">
        <f>IF(N101="snížená",J101,0)</f>
        <v>0</v>
      </c>
      <c r="BG101" s="222">
        <f>IF(N101="zákl. přenesená",J101,0)</f>
        <v>0</v>
      </c>
      <c r="BH101" s="222">
        <f>IF(N101="sníž. přenesená",J101,0)</f>
        <v>0</v>
      </c>
      <c r="BI101" s="222">
        <f>IF(N101="nulová",J101,0)</f>
        <v>0</v>
      </c>
      <c r="BJ101" s="19" t="s">
        <v>23</v>
      </c>
      <c r="BK101" s="222">
        <f>ROUND(I101*H101,2)</f>
        <v>0</v>
      </c>
      <c r="BL101" s="19" t="s">
        <v>194</v>
      </c>
      <c r="BM101" s="19" t="s">
        <v>1341</v>
      </c>
    </row>
    <row r="102" s="1" customFormat="1">
      <c r="B102" s="40"/>
      <c r="C102" s="68"/>
      <c r="D102" s="225" t="s">
        <v>202</v>
      </c>
      <c r="E102" s="68"/>
      <c r="F102" s="226" t="s">
        <v>528</v>
      </c>
      <c r="G102" s="68"/>
      <c r="H102" s="68"/>
      <c r="I102" s="183"/>
      <c r="J102" s="68"/>
      <c r="K102" s="68"/>
      <c r="L102" s="66"/>
      <c r="M102" s="86"/>
      <c r="N102" s="41"/>
      <c r="O102" s="41"/>
      <c r="P102" s="41"/>
      <c r="Q102" s="41"/>
      <c r="R102" s="41"/>
      <c r="S102" s="41"/>
      <c r="T102" s="87"/>
      <c r="AT102" s="19" t="s">
        <v>202</v>
      </c>
      <c r="AU102" s="19" t="s">
        <v>23</v>
      </c>
    </row>
    <row r="103" s="11" customFormat="1">
      <c r="B103" s="227"/>
      <c r="C103" s="228"/>
      <c r="D103" s="225" t="s">
        <v>213</v>
      </c>
      <c r="E103" s="229" t="s">
        <v>47</v>
      </c>
      <c r="F103" s="230" t="s">
        <v>1337</v>
      </c>
      <c r="G103" s="228"/>
      <c r="H103" s="231" t="s">
        <v>47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213</v>
      </c>
      <c r="AU103" s="237" t="s">
        <v>23</v>
      </c>
      <c r="AV103" s="11" t="s">
        <v>23</v>
      </c>
      <c r="AW103" s="11" t="s">
        <v>45</v>
      </c>
      <c r="AX103" s="11" t="s">
        <v>82</v>
      </c>
      <c r="AY103" s="237" t="s">
        <v>195</v>
      </c>
    </row>
    <row r="104" s="12" customFormat="1">
      <c r="B104" s="238"/>
      <c r="C104" s="239"/>
      <c r="D104" s="223" t="s">
        <v>213</v>
      </c>
      <c r="E104" s="240" t="s">
        <v>47</v>
      </c>
      <c r="F104" s="241" t="s">
        <v>1342</v>
      </c>
      <c r="G104" s="239"/>
      <c r="H104" s="242">
        <v>5260.1999999999998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213</v>
      </c>
      <c r="AU104" s="248" t="s">
        <v>23</v>
      </c>
      <c r="AV104" s="12" t="s">
        <v>91</v>
      </c>
      <c r="AW104" s="12" t="s">
        <v>45</v>
      </c>
      <c r="AX104" s="12" t="s">
        <v>23</v>
      </c>
      <c r="AY104" s="248" t="s">
        <v>195</v>
      </c>
    </row>
    <row r="105" s="1" customFormat="1" ht="22.5" customHeight="1">
      <c r="B105" s="40"/>
      <c r="C105" s="211" t="s">
        <v>194</v>
      </c>
      <c r="D105" s="211" t="s">
        <v>196</v>
      </c>
      <c r="E105" s="212" t="s">
        <v>536</v>
      </c>
      <c r="F105" s="213" t="s">
        <v>537</v>
      </c>
      <c r="G105" s="214" t="s">
        <v>526</v>
      </c>
      <c r="H105" s="215">
        <v>5260.1999999999998</v>
      </c>
      <c r="I105" s="216"/>
      <c r="J105" s="217">
        <f>ROUND(I105*H105,2)</f>
        <v>0</v>
      </c>
      <c r="K105" s="213" t="s">
        <v>200</v>
      </c>
      <c r="L105" s="66"/>
      <c r="M105" s="218" t="s">
        <v>47</v>
      </c>
      <c r="N105" s="219" t="s">
        <v>53</v>
      </c>
      <c r="O105" s="41"/>
      <c r="P105" s="220">
        <f>O105*H105</f>
        <v>0</v>
      </c>
      <c r="Q105" s="220">
        <v>0</v>
      </c>
      <c r="R105" s="220">
        <f>Q105*H105</f>
        <v>0</v>
      </c>
      <c r="S105" s="220">
        <v>0.18099999999999999</v>
      </c>
      <c r="T105" s="221">
        <f>S105*H105</f>
        <v>0</v>
      </c>
      <c r="AR105" s="19" t="s">
        <v>194</v>
      </c>
      <c r="AT105" s="19" t="s">
        <v>196</v>
      </c>
      <c r="AU105" s="19" t="s">
        <v>23</v>
      </c>
      <c r="AY105" s="19" t="s">
        <v>195</v>
      </c>
      <c r="BE105" s="222">
        <f>IF(N105="základní",J105,0)</f>
        <v>0</v>
      </c>
      <c r="BF105" s="222">
        <f>IF(N105="snížená",J105,0)</f>
        <v>0</v>
      </c>
      <c r="BG105" s="222">
        <f>IF(N105="zákl. přenesená",J105,0)</f>
        <v>0</v>
      </c>
      <c r="BH105" s="222">
        <f>IF(N105="sníž. přenesená",J105,0)</f>
        <v>0</v>
      </c>
      <c r="BI105" s="222">
        <f>IF(N105="nulová",J105,0)</f>
        <v>0</v>
      </c>
      <c r="BJ105" s="19" t="s">
        <v>23</v>
      </c>
      <c r="BK105" s="222">
        <f>ROUND(I105*H105,2)</f>
        <v>0</v>
      </c>
      <c r="BL105" s="19" t="s">
        <v>194</v>
      </c>
      <c r="BM105" s="19" t="s">
        <v>1343</v>
      </c>
    </row>
    <row r="106" s="1" customFormat="1">
      <c r="B106" s="40"/>
      <c r="C106" s="68"/>
      <c r="D106" s="225" t="s">
        <v>202</v>
      </c>
      <c r="E106" s="68"/>
      <c r="F106" s="226" t="s">
        <v>539</v>
      </c>
      <c r="G106" s="68"/>
      <c r="H106" s="68"/>
      <c r="I106" s="183"/>
      <c r="J106" s="68"/>
      <c r="K106" s="68"/>
      <c r="L106" s="66"/>
      <c r="M106" s="86"/>
      <c r="N106" s="41"/>
      <c r="O106" s="41"/>
      <c r="P106" s="41"/>
      <c r="Q106" s="41"/>
      <c r="R106" s="41"/>
      <c r="S106" s="41"/>
      <c r="T106" s="87"/>
      <c r="AT106" s="19" t="s">
        <v>202</v>
      </c>
      <c r="AU106" s="19" t="s">
        <v>23</v>
      </c>
    </row>
    <row r="107" s="11" customFormat="1">
      <c r="B107" s="227"/>
      <c r="C107" s="228"/>
      <c r="D107" s="225" t="s">
        <v>213</v>
      </c>
      <c r="E107" s="229" t="s">
        <v>47</v>
      </c>
      <c r="F107" s="230" t="s">
        <v>1337</v>
      </c>
      <c r="G107" s="228"/>
      <c r="H107" s="231" t="s">
        <v>47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213</v>
      </c>
      <c r="AU107" s="237" t="s">
        <v>23</v>
      </c>
      <c r="AV107" s="11" t="s">
        <v>23</v>
      </c>
      <c r="AW107" s="11" t="s">
        <v>45</v>
      </c>
      <c r="AX107" s="11" t="s">
        <v>82</v>
      </c>
      <c r="AY107" s="237" t="s">
        <v>195</v>
      </c>
    </row>
    <row r="108" s="12" customFormat="1">
      <c r="B108" s="238"/>
      <c r="C108" s="239"/>
      <c r="D108" s="223" t="s">
        <v>213</v>
      </c>
      <c r="E108" s="240" t="s">
        <v>47</v>
      </c>
      <c r="F108" s="241" t="s">
        <v>1342</v>
      </c>
      <c r="G108" s="239"/>
      <c r="H108" s="242">
        <v>5260.1999999999998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213</v>
      </c>
      <c r="AU108" s="248" t="s">
        <v>23</v>
      </c>
      <c r="AV108" s="12" t="s">
        <v>91</v>
      </c>
      <c r="AW108" s="12" t="s">
        <v>45</v>
      </c>
      <c r="AX108" s="12" t="s">
        <v>23</v>
      </c>
      <c r="AY108" s="248" t="s">
        <v>195</v>
      </c>
    </row>
    <row r="109" s="1" customFormat="1" ht="22.5" customHeight="1">
      <c r="B109" s="40"/>
      <c r="C109" s="211" t="s">
        <v>1344</v>
      </c>
      <c r="D109" s="211" t="s">
        <v>196</v>
      </c>
      <c r="E109" s="212" t="s">
        <v>1065</v>
      </c>
      <c r="F109" s="213" t="s">
        <v>1066</v>
      </c>
      <c r="G109" s="214" t="s">
        <v>557</v>
      </c>
      <c r="H109" s="215">
        <v>19.199999999999999</v>
      </c>
      <c r="I109" s="216"/>
      <c r="J109" s="217">
        <f>ROUND(I109*H109,2)</f>
        <v>0</v>
      </c>
      <c r="K109" s="213" t="s">
        <v>200</v>
      </c>
      <c r="L109" s="66"/>
      <c r="M109" s="218" t="s">
        <v>47</v>
      </c>
      <c r="N109" s="219" t="s">
        <v>53</v>
      </c>
      <c r="O109" s="41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AR109" s="19" t="s">
        <v>194</v>
      </c>
      <c r="AT109" s="19" t="s">
        <v>196</v>
      </c>
      <c r="AU109" s="19" t="s">
        <v>23</v>
      </c>
      <c r="AY109" s="19" t="s">
        <v>195</v>
      </c>
      <c r="BE109" s="222">
        <f>IF(N109="základní",J109,0)</f>
        <v>0</v>
      </c>
      <c r="BF109" s="222">
        <f>IF(N109="snížená",J109,0)</f>
        <v>0</v>
      </c>
      <c r="BG109" s="222">
        <f>IF(N109="zákl. přenesená",J109,0)</f>
        <v>0</v>
      </c>
      <c r="BH109" s="222">
        <f>IF(N109="sníž. přenesená",J109,0)</f>
        <v>0</v>
      </c>
      <c r="BI109" s="222">
        <f>IF(N109="nulová",J109,0)</f>
        <v>0</v>
      </c>
      <c r="BJ109" s="19" t="s">
        <v>23</v>
      </c>
      <c r="BK109" s="222">
        <f>ROUND(I109*H109,2)</f>
        <v>0</v>
      </c>
      <c r="BL109" s="19" t="s">
        <v>194</v>
      </c>
      <c r="BM109" s="19" t="s">
        <v>1345</v>
      </c>
    </row>
    <row r="110" s="1" customFormat="1">
      <c r="B110" s="40"/>
      <c r="C110" s="68"/>
      <c r="D110" s="225" t="s">
        <v>202</v>
      </c>
      <c r="E110" s="68"/>
      <c r="F110" s="226" t="s">
        <v>1068</v>
      </c>
      <c r="G110" s="68"/>
      <c r="H110" s="68"/>
      <c r="I110" s="183"/>
      <c r="J110" s="68"/>
      <c r="K110" s="68"/>
      <c r="L110" s="66"/>
      <c r="M110" s="86"/>
      <c r="N110" s="41"/>
      <c r="O110" s="41"/>
      <c r="P110" s="41"/>
      <c r="Q110" s="41"/>
      <c r="R110" s="41"/>
      <c r="S110" s="41"/>
      <c r="T110" s="87"/>
      <c r="AT110" s="19" t="s">
        <v>202</v>
      </c>
      <c r="AU110" s="19" t="s">
        <v>23</v>
      </c>
    </row>
    <row r="111" s="11" customFormat="1">
      <c r="B111" s="227"/>
      <c r="C111" s="228"/>
      <c r="D111" s="225" t="s">
        <v>213</v>
      </c>
      <c r="E111" s="229" t="s">
        <v>47</v>
      </c>
      <c r="F111" s="230" t="s">
        <v>1062</v>
      </c>
      <c r="G111" s="228"/>
      <c r="H111" s="231" t="s">
        <v>47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213</v>
      </c>
      <c r="AU111" s="237" t="s">
        <v>23</v>
      </c>
      <c r="AV111" s="11" t="s">
        <v>23</v>
      </c>
      <c r="AW111" s="11" t="s">
        <v>45</v>
      </c>
      <c r="AX111" s="11" t="s">
        <v>82</v>
      </c>
      <c r="AY111" s="237" t="s">
        <v>195</v>
      </c>
    </row>
    <row r="112" s="12" customFormat="1">
      <c r="B112" s="238"/>
      <c r="C112" s="239"/>
      <c r="D112" s="223" t="s">
        <v>213</v>
      </c>
      <c r="E112" s="240" t="s">
        <v>47</v>
      </c>
      <c r="F112" s="241" t="s">
        <v>1346</v>
      </c>
      <c r="G112" s="239"/>
      <c r="H112" s="242">
        <v>19.199999999999999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213</v>
      </c>
      <c r="AU112" s="248" t="s">
        <v>23</v>
      </c>
      <c r="AV112" s="12" t="s">
        <v>91</v>
      </c>
      <c r="AW112" s="12" t="s">
        <v>45</v>
      </c>
      <c r="AX112" s="12" t="s">
        <v>23</v>
      </c>
      <c r="AY112" s="248" t="s">
        <v>195</v>
      </c>
    </row>
    <row r="113" s="1" customFormat="1" ht="22.5" customHeight="1">
      <c r="B113" s="40"/>
      <c r="C113" s="211" t="s">
        <v>1347</v>
      </c>
      <c r="D113" s="211" t="s">
        <v>196</v>
      </c>
      <c r="E113" s="212" t="s">
        <v>1348</v>
      </c>
      <c r="F113" s="213" t="s">
        <v>1349</v>
      </c>
      <c r="G113" s="214" t="s">
        <v>557</v>
      </c>
      <c r="H113" s="215">
        <v>8.9600000000000009</v>
      </c>
      <c r="I113" s="216"/>
      <c r="J113" s="217">
        <f>ROUND(I113*H113,2)</f>
        <v>0</v>
      </c>
      <c r="K113" s="213" t="s">
        <v>200</v>
      </c>
      <c r="L113" s="66"/>
      <c r="M113" s="218" t="s">
        <v>47</v>
      </c>
      <c r="N113" s="219" t="s">
        <v>53</v>
      </c>
      <c r="O113" s="41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AR113" s="19" t="s">
        <v>194</v>
      </c>
      <c r="AT113" s="19" t="s">
        <v>196</v>
      </c>
      <c r="AU113" s="19" t="s">
        <v>23</v>
      </c>
      <c r="AY113" s="19" t="s">
        <v>195</v>
      </c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19" t="s">
        <v>23</v>
      </c>
      <c r="BK113" s="222">
        <f>ROUND(I113*H113,2)</f>
        <v>0</v>
      </c>
      <c r="BL113" s="19" t="s">
        <v>194</v>
      </c>
      <c r="BM113" s="19" t="s">
        <v>1350</v>
      </c>
    </row>
    <row r="114" s="1" customFormat="1">
      <c r="B114" s="40"/>
      <c r="C114" s="68"/>
      <c r="D114" s="225" t="s">
        <v>202</v>
      </c>
      <c r="E114" s="68"/>
      <c r="F114" s="226" t="s">
        <v>1351</v>
      </c>
      <c r="G114" s="68"/>
      <c r="H114" s="68"/>
      <c r="I114" s="183"/>
      <c r="J114" s="68"/>
      <c r="K114" s="68"/>
      <c r="L114" s="66"/>
      <c r="M114" s="86"/>
      <c r="N114" s="41"/>
      <c r="O114" s="41"/>
      <c r="P114" s="41"/>
      <c r="Q114" s="41"/>
      <c r="R114" s="41"/>
      <c r="S114" s="41"/>
      <c r="T114" s="87"/>
      <c r="AT114" s="19" t="s">
        <v>202</v>
      </c>
      <c r="AU114" s="19" t="s">
        <v>23</v>
      </c>
    </row>
    <row r="115" s="12" customFormat="1">
      <c r="B115" s="238"/>
      <c r="C115" s="239"/>
      <c r="D115" s="225" t="s">
        <v>213</v>
      </c>
      <c r="E115" s="266" t="s">
        <v>47</v>
      </c>
      <c r="F115" s="267" t="s">
        <v>1352</v>
      </c>
      <c r="G115" s="239"/>
      <c r="H115" s="268">
        <v>31.359999999999999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AT115" s="248" t="s">
        <v>213</v>
      </c>
      <c r="AU115" s="248" t="s">
        <v>23</v>
      </c>
      <c r="AV115" s="12" t="s">
        <v>91</v>
      </c>
      <c r="AW115" s="12" t="s">
        <v>45</v>
      </c>
      <c r="AX115" s="12" t="s">
        <v>82</v>
      </c>
      <c r="AY115" s="248" t="s">
        <v>195</v>
      </c>
    </row>
    <row r="116" s="12" customFormat="1">
      <c r="B116" s="238"/>
      <c r="C116" s="239"/>
      <c r="D116" s="223" t="s">
        <v>213</v>
      </c>
      <c r="E116" s="240" t="s">
        <v>47</v>
      </c>
      <c r="F116" s="241" t="s">
        <v>1353</v>
      </c>
      <c r="G116" s="239"/>
      <c r="H116" s="242">
        <v>8.9600000000000009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213</v>
      </c>
      <c r="AU116" s="248" t="s">
        <v>23</v>
      </c>
      <c r="AV116" s="12" t="s">
        <v>91</v>
      </c>
      <c r="AW116" s="12" t="s">
        <v>45</v>
      </c>
      <c r="AX116" s="12" t="s">
        <v>23</v>
      </c>
      <c r="AY116" s="248" t="s">
        <v>195</v>
      </c>
    </row>
    <row r="117" s="1" customFormat="1" ht="22.5" customHeight="1">
      <c r="B117" s="40"/>
      <c r="C117" s="211" t="s">
        <v>220</v>
      </c>
      <c r="D117" s="211" t="s">
        <v>196</v>
      </c>
      <c r="E117" s="212" t="s">
        <v>555</v>
      </c>
      <c r="F117" s="213" t="s">
        <v>556</v>
      </c>
      <c r="G117" s="214" t="s">
        <v>557</v>
      </c>
      <c r="H117" s="215">
        <v>33</v>
      </c>
      <c r="I117" s="216"/>
      <c r="J117" s="217">
        <f>ROUND(I117*H117,2)</f>
        <v>0</v>
      </c>
      <c r="K117" s="213" t="s">
        <v>200</v>
      </c>
      <c r="L117" s="66"/>
      <c r="M117" s="218" t="s">
        <v>47</v>
      </c>
      <c r="N117" s="219" t="s">
        <v>53</v>
      </c>
      <c r="O117" s="41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AR117" s="19" t="s">
        <v>194</v>
      </c>
      <c r="AT117" s="19" t="s">
        <v>196</v>
      </c>
      <c r="AU117" s="19" t="s">
        <v>23</v>
      </c>
      <c r="AY117" s="19" t="s">
        <v>195</v>
      </c>
      <c r="BE117" s="222">
        <f>IF(N117="základní",J117,0)</f>
        <v>0</v>
      </c>
      <c r="BF117" s="222">
        <f>IF(N117="snížená",J117,0)</f>
        <v>0</v>
      </c>
      <c r="BG117" s="222">
        <f>IF(N117="zákl. přenesená",J117,0)</f>
        <v>0</v>
      </c>
      <c r="BH117" s="222">
        <f>IF(N117="sníž. přenesená",J117,0)</f>
        <v>0</v>
      </c>
      <c r="BI117" s="222">
        <f>IF(N117="nulová",J117,0)</f>
        <v>0</v>
      </c>
      <c r="BJ117" s="19" t="s">
        <v>23</v>
      </c>
      <c r="BK117" s="222">
        <f>ROUND(I117*H117,2)</f>
        <v>0</v>
      </c>
      <c r="BL117" s="19" t="s">
        <v>194</v>
      </c>
      <c r="BM117" s="19" t="s">
        <v>1354</v>
      </c>
    </row>
    <row r="118" s="1" customFormat="1">
      <c r="B118" s="40"/>
      <c r="C118" s="68"/>
      <c r="D118" s="225" t="s">
        <v>202</v>
      </c>
      <c r="E118" s="68"/>
      <c r="F118" s="226" t="s">
        <v>559</v>
      </c>
      <c r="G118" s="68"/>
      <c r="H118" s="68"/>
      <c r="I118" s="183"/>
      <c r="J118" s="68"/>
      <c r="K118" s="68"/>
      <c r="L118" s="66"/>
      <c r="M118" s="86"/>
      <c r="N118" s="41"/>
      <c r="O118" s="41"/>
      <c r="P118" s="41"/>
      <c r="Q118" s="41"/>
      <c r="R118" s="41"/>
      <c r="S118" s="41"/>
      <c r="T118" s="87"/>
      <c r="AT118" s="19" t="s">
        <v>202</v>
      </c>
      <c r="AU118" s="19" t="s">
        <v>23</v>
      </c>
    </row>
    <row r="119" s="11" customFormat="1">
      <c r="B119" s="227"/>
      <c r="C119" s="228"/>
      <c r="D119" s="225" t="s">
        <v>213</v>
      </c>
      <c r="E119" s="229" t="s">
        <v>47</v>
      </c>
      <c r="F119" s="230" t="s">
        <v>1337</v>
      </c>
      <c r="G119" s="228"/>
      <c r="H119" s="231" t="s">
        <v>47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213</v>
      </c>
      <c r="AU119" s="237" t="s">
        <v>23</v>
      </c>
      <c r="AV119" s="11" t="s">
        <v>23</v>
      </c>
      <c r="AW119" s="11" t="s">
        <v>45</v>
      </c>
      <c r="AX119" s="11" t="s">
        <v>82</v>
      </c>
      <c r="AY119" s="237" t="s">
        <v>195</v>
      </c>
    </row>
    <row r="120" s="12" customFormat="1">
      <c r="B120" s="238"/>
      <c r="C120" s="239"/>
      <c r="D120" s="225" t="s">
        <v>213</v>
      </c>
      <c r="E120" s="266" t="s">
        <v>47</v>
      </c>
      <c r="F120" s="267" t="s">
        <v>1355</v>
      </c>
      <c r="G120" s="239"/>
      <c r="H120" s="268">
        <v>27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AT120" s="248" t="s">
        <v>213</v>
      </c>
      <c r="AU120" s="248" t="s">
        <v>23</v>
      </c>
      <c r="AV120" s="12" t="s">
        <v>91</v>
      </c>
      <c r="AW120" s="12" t="s">
        <v>45</v>
      </c>
      <c r="AX120" s="12" t="s">
        <v>82</v>
      </c>
      <c r="AY120" s="248" t="s">
        <v>195</v>
      </c>
    </row>
    <row r="121" s="12" customFormat="1">
      <c r="B121" s="238"/>
      <c r="C121" s="239"/>
      <c r="D121" s="225" t="s">
        <v>213</v>
      </c>
      <c r="E121" s="266" t="s">
        <v>47</v>
      </c>
      <c r="F121" s="267" t="s">
        <v>1356</v>
      </c>
      <c r="G121" s="239"/>
      <c r="H121" s="268">
        <v>6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213</v>
      </c>
      <c r="AU121" s="248" t="s">
        <v>23</v>
      </c>
      <c r="AV121" s="12" t="s">
        <v>91</v>
      </c>
      <c r="AW121" s="12" t="s">
        <v>45</v>
      </c>
      <c r="AX121" s="12" t="s">
        <v>82</v>
      </c>
      <c r="AY121" s="248" t="s">
        <v>195</v>
      </c>
    </row>
    <row r="122" s="14" customFormat="1">
      <c r="B122" s="272"/>
      <c r="C122" s="273"/>
      <c r="D122" s="223" t="s">
        <v>213</v>
      </c>
      <c r="E122" s="283" t="s">
        <v>47</v>
      </c>
      <c r="F122" s="284" t="s">
        <v>297</v>
      </c>
      <c r="G122" s="273"/>
      <c r="H122" s="285">
        <v>33</v>
      </c>
      <c r="I122" s="277"/>
      <c r="J122" s="273"/>
      <c r="K122" s="273"/>
      <c r="L122" s="278"/>
      <c r="M122" s="279"/>
      <c r="N122" s="280"/>
      <c r="O122" s="280"/>
      <c r="P122" s="280"/>
      <c r="Q122" s="280"/>
      <c r="R122" s="280"/>
      <c r="S122" s="280"/>
      <c r="T122" s="281"/>
      <c r="AT122" s="282" t="s">
        <v>213</v>
      </c>
      <c r="AU122" s="282" t="s">
        <v>23</v>
      </c>
      <c r="AV122" s="14" t="s">
        <v>194</v>
      </c>
      <c r="AW122" s="14" t="s">
        <v>45</v>
      </c>
      <c r="AX122" s="14" t="s">
        <v>23</v>
      </c>
      <c r="AY122" s="282" t="s">
        <v>195</v>
      </c>
    </row>
    <row r="123" s="1" customFormat="1" ht="22.5" customHeight="1">
      <c r="B123" s="40"/>
      <c r="C123" s="211" t="s">
        <v>226</v>
      </c>
      <c r="D123" s="211" t="s">
        <v>196</v>
      </c>
      <c r="E123" s="212" t="s">
        <v>562</v>
      </c>
      <c r="F123" s="213" t="s">
        <v>563</v>
      </c>
      <c r="G123" s="214" t="s">
        <v>557</v>
      </c>
      <c r="H123" s="215">
        <v>22.5</v>
      </c>
      <c r="I123" s="216"/>
      <c r="J123" s="217">
        <f>ROUND(I123*H123,2)</f>
        <v>0</v>
      </c>
      <c r="K123" s="213" t="s">
        <v>200</v>
      </c>
      <c r="L123" s="66"/>
      <c r="M123" s="218" t="s">
        <v>47</v>
      </c>
      <c r="N123" s="219" t="s">
        <v>53</v>
      </c>
      <c r="O123" s="41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AR123" s="19" t="s">
        <v>194</v>
      </c>
      <c r="AT123" s="19" t="s">
        <v>196</v>
      </c>
      <c r="AU123" s="19" t="s">
        <v>23</v>
      </c>
      <c r="AY123" s="19" t="s">
        <v>195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9" t="s">
        <v>23</v>
      </c>
      <c r="BK123" s="222">
        <f>ROUND(I123*H123,2)</f>
        <v>0</v>
      </c>
      <c r="BL123" s="19" t="s">
        <v>194</v>
      </c>
      <c r="BM123" s="19" t="s">
        <v>1357</v>
      </c>
    </row>
    <row r="124" s="1" customFormat="1">
      <c r="B124" s="40"/>
      <c r="C124" s="68"/>
      <c r="D124" s="225" t="s">
        <v>202</v>
      </c>
      <c r="E124" s="68"/>
      <c r="F124" s="226" t="s">
        <v>563</v>
      </c>
      <c r="G124" s="68"/>
      <c r="H124" s="68"/>
      <c r="I124" s="183"/>
      <c r="J124" s="68"/>
      <c r="K124" s="68"/>
      <c r="L124" s="66"/>
      <c r="M124" s="86"/>
      <c r="N124" s="41"/>
      <c r="O124" s="41"/>
      <c r="P124" s="41"/>
      <c r="Q124" s="41"/>
      <c r="R124" s="41"/>
      <c r="S124" s="41"/>
      <c r="T124" s="87"/>
      <c r="AT124" s="19" t="s">
        <v>202</v>
      </c>
      <c r="AU124" s="19" t="s">
        <v>23</v>
      </c>
    </row>
    <row r="125" s="11" customFormat="1">
      <c r="B125" s="227"/>
      <c r="C125" s="228"/>
      <c r="D125" s="225" t="s">
        <v>213</v>
      </c>
      <c r="E125" s="229" t="s">
        <v>47</v>
      </c>
      <c r="F125" s="230" t="s">
        <v>1337</v>
      </c>
      <c r="G125" s="228"/>
      <c r="H125" s="231" t="s">
        <v>47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213</v>
      </c>
      <c r="AU125" s="237" t="s">
        <v>23</v>
      </c>
      <c r="AV125" s="11" t="s">
        <v>23</v>
      </c>
      <c r="AW125" s="11" t="s">
        <v>45</v>
      </c>
      <c r="AX125" s="11" t="s">
        <v>82</v>
      </c>
      <c r="AY125" s="237" t="s">
        <v>195</v>
      </c>
    </row>
    <row r="126" s="12" customFormat="1">
      <c r="B126" s="238"/>
      <c r="C126" s="239"/>
      <c r="D126" s="223" t="s">
        <v>213</v>
      </c>
      <c r="E126" s="240" t="s">
        <v>47</v>
      </c>
      <c r="F126" s="241" t="s">
        <v>1358</v>
      </c>
      <c r="G126" s="239"/>
      <c r="H126" s="242">
        <v>22.5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213</v>
      </c>
      <c r="AU126" s="248" t="s">
        <v>23</v>
      </c>
      <c r="AV126" s="12" t="s">
        <v>91</v>
      </c>
      <c r="AW126" s="12" t="s">
        <v>45</v>
      </c>
      <c r="AX126" s="12" t="s">
        <v>23</v>
      </c>
      <c r="AY126" s="248" t="s">
        <v>195</v>
      </c>
    </row>
    <row r="127" s="1" customFormat="1" ht="22.5" customHeight="1">
      <c r="B127" s="40"/>
      <c r="C127" s="211" t="s">
        <v>232</v>
      </c>
      <c r="D127" s="211" t="s">
        <v>196</v>
      </c>
      <c r="E127" s="212" t="s">
        <v>566</v>
      </c>
      <c r="F127" s="213" t="s">
        <v>567</v>
      </c>
      <c r="G127" s="214" t="s">
        <v>568</v>
      </c>
      <c r="H127" s="215">
        <v>55.5</v>
      </c>
      <c r="I127" s="216"/>
      <c r="J127" s="217">
        <f>ROUND(I127*H127,2)</f>
        <v>0</v>
      </c>
      <c r="K127" s="213" t="s">
        <v>47</v>
      </c>
      <c r="L127" s="66"/>
      <c r="M127" s="218" t="s">
        <v>47</v>
      </c>
      <c r="N127" s="219" t="s">
        <v>53</v>
      </c>
      <c r="O127" s="41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AR127" s="19" t="s">
        <v>194</v>
      </c>
      <c r="AT127" s="19" t="s">
        <v>196</v>
      </c>
      <c r="AU127" s="19" t="s">
        <v>23</v>
      </c>
      <c r="AY127" s="19" t="s">
        <v>195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9" t="s">
        <v>23</v>
      </c>
      <c r="BK127" s="222">
        <f>ROUND(I127*H127,2)</f>
        <v>0</v>
      </c>
      <c r="BL127" s="19" t="s">
        <v>194</v>
      </c>
      <c r="BM127" s="19" t="s">
        <v>1359</v>
      </c>
    </row>
    <row r="128" s="1" customFormat="1">
      <c r="B128" s="40"/>
      <c r="C128" s="68"/>
      <c r="D128" s="225" t="s">
        <v>202</v>
      </c>
      <c r="E128" s="68"/>
      <c r="F128" s="226" t="s">
        <v>570</v>
      </c>
      <c r="G128" s="68"/>
      <c r="H128" s="68"/>
      <c r="I128" s="183"/>
      <c r="J128" s="68"/>
      <c r="K128" s="68"/>
      <c r="L128" s="66"/>
      <c r="M128" s="86"/>
      <c r="N128" s="41"/>
      <c r="O128" s="41"/>
      <c r="P128" s="41"/>
      <c r="Q128" s="41"/>
      <c r="R128" s="41"/>
      <c r="S128" s="41"/>
      <c r="T128" s="87"/>
      <c r="AT128" s="19" t="s">
        <v>202</v>
      </c>
      <c r="AU128" s="19" t="s">
        <v>23</v>
      </c>
    </row>
    <row r="129" s="11" customFormat="1">
      <c r="B129" s="227"/>
      <c r="C129" s="228"/>
      <c r="D129" s="225" t="s">
        <v>213</v>
      </c>
      <c r="E129" s="229" t="s">
        <v>47</v>
      </c>
      <c r="F129" s="230" t="s">
        <v>1337</v>
      </c>
      <c r="G129" s="228"/>
      <c r="H129" s="231" t="s">
        <v>47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213</v>
      </c>
      <c r="AU129" s="237" t="s">
        <v>23</v>
      </c>
      <c r="AV129" s="11" t="s">
        <v>23</v>
      </c>
      <c r="AW129" s="11" t="s">
        <v>45</v>
      </c>
      <c r="AX129" s="11" t="s">
        <v>82</v>
      </c>
      <c r="AY129" s="237" t="s">
        <v>195</v>
      </c>
    </row>
    <row r="130" s="12" customFormat="1">
      <c r="B130" s="238"/>
      <c r="C130" s="239"/>
      <c r="D130" s="223" t="s">
        <v>213</v>
      </c>
      <c r="E130" s="240" t="s">
        <v>47</v>
      </c>
      <c r="F130" s="241" t="s">
        <v>1360</v>
      </c>
      <c r="G130" s="239"/>
      <c r="H130" s="242">
        <v>55.5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213</v>
      </c>
      <c r="AU130" s="248" t="s">
        <v>23</v>
      </c>
      <c r="AV130" s="12" t="s">
        <v>91</v>
      </c>
      <c r="AW130" s="12" t="s">
        <v>45</v>
      </c>
      <c r="AX130" s="12" t="s">
        <v>23</v>
      </c>
      <c r="AY130" s="248" t="s">
        <v>195</v>
      </c>
    </row>
    <row r="131" s="1" customFormat="1" ht="22.5" customHeight="1">
      <c r="B131" s="40"/>
      <c r="C131" s="211" t="s">
        <v>238</v>
      </c>
      <c r="D131" s="211" t="s">
        <v>196</v>
      </c>
      <c r="E131" s="212" t="s">
        <v>576</v>
      </c>
      <c r="F131" s="213" t="s">
        <v>577</v>
      </c>
      <c r="G131" s="214" t="s">
        <v>492</v>
      </c>
      <c r="H131" s="215">
        <v>105.45</v>
      </c>
      <c r="I131" s="216"/>
      <c r="J131" s="217">
        <f>ROUND(I131*H131,2)</f>
        <v>0</v>
      </c>
      <c r="K131" s="213" t="s">
        <v>47</v>
      </c>
      <c r="L131" s="66"/>
      <c r="M131" s="218" t="s">
        <v>47</v>
      </c>
      <c r="N131" s="219" t="s">
        <v>53</v>
      </c>
      <c r="O131" s="41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AR131" s="19" t="s">
        <v>194</v>
      </c>
      <c r="AT131" s="19" t="s">
        <v>196</v>
      </c>
      <c r="AU131" s="19" t="s">
        <v>23</v>
      </c>
      <c r="AY131" s="19" t="s">
        <v>195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9" t="s">
        <v>23</v>
      </c>
      <c r="BK131" s="222">
        <f>ROUND(I131*H131,2)</f>
        <v>0</v>
      </c>
      <c r="BL131" s="19" t="s">
        <v>194</v>
      </c>
      <c r="BM131" s="19" t="s">
        <v>1361</v>
      </c>
    </row>
    <row r="132" s="1" customFormat="1">
      <c r="B132" s="40"/>
      <c r="C132" s="68"/>
      <c r="D132" s="225" t="s">
        <v>202</v>
      </c>
      <c r="E132" s="68"/>
      <c r="F132" s="226" t="s">
        <v>579</v>
      </c>
      <c r="G132" s="68"/>
      <c r="H132" s="68"/>
      <c r="I132" s="183"/>
      <c r="J132" s="68"/>
      <c r="K132" s="68"/>
      <c r="L132" s="66"/>
      <c r="M132" s="86"/>
      <c r="N132" s="41"/>
      <c r="O132" s="41"/>
      <c r="P132" s="41"/>
      <c r="Q132" s="41"/>
      <c r="R132" s="41"/>
      <c r="S132" s="41"/>
      <c r="T132" s="87"/>
      <c r="AT132" s="19" t="s">
        <v>202</v>
      </c>
      <c r="AU132" s="19" t="s">
        <v>23</v>
      </c>
    </row>
    <row r="133" s="11" customFormat="1">
      <c r="B133" s="227"/>
      <c r="C133" s="228"/>
      <c r="D133" s="225" t="s">
        <v>213</v>
      </c>
      <c r="E133" s="229" t="s">
        <v>47</v>
      </c>
      <c r="F133" s="230" t="s">
        <v>1337</v>
      </c>
      <c r="G133" s="228"/>
      <c r="H133" s="231" t="s">
        <v>47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213</v>
      </c>
      <c r="AU133" s="237" t="s">
        <v>23</v>
      </c>
      <c r="AV133" s="11" t="s">
        <v>23</v>
      </c>
      <c r="AW133" s="11" t="s">
        <v>45</v>
      </c>
      <c r="AX133" s="11" t="s">
        <v>82</v>
      </c>
      <c r="AY133" s="237" t="s">
        <v>195</v>
      </c>
    </row>
    <row r="134" s="12" customFormat="1">
      <c r="B134" s="238"/>
      <c r="C134" s="239"/>
      <c r="D134" s="223" t="s">
        <v>213</v>
      </c>
      <c r="E134" s="240" t="s">
        <v>580</v>
      </c>
      <c r="F134" s="241" t="s">
        <v>1362</v>
      </c>
      <c r="G134" s="239"/>
      <c r="H134" s="242">
        <v>105.45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213</v>
      </c>
      <c r="AU134" s="248" t="s">
        <v>23</v>
      </c>
      <c r="AV134" s="12" t="s">
        <v>91</v>
      </c>
      <c r="AW134" s="12" t="s">
        <v>45</v>
      </c>
      <c r="AX134" s="12" t="s">
        <v>23</v>
      </c>
      <c r="AY134" s="248" t="s">
        <v>195</v>
      </c>
    </row>
    <row r="135" s="1" customFormat="1" ht="22.5" customHeight="1">
      <c r="B135" s="40"/>
      <c r="C135" s="211" t="s">
        <v>243</v>
      </c>
      <c r="D135" s="211" t="s">
        <v>196</v>
      </c>
      <c r="E135" s="212" t="s">
        <v>582</v>
      </c>
      <c r="F135" s="213" t="s">
        <v>583</v>
      </c>
      <c r="G135" s="214" t="s">
        <v>526</v>
      </c>
      <c r="H135" s="215">
        <v>5260.1999999999998</v>
      </c>
      <c r="I135" s="216"/>
      <c r="J135" s="217">
        <f>ROUND(I135*H135,2)</f>
        <v>0</v>
      </c>
      <c r="K135" s="213" t="s">
        <v>200</v>
      </c>
      <c r="L135" s="66"/>
      <c r="M135" s="218" t="s">
        <v>47</v>
      </c>
      <c r="N135" s="219" t="s">
        <v>53</v>
      </c>
      <c r="O135" s="41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AR135" s="19" t="s">
        <v>194</v>
      </c>
      <c r="AT135" s="19" t="s">
        <v>196</v>
      </c>
      <c r="AU135" s="19" t="s">
        <v>23</v>
      </c>
      <c r="AY135" s="19" t="s">
        <v>195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9" t="s">
        <v>23</v>
      </c>
      <c r="BK135" s="222">
        <f>ROUND(I135*H135,2)</f>
        <v>0</v>
      </c>
      <c r="BL135" s="19" t="s">
        <v>194</v>
      </c>
      <c r="BM135" s="19" t="s">
        <v>1363</v>
      </c>
    </row>
    <row r="136" s="1" customFormat="1">
      <c r="B136" s="40"/>
      <c r="C136" s="68"/>
      <c r="D136" s="225" t="s">
        <v>202</v>
      </c>
      <c r="E136" s="68"/>
      <c r="F136" s="226" t="s">
        <v>585</v>
      </c>
      <c r="G136" s="68"/>
      <c r="H136" s="68"/>
      <c r="I136" s="183"/>
      <c r="J136" s="68"/>
      <c r="K136" s="68"/>
      <c r="L136" s="66"/>
      <c r="M136" s="86"/>
      <c r="N136" s="41"/>
      <c r="O136" s="41"/>
      <c r="P136" s="41"/>
      <c r="Q136" s="41"/>
      <c r="R136" s="41"/>
      <c r="S136" s="41"/>
      <c r="T136" s="87"/>
      <c r="AT136" s="19" t="s">
        <v>202</v>
      </c>
      <c r="AU136" s="19" t="s">
        <v>23</v>
      </c>
    </row>
    <row r="137" s="11" customFormat="1">
      <c r="B137" s="227"/>
      <c r="C137" s="228"/>
      <c r="D137" s="225" t="s">
        <v>213</v>
      </c>
      <c r="E137" s="229" t="s">
        <v>47</v>
      </c>
      <c r="F137" s="230" t="s">
        <v>1337</v>
      </c>
      <c r="G137" s="228"/>
      <c r="H137" s="231" t="s">
        <v>47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213</v>
      </c>
      <c r="AU137" s="237" t="s">
        <v>23</v>
      </c>
      <c r="AV137" s="11" t="s">
        <v>23</v>
      </c>
      <c r="AW137" s="11" t="s">
        <v>45</v>
      </c>
      <c r="AX137" s="11" t="s">
        <v>82</v>
      </c>
      <c r="AY137" s="237" t="s">
        <v>195</v>
      </c>
    </row>
    <row r="138" s="12" customFormat="1">
      <c r="B138" s="238"/>
      <c r="C138" s="239"/>
      <c r="D138" s="223" t="s">
        <v>213</v>
      </c>
      <c r="E138" s="240" t="s">
        <v>47</v>
      </c>
      <c r="F138" s="241" t="s">
        <v>1342</v>
      </c>
      <c r="G138" s="239"/>
      <c r="H138" s="242">
        <v>5260.1999999999998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213</v>
      </c>
      <c r="AU138" s="248" t="s">
        <v>23</v>
      </c>
      <c r="AV138" s="12" t="s">
        <v>91</v>
      </c>
      <c r="AW138" s="12" t="s">
        <v>45</v>
      </c>
      <c r="AX138" s="12" t="s">
        <v>23</v>
      </c>
      <c r="AY138" s="248" t="s">
        <v>195</v>
      </c>
    </row>
    <row r="139" s="1" customFormat="1" ht="22.5" customHeight="1">
      <c r="B139" s="40"/>
      <c r="C139" s="211" t="s">
        <v>28</v>
      </c>
      <c r="D139" s="211" t="s">
        <v>196</v>
      </c>
      <c r="E139" s="212" t="s">
        <v>1080</v>
      </c>
      <c r="F139" s="213" t="s">
        <v>1081</v>
      </c>
      <c r="G139" s="214" t="s">
        <v>526</v>
      </c>
      <c r="H139" s="215">
        <v>12858</v>
      </c>
      <c r="I139" s="216"/>
      <c r="J139" s="217">
        <f>ROUND(I139*H139,2)</f>
        <v>0</v>
      </c>
      <c r="K139" s="213" t="s">
        <v>200</v>
      </c>
      <c r="L139" s="66"/>
      <c r="M139" s="218" t="s">
        <v>47</v>
      </c>
      <c r="N139" s="219" t="s">
        <v>53</v>
      </c>
      <c r="O139" s="41"/>
      <c r="P139" s="220">
        <f>O139*H139</f>
        <v>0</v>
      </c>
      <c r="Q139" s="220">
        <v>0.00016000000000000001</v>
      </c>
      <c r="R139" s="220">
        <f>Q139*H139</f>
        <v>0</v>
      </c>
      <c r="S139" s="220">
        <v>0.25600000000000001</v>
      </c>
      <c r="T139" s="221">
        <f>S139*H139</f>
        <v>0</v>
      </c>
      <c r="AR139" s="19" t="s">
        <v>194</v>
      </c>
      <c r="AT139" s="19" t="s">
        <v>196</v>
      </c>
      <c r="AU139" s="19" t="s">
        <v>23</v>
      </c>
      <c r="AY139" s="19" t="s">
        <v>195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9" t="s">
        <v>23</v>
      </c>
      <c r="BK139" s="222">
        <f>ROUND(I139*H139,2)</f>
        <v>0</v>
      </c>
      <c r="BL139" s="19" t="s">
        <v>194</v>
      </c>
      <c r="BM139" s="19" t="s">
        <v>1364</v>
      </c>
    </row>
    <row r="140" s="1" customFormat="1">
      <c r="B140" s="40"/>
      <c r="C140" s="68"/>
      <c r="D140" s="225" t="s">
        <v>202</v>
      </c>
      <c r="E140" s="68"/>
      <c r="F140" s="226" t="s">
        <v>1083</v>
      </c>
      <c r="G140" s="68"/>
      <c r="H140" s="68"/>
      <c r="I140" s="183"/>
      <c r="J140" s="68"/>
      <c r="K140" s="68"/>
      <c r="L140" s="66"/>
      <c r="M140" s="86"/>
      <c r="N140" s="41"/>
      <c r="O140" s="41"/>
      <c r="P140" s="41"/>
      <c r="Q140" s="41"/>
      <c r="R140" s="41"/>
      <c r="S140" s="41"/>
      <c r="T140" s="87"/>
      <c r="AT140" s="19" t="s">
        <v>202</v>
      </c>
      <c r="AU140" s="19" t="s">
        <v>23</v>
      </c>
    </row>
    <row r="141" s="11" customFormat="1">
      <c r="B141" s="227"/>
      <c r="C141" s="228"/>
      <c r="D141" s="225" t="s">
        <v>213</v>
      </c>
      <c r="E141" s="229" t="s">
        <v>47</v>
      </c>
      <c r="F141" s="230" t="s">
        <v>1337</v>
      </c>
      <c r="G141" s="228"/>
      <c r="H141" s="231" t="s">
        <v>47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213</v>
      </c>
      <c r="AU141" s="237" t="s">
        <v>23</v>
      </c>
      <c r="AV141" s="11" t="s">
        <v>23</v>
      </c>
      <c r="AW141" s="11" t="s">
        <v>45</v>
      </c>
      <c r="AX141" s="11" t="s">
        <v>82</v>
      </c>
      <c r="AY141" s="237" t="s">
        <v>195</v>
      </c>
    </row>
    <row r="142" s="11" customFormat="1">
      <c r="B142" s="227"/>
      <c r="C142" s="228"/>
      <c r="D142" s="225" t="s">
        <v>213</v>
      </c>
      <c r="E142" s="229" t="s">
        <v>47</v>
      </c>
      <c r="F142" s="230" t="s">
        <v>1365</v>
      </c>
      <c r="G142" s="228"/>
      <c r="H142" s="231" t="s">
        <v>47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213</v>
      </c>
      <c r="AU142" s="237" t="s">
        <v>23</v>
      </c>
      <c r="AV142" s="11" t="s">
        <v>23</v>
      </c>
      <c r="AW142" s="11" t="s">
        <v>45</v>
      </c>
      <c r="AX142" s="11" t="s">
        <v>82</v>
      </c>
      <c r="AY142" s="237" t="s">
        <v>195</v>
      </c>
    </row>
    <row r="143" s="11" customFormat="1">
      <c r="B143" s="227"/>
      <c r="C143" s="228"/>
      <c r="D143" s="225" t="s">
        <v>213</v>
      </c>
      <c r="E143" s="229" t="s">
        <v>47</v>
      </c>
      <c r="F143" s="230" t="s">
        <v>1121</v>
      </c>
      <c r="G143" s="228"/>
      <c r="H143" s="231" t="s">
        <v>47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213</v>
      </c>
      <c r="AU143" s="237" t="s">
        <v>23</v>
      </c>
      <c r="AV143" s="11" t="s">
        <v>23</v>
      </c>
      <c r="AW143" s="11" t="s">
        <v>45</v>
      </c>
      <c r="AX143" s="11" t="s">
        <v>82</v>
      </c>
      <c r="AY143" s="237" t="s">
        <v>195</v>
      </c>
    </row>
    <row r="144" s="12" customFormat="1">
      <c r="B144" s="238"/>
      <c r="C144" s="239"/>
      <c r="D144" s="225" t="s">
        <v>213</v>
      </c>
      <c r="E144" s="266" t="s">
        <v>586</v>
      </c>
      <c r="F144" s="267" t="s">
        <v>1366</v>
      </c>
      <c r="G144" s="239"/>
      <c r="H144" s="268">
        <v>3890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213</v>
      </c>
      <c r="AU144" s="248" t="s">
        <v>23</v>
      </c>
      <c r="AV144" s="12" t="s">
        <v>91</v>
      </c>
      <c r="AW144" s="12" t="s">
        <v>45</v>
      </c>
      <c r="AX144" s="12" t="s">
        <v>82</v>
      </c>
      <c r="AY144" s="248" t="s">
        <v>195</v>
      </c>
    </row>
    <row r="145" s="11" customFormat="1">
      <c r="B145" s="227"/>
      <c r="C145" s="228"/>
      <c r="D145" s="225" t="s">
        <v>213</v>
      </c>
      <c r="E145" s="229" t="s">
        <v>47</v>
      </c>
      <c r="F145" s="230" t="s">
        <v>1367</v>
      </c>
      <c r="G145" s="228"/>
      <c r="H145" s="231" t="s">
        <v>47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213</v>
      </c>
      <c r="AU145" s="237" t="s">
        <v>23</v>
      </c>
      <c r="AV145" s="11" t="s">
        <v>23</v>
      </c>
      <c r="AW145" s="11" t="s">
        <v>45</v>
      </c>
      <c r="AX145" s="11" t="s">
        <v>82</v>
      </c>
      <c r="AY145" s="237" t="s">
        <v>195</v>
      </c>
    </row>
    <row r="146" s="12" customFormat="1">
      <c r="B146" s="238"/>
      <c r="C146" s="239"/>
      <c r="D146" s="225" t="s">
        <v>213</v>
      </c>
      <c r="E146" s="266" t="s">
        <v>588</v>
      </c>
      <c r="F146" s="267" t="s">
        <v>1368</v>
      </c>
      <c r="G146" s="239"/>
      <c r="H146" s="268">
        <v>2650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213</v>
      </c>
      <c r="AU146" s="248" t="s">
        <v>23</v>
      </c>
      <c r="AV146" s="12" t="s">
        <v>91</v>
      </c>
      <c r="AW146" s="12" t="s">
        <v>45</v>
      </c>
      <c r="AX146" s="12" t="s">
        <v>82</v>
      </c>
      <c r="AY146" s="248" t="s">
        <v>195</v>
      </c>
    </row>
    <row r="147" s="11" customFormat="1">
      <c r="B147" s="227"/>
      <c r="C147" s="228"/>
      <c r="D147" s="225" t="s">
        <v>213</v>
      </c>
      <c r="E147" s="229" t="s">
        <v>47</v>
      </c>
      <c r="F147" s="230" t="s">
        <v>1369</v>
      </c>
      <c r="G147" s="228"/>
      <c r="H147" s="231" t="s">
        <v>47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213</v>
      </c>
      <c r="AU147" s="237" t="s">
        <v>23</v>
      </c>
      <c r="AV147" s="11" t="s">
        <v>23</v>
      </c>
      <c r="AW147" s="11" t="s">
        <v>45</v>
      </c>
      <c r="AX147" s="11" t="s">
        <v>82</v>
      </c>
      <c r="AY147" s="237" t="s">
        <v>195</v>
      </c>
    </row>
    <row r="148" s="12" customFormat="1">
      <c r="B148" s="238"/>
      <c r="C148" s="239"/>
      <c r="D148" s="225" t="s">
        <v>213</v>
      </c>
      <c r="E148" s="266" t="s">
        <v>1370</v>
      </c>
      <c r="F148" s="267" t="s">
        <v>1371</v>
      </c>
      <c r="G148" s="239"/>
      <c r="H148" s="268">
        <v>4710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213</v>
      </c>
      <c r="AU148" s="248" t="s">
        <v>23</v>
      </c>
      <c r="AV148" s="12" t="s">
        <v>91</v>
      </c>
      <c r="AW148" s="12" t="s">
        <v>45</v>
      </c>
      <c r="AX148" s="12" t="s">
        <v>82</v>
      </c>
      <c r="AY148" s="248" t="s">
        <v>195</v>
      </c>
    </row>
    <row r="149" s="11" customFormat="1">
      <c r="B149" s="227"/>
      <c r="C149" s="228"/>
      <c r="D149" s="225" t="s">
        <v>213</v>
      </c>
      <c r="E149" s="229" t="s">
        <v>47</v>
      </c>
      <c r="F149" s="230" t="s">
        <v>1372</v>
      </c>
      <c r="G149" s="228"/>
      <c r="H149" s="231" t="s">
        <v>47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213</v>
      </c>
      <c r="AU149" s="237" t="s">
        <v>23</v>
      </c>
      <c r="AV149" s="11" t="s">
        <v>23</v>
      </c>
      <c r="AW149" s="11" t="s">
        <v>45</v>
      </c>
      <c r="AX149" s="11" t="s">
        <v>82</v>
      </c>
      <c r="AY149" s="237" t="s">
        <v>195</v>
      </c>
    </row>
    <row r="150" s="12" customFormat="1">
      <c r="B150" s="238"/>
      <c r="C150" s="239"/>
      <c r="D150" s="225" t="s">
        <v>213</v>
      </c>
      <c r="E150" s="266" t="s">
        <v>1373</v>
      </c>
      <c r="F150" s="267" t="s">
        <v>1374</v>
      </c>
      <c r="G150" s="239"/>
      <c r="H150" s="268">
        <v>85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213</v>
      </c>
      <c r="AU150" s="248" t="s">
        <v>23</v>
      </c>
      <c r="AV150" s="12" t="s">
        <v>91</v>
      </c>
      <c r="AW150" s="12" t="s">
        <v>45</v>
      </c>
      <c r="AX150" s="12" t="s">
        <v>82</v>
      </c>
      <c r="AY150" s="248" t="s">
        <v>195</v>
      </c>
    </row>
    <row r="151" s="11" customFormat="1">
      <c r="B151" s="227"/>
      <c r="C151" s="228"/>
      <c r="D151" s="225" t="s">
        <v>213</v>
      </c>
      <c r="E151" s="229" t="s">
        <v>47</v>
      </c>
      <c r="F151" s="230" t="s">
        <v>1375</v>
      </c>
      <c r="G151" s="228"/>
      <c r="H151" s="231" t="s">
        <v>47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213</v>
      </c>
      <c r="AU151" s="237" t="s">
        <v>23</v>
      </c>
      <c r="AV151" s="11" t="s">
        <v>23</v>
      </c>
      <c r="AW151" s="11" t="s">
        <v>45</v>
      </c>
      <c r="AX151" s="11" t="s">
        <v>82</v>
      </c>
      <c r="AY151" s="237" t="s">
        <v>195</v>
      </c>
    </row>
    <row r="152" s="12" customFormat="1">
      <c r="B152" s="238"/>
      <c r="C152" s="239"/>
      <c r="D152" s="225" t="s">
        <v>213</v>
      </c>
      <c r="E152" s="266" t="s">
        <v>1376</v>
      </c>
      <c r="F152" s="267" t="s">
        <v>1377</v>
      </c>
      <c r="G152" s="239"/>
      <c r="H152" s="268">
        <v>1461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213</v>
      </c>
      <c r="AU152" s="248" t="s">
        <v>23</v>
      </c>
      <c r="AV152" s="12" t="s">
        <v>91</v>
      </c>
      <c r="AW152" s="12" t="s">
        <v>45</v>
      </c>
      <c r="AX152" s="12" t="s">
        <v>82</v>
      </c>
      <c r="AY152" s="248" t="s">
        <v>195</v>
      </c>
    </row>
    <row r="153" s="11" customFormat="1">
      <c r="B153" s="227"/>
      <c r="C153" s="228"/>
      <c r="D153" s="225" t="s">
        <v>213</v>
      </c>
      <c r="E153" s="229" t="s">
        <v>47</v>
      </c>
      <c r="F153" s="230" t="s">
        <v>1378</v>
      </c>
      <c r="G153" s="228"/>
      <c r="H153" s="231" t="s">
        <v>47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213</v>
      </c>
      <c r="AU153" s="237" t="s">
        <v>23</v>
      </c>
      <c r="AV153" s="11" t="s">
        <v>23</v>
      </c>
      <c r="AW153" s="11" t="s">
        <v>45</v>
      </c>
      <c r="AX153" s="11" t="s">
        <v>82</v>
      </c>
      <c r="AY153" s="237" t="s">
        <v>195</v>
      </c>
    </row>
    <row r="154" s="12" customFormat="1">
      <c r="B154" s="238"/>
      <c r="C154" s="239"/>
      <c r="D154" s="225" t="s">
        <v>213</v>
      </c>
      <c r="E154" s="266" t="s">
        <v>1379</v>
      </c>
      <c r="F154" s="267" t="s">
        <v>430</v>
      </c>
      <c r="G154" s="239"/>
      <c r="H154" s="268">
        <v>27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213</v>
      </c>
      <c r="AU154" s="248" t="s">
        <v>23</v>
      </c>
      <c r="AV154" s="12" t="s">
        <v>91</v>
      </c>
      <c r="AW154" s="12" t="s">
        <v>45</v>
      </c>
      <c r="AX154" s="12" t="s">
        <v>82</v>
      </c>
      <c r="AY154" s="248" t="s">
        <v>195</v>
      </c>
    </row>
    <row r="155" s="11" customFormat="1">
      <c r="B155" s="227"/>
      <c r="C155" s="228"/>
      <c r="D155" s="225" t="s">
        <v>213</v>
      </c>
      <c r="E155" s="229" t="s">
        <v>47</v>
      </c>
      <c r="F155" s="230" t="s">
        <v>1380</v>
      </c>
      <c r="G155" s="228"/>
      <c r="H155" s="231" t="s">
        <v>47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213</v>
      </c>
      <c r="AU155" s="237" t="s">
        <v>23</v>
      </c>
      <c r="AV155" s="11" t="s">
        <v>23</v>
      </c>
      <c r="AW155" s="11" t="s">
        <v>45</v>
      </c>
      <c r="AX155" s="11" t="s">
        <v>82</v>
      </c>
      <c r="AY155" s="237" t="s">
        <v>195</v>
      </c>
    </row>
    <row r="156" s="12" customFormat="1">
      <c r="B156" s="238"/>
      <c r="C156" s="239"/>
      <c r="D156" s="225" t="s">
        <v>213</v>
      </c>
      <c r="E156" s="266" t="s">
        <v>1381</v>
      </c>
      <c r="F156" s="267" t="s">
        <v>471</v>
      </c>
      <c r="G156" s="239"/>
      <c r="H156" s="268">
        <v>35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213</v>
      </c>
      <c r="AU156" s="248" t="s">
        <v>23</v>
      </c>
      <c r="AV156" s="12" t="s">
        <v>91</v>
      </c>
      <c r="AW156" s="12" t="s">
        <v>45</v>
      </c>
      <c r="AX156" s="12" t="s">
        <v>82</v>
      </c>
      <c r="AY156" s="248" t="s">
        <v>195</v>
      </c>
    </row>
    <row r="157" s="12" customFormat="1">
      <c r="B157" s="238"/>
      <c r="C157" s="239"/>
      <c r="D157" s="225" t="s">
        <v>213</v>
      </c>
      <c r="E157" s="266" t="s">
        <v>1382</v>
      </c>
      <c r="F157" s="267" t="s">
        <v>1383</v>
      </c>
      <c r="G157" s="239"/>
      <c r="H157" s="268">
        <v>12858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213</v>
      </c>
      <c r="AU157" s="248" t="s">
        <v>23</v>
      </c>
      <c r="AV157" s="12" t="s">
        <v>91</v>
      </c>
      <c r="AW157" s="12" t="s">
        <v>45</v>
      </c>
      <c r="AX157" s="12" t="s">
        <v>23</v>
      </c>
      <c r="AY157" s="248" t="s">
        <v>195</v>
      </c>
    </row>
    <row r="158" s="10" customFormat="1" ht="37.44" customHeight="1">
      <c r="B158" s="197"/>
      <c r="C158" s="198"/>
      <c r="D158" s="199" t="s">
        <v>81</v>
      </c>
      <c r="E158" s="200" t="s">
        <v>208</v>
      </c>
      <c r="F158" s="200" t="s">
        <v>1384</v>
      </c>
      <c r="G158" s="198"/>
      <c r="H158" s="198"/>
      <c r="I158" s="201"/>
      <c r="J158" s="202">
        <f>BK158</f>
        <v>0</v>
      </c>
      <c r="K158" s="198"/>
      <c r="L158" s="203"/>
      <c r="M158" s="204"/>
      <c r="N158" s="205"/>
      <c r="O158" s="205"/>
      <c r="P158" s="206">
        <f>SUM(P159:P162)</f>
        <v>0</v>
      </c>
      <c r="Q158" s="205"/>
      <c r="R158" s="206">
        <f>SUM(R159:R162)</f>
        <v>0</v>
      </c>
      <c r="S158" s="205"/>
      <c r="T158" s="207">
        <f>SUM(T159:T162)</f>
        <v>0</v>
      </c>
      <c r="AR158" s="208" t="s">
        <v>194</v>
      </c>
      <c r="AT158" s="209" t="s">
        <v>81</v>
      </c>
      <c r="AU158" s="209" t="s">
        <v>82</v>
      </c>
      <c r="AY158" s="208" t="s">
        <v>195</v>
      </c>
      <c r="BK158" s="210">
        <f>SUM(BK159:BK162)</f>
        <v>0</v>
      </c>
    </row>
    <row r="159" s="1" customFormat="1" ht="22.5" customHeight="1">
      <c r="B159" s="40"/>
      <c r="C159" s="211" t="s">
        <v>925</v>
      </c>
      <c r="D159" s="211" t="s">
        <v>196</v>
      </c>
      <c r="E159" s="212" t="s">
        <v>1385</v>
      </c>
      <c r="F159" s="213" t="s">
        <v>1386</v>
      </c>
      <c r="G159" s="214" t="s">
        <v>761</v>
      </c>
      <c r="H159" s="215">
        <v>10</v>
      </c>
      <c r="I159" s="216"/>
      <c r="J159" s="217">
        <f>ROUND(I159*H159,2)</f>
        <v>0</v>
      </c>
      <c r="K159" s="213" t="s">
        <v>47</v>
      </c>
      <c r="L159" s="66"/>
      <c r="M159" s="218" t="s">
        <v>47</v>
      </c>
      <c r="N159" s="219" t="s">
        <v>53</v>
      </c>
      <c r="O159" s="41"/>
      <c r="P159" s="220">
        <f>O159*H159</f>
        <v>0</v>
      </c>
      <c r="Q159" s="220">
        <v>0.14401</v>
      </c>
      <c r="R159" s="220">
        <f>Q159*H159</f>
        <v>0</v>
      </c>
      <c r="S159" s="220">
        <v>0</v>
      </c>
      <c r="T159" s="221">
        <f>S159*H159</f>
        <v>0</v>
      </c>
      <c r="AR159" s="19" t="s">
        <v>194</v>
      </c>
      <c r="AT159" s="19" t="s">
        <v>196</v>
      </c>
      <c r="AU159" s="19" t="s">
        <v>23</v>
      </c>
      <c r="AY159" s="19" t="s">
        <v>195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9" t="s">
        <v>23</v>
      </c>
      <c r="BK159" s="222">
        <f>ROUND(I159*H159,2)</f>
        <v>0</v>
      </c>
      <c r="BL159" s="19" t="s">
        <v>194</v>
      </c>
      <c r="BM159" s="19" t="s">
        <v>1387</v>
      </c>
    </row>
    <row r="160" s="1" customFormat="1">
      <c r="B160" s="40"/>
      <c r="C160" s="68"/>
      <c r="D160" s="225" t="s">
        <v>202</v>
      </c>
      <c r="E160" s="68"/>
      <c r="F160" s="226" t="s">
        <v>1386</v>
      </c>
      <c r="G160" s="68"/>
      <c r="H160" s="68"/>
      <c r="I160" s="183"/>
      <c r="J160" s="68"/>
      <c r="K160" s="68"/>
      <c r="L160" s="66"/>
      <c r="M160" s="86"/>
      <c r="N160" s="41"/>
      <c r="O160" s="41"/>
      <c r="P160" s="41"/>
      <c r="Q160" s="41"/>
      <c r="R160" s="41"/>
      <c r="S160" s="41"/>
      <c r="T160" s="87"/>
      <c r="AT160" s="19" t="s">
        <v>202</v>
      </c>
      <c r="AU160" s="19" t="s">
        <v>23</v>
      </c>
    </row>
    <row r="161" s="11" customFormat="1">
      <c r="B161" s="227"/>
      <c r="C161" s="228"/>
      <c r="D161" s="225" t="s">
        <v>213</v>
      </c>
      <c r="E161" s="229" t="s">
        <v>47</v>
      </c>
      <c r="F161" s="230" t="s">
        <v>1388</v>
      </c>
      <c r="G161" s="228"/>
      <c r="H161" s="231" t="s">
        <v>47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213</v>
      </c>
      <c r="AU161" s="237" t="s">
        <v>23</v>
      </c>
      <c r="AV161" s="11" t="s">
        <v>23</v>
      </c>
      <c r="AW161" s="11" t="s">
        <v>45</v>
      </c>
      <c r="AX161" s="11" t="s">
        <v>82</v>
      </c>
      <c r="AY161" s="237" t="s">
        <v>195</v>
      </c>
    </row>
    <row r="162" s="12" customFormat="1">
      <c r="B162" s="238"/>
      <c r="C162" s="239"/>
      <c r="D162" s="225" t="s">
        <v>213</v>
      </c>
      <c r="E162" s="266" t="s">
        <v>1097</v>
      </c>
      <c r="F162" s="267" t="s">
        <v>1389</v>
      </c>
      <c r="G162" s="239"/>
      <c r="H162" s="268">
        <v>10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213</v>
      </c>
      <c r="AU162" s="248" t="s">
        <v>23</v>
      </c>
      <c r="AV162" s="12" t="s">
        <v>91</v>
      </c>
      <c r="AW162" s="12" t="s">
        <v>45</v>
      </c>
      <c r="AX162" s="12" t="s">
        <v>23</v>
      </c>
      <c r="AY162" s="248" t="s">
        <v>195</v>
      </c>
    </row>
    <row r="163" s="10" customFormat="1" ht="37.44" customHeight="1">
      <c r="B163" s="197"/>
      <c r="C163" s="198"/>
      <c r="D163" s="199" t="s">
        <v>81</v>
      </c>
      <c r="E163" s="200" t="s">
        <v>194</v>
      </c>
      <c r="F163" s="200" t="s">
        <v>1085</v>
      </c>
      <c r="G163" s="198"/>
      <c r="H163" s="198"/>
      <c r="I163" s="201"/>
      <c r="J163" s="202">
        <f>BK163</f>
        <v>0</v>
      </c>
      <c r="K163" s="198"/>
      <c r="L163" s="203"/>
      <c r="M163" s="204"/>
      <c r="N163" s="205"/>
      <c r="O163" s="205"/>
      <c r="P163" s="206">
        <f>SUM(P164:P175)</f>
        <v>0</v>
      </c>
      <c r="Q163" s="205"/>
      <c r="R163" s="206">
        <f>SUM(R164:R175)</f>
        <v>0</v>
      </c>
      <c r="S163" s="205"/>
      <c r="T163" s="207">
        <f>SUM(T164:T175)</f>
        <v>0</v>
      </c>
      <c r="AR163" s="208" t="s">
        <v>194</v>
      </c>
      <c r="AT163" s="209" t="s">
        <v>81</v>
      </c>
      <c r="AU163" s="209" t="s">
        <v>82</v>
      </c>
      <c r="AY163" s="208" t="s">
        <v>195</v>
      </c>
      <c r="BK163" s="210">
        <f>SUM(BK164:BK175)</f>
        <v>0</v>
      </c>
    </row>
    <row r="164" s="1" customFormat="1" ht="31.5" customHeight="1">
      <c r="B164" s="40"/>
      <c r="C164" s="211" t="s">
        <v>1390</v>
      </c>
      <c r="D164" s="211" t="s">
        <v>196</v>
      </c>
      <c r="E164" s="212" t="s">
        <v>1391</v>
      </c>
      <c r="F164" s="213" t="s">
        <v>1392</v>
      </c>
      <c r="G164" s="214" t="s">
        <v>568</v>
      </c>
      <c r="H164" s="215">
        <v>3</v>
      </c>
      <c r="I164" s="216"/>
      <c r="J164" s="217">
        <f>ROUND(I164*H164,2)</f>
        <v>0</v>
      </c>
      <c r="K164" s="213" t="s">
        <v>47</v>
      </c>
      <c r="L164" s="66"/>
      <c r="M164" s="218" t="s">
        <v>47</v>
      </c>
      <c r="N164" s="219" t="s">
        <v>53</v>
      </c>
      <c r="O164" s="41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AR164" s="19" t="s">
        <v>194</v>
      </c>
      <c r="AT164" s="19" t="s">
        <v>196</v>
      </c>
      <c r="AU164" s="19" t="s">
        <v>23</v>
      </c>
      <c r="AY164" s="19" t="s">
        <v>195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9" t="s">
        <v>23</v>
      </c>
      <c r="BK164" s="222">
        <f>ROUND(I164*H164,2)</f>
        <v>0</v>
      </c>
      <c r="BL164" s="19" t="s">
        <v>194</v>
      </c>
      <c r="BM164" s="19" t="s">
        <v>1393</v>
      </c>
    </row>
    <row r="165" s="1" customFormat="1">
      <c r="B165" s="40"/>
      <c r="C165" s="68"/>
      <c r="D165" s="225" t="s">
        <v>202</v>
      </c>
      <c r="E165" s="68"/>
      <c r="F165" s="226" t="s">
        <v>1392</v>
      </c>
      <c r="G165" s="68"/>
      <c r="H165" s="68"/>
      <c r="I165" s="183"/>
      <c r="J165" s="68"/>
      <c r="K165" s="68"/>
      <c r="L165" s="66"/>
      <c r="M165" s="86"/>
      <c r="N165" s="41"/>
      <c r="O165" s="41"/>
      <c r="P165" s="41"/>
      <c r="Q165" s="41"/>
      <c r="R165" s="41"/>
      <c r="S165" s="41"/>
      <c r="T165" s="87"/>
      <c r="AT165" s="19" t="s">
        <v>202</v>
      </c>
      <c r="AU165" s="19" t="s">
        <v>23</v>
      </c>
    </row>
    <row r="166" s="12" customFormat="1">
      <c r="B166" s="238"/>
      <c r="C166" s="239"/>
      <c r="D166" s="223" t="s">
        <v>213</v>
      </c>
      <c r="E166" s="240" t="s">
        <v>47</v>
      </c>
      <c r="F166" s="241" t="s">
        <v>1394</v>
      </c>
      <c r="G166" s="239"/>
      <c r="H166" s="242">
        <v>3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213</v>
      </c>
      <c r="AU166" s="248" t="s">
        <v>23</v>
      </c>
      <c r="AV166" s="12" t="s">
        <v>91</v>
      </c>
      <c r="AW166" s="12" t="s">
        <v>45</v>
      </c>
      <c r="AX166" s="12" t="s">
        <v>23</v>
      </c>
      <c r="AY166" s="248" t="s">
        <v>195</v>
      </c>
    </row>
    <row r="167" s="1" customFormat="1" ht="31.5" customHeight="1">
      <c r="B167" s="40"/>
      <c r="C167" s="211" t="s">
        <v>931</v>
      </c>
      <c r="D167" s="211" t="s">
        <v>196</v>
      </c>
      <c r="E167" s="212" t="s">
        <v>1086</v>
      </c>
      <c r="F167" s="213" t="s">
        <v>1087</v>
      </c>
      <c r="G167" s="214" t="s">
        <v>526</v>
      </c>
      <c r="H167" s="215">
        <v>64</v>
      </c>
      <c r="I167" s="216"/>
      <c r="J167" s="217">
        <f>ROUND(I167*H167,2)</f>
        <v>0</v>
      </c>
      <c r="K167" s="213" t="s">
        <v>47</v>
      </c>
      <c r="L167" s="66"/>
      <c r="M167" s="218" t="s">
        <v>47</v>
      </c>
      <c r="N167" s="219" t="s">
        <v>53</v>
      </c>
      <c r="O167" s="41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AR167" s="19" t="s">
        <v>194</v>
      </c>
      <c r="AT167" s="19" t="s">
        <v>196</v>
      </c>
      <c r="AU167" s="19" t="s">
        <v>23</v>
      </c>
      <c r="AY167" s="19" t="s">
        <v>195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9" t="s">
        <v>23</v>
      </c>
      <c r="BK167" s="222">
        <f>ROUND(I167*H167,2)</f>
        <v>0</v>
      </c>
      <c r="BL167" s="19" t="s">
        <v>194</v>
      </c>
      <c r="BM167" s="19" t="s">
        <v>1395</v>
      </c>
    </row>
    <row r="168" s="1" customFormat="1">
      <c r="B168" s="40"/>
      <c r="C168" s="68"/>
      <c r="D168" s="225" t="s">
        <v>202</v>
      </c>
      <c r="E168" s="68"/>
      <c r="F168" s="226" t="s">
        <v>1087</v>
      </c>
      <c r="G168" s="68"/>
      <c r="H168" s="68"/>
      <c r="I168" s="183"/>
      <c r="J168" s="68"/>
      <c r="K168" s="68"/>
      <c r="L168" s="66"/>
      <c r="M168" s="86"/>
      <c r="N168" s="41"/>
      <c r="O168" s="41"/>
      <c r="P168" s="41"/>
      <c r="Q168" s="41"/>
      <c r="R168" s="41"/>
      <c r="S168" s="41"/>
      <c r="T168" s="87"/>
      <c r="AT168" s="19" t="s">
        <v>202</v>
      </c>
      <c r="AU168" s="19" t="s">
        <v>23</v>
      </c>
    </row>
    <row r="169" s="12" customFormat="1">
      <c r="B169" s="238"/>
      <c r="C169" s="239"/>
      <c r="D169" s="223" t="s">
        <v>213</v>
      </c>
      <c r="E169" s="240" t="s">
        <v>1026</v>
      </c>
      <c r="F169" s="241" t="s">
        <v>1396</v>
      </c>
      <c r="G169" s="239"/>
      <c r="H169" s="242">
        <v>64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213</v>
      </c>
      <c r="AU169" s="248" t="s">
        <v>23</v>
      </c>
      <c r="AV169" s="12" t="s">
        <v>91</v>
      </c>
      <c r="AW169" s="12" t="s">
        <v>45</v>
      </c>
      <c r="AX169" s="12" t="s">
        <v>23</v>
      </c>
      <c r="AY169" s="248" t="s">
        <v>195</v>
      </c>
    </row>
    <row r="170" s="1" customFormat="1" ht="31.5" customHeight="1">
      <c r="B170" s="40"/>
      <c r="C170" s="211" t="s">
        <v>936</v>
      </c>
      <c r="D170" s="211" t="s">
        <v>196</v>
      </c>
      <c r="E170" s="212" t="s">
        <v>1091</v>
      </c>
      <c r="F170" s="213" t="s">
        <v>1092</v>
      </c>
      <c r="G170" s="214" t="s">
        <v>568</v>
      </c>
      <c r="H170" s="215">
        <v>8.9600000000000009</v>
      </c>
      <c r="I170" s="216"/>
      <c r="J170" s="217">
        <f>ROUND(I170*H170,2)</f>
        <v>0</v>
      </c>
      <c r="K170" s="213" t="s">
        <v>47</v>
      </c>
      <c r="L170" s="66"/>
      <c r="M170" s="218" t="s">
        <v>47</v>
      </c>
      <c r="N170" s="219" t="s">
        <v>53</v>
      </c>
      <c r="O170" s="41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AR170" s="19" t="s">
        <v>194</v>
      </c>
      <c r="AT170" s="19" t="s">
        <v>196</v>
      </c>
      <c r="AU170" s="19" t="s">
        <v>23</v>
      </c>
      <c r="AY170" s="19" t="s">
        <v>195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9" t="s">
        <v>23</v>
      </c>
      <c r="BK170" s="222">
        <f>ROUND(I170*H170,2)</f>
        <v>0</v>
      </c>
      <c r="BL170" s="19" t="s">
        <v>194</v>
      </c>
      <c r="BM170" s="19" t="s">
        <v>1397</v>
      </c>
    </row>
    <row r="171" s="1" customFormat="1">
      <c r="B171" s="40"/>
      <c r="C171" s="68"/>
      <c r="D171" s="225" t="s">
        <v>202</v>
      </c>
      <c r="E171" s="68"/>
      <c r="F171" s="226" t="s">
        <v>1092</v>
      </c>
      <c r="G171" s="68"/>
      <c r="H171" s="68"/>
      <c r="I171" s="183"/>
      <c r="J171" s="68"/>
      <c r="K171" s="68"/>
      <c r="L171" s="66"/>
      <c r="M171" s="86"/>
      <c r="N171" s="41"/>
      <c r="O171" s="41"/>
      <c r="P171" s="41"/>
      <c r="Q171" s="41"/>
      <c r="R171" s="41"/>
      <c r="S171" s="41"/>
      <c r="T171" s="87"/>
      <c r="AT171" s="19" t="s">
        <v>202</v>
      </c>
      <c r="AU171" s="19" t="s">
        <v>23</v>
      </c>
    </row>
    <row r="172" s="12" customFormat="1">
      <c r="B172" s="238"/>
      <c r="C172" s="239"/>
      <c r="D172" s="223" t="s">
        <v>213</v>
      </c>
      <c r="E172" s="240" t="s">
        <v>47</v>
      </c>
      <c r="F172" s="241" t="s">
        <v>1353</v>
      </c>
      <c r="G172" s="239"/>
      <c r="H172" s="242">
        <v>8.9600000000000009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213</v>
      </c>
      <c r="AU172" s="248" t="s">
        <v>23</v>
      </c>
      <c r="AV172" s="12" t="s">
        <v>91</v>
      </c>
      <c r="AW172" s="12" t="s">
        <v>45</v>
      </c>
      <c r="AX172" s="12" t="s">
        <v>23</v>
      </c>
      <c r="AY172" s="248" t="s">
        <v>195</v>
      </c>
    </row>
    <row r="173" s="1" customFormat="1" ht="31.5" customHeight="1">
      <c r="B173" s="40"/>
      <c r="C173" s="211" t="s">
        <v>332</v>
      </c>
      <c r="D173" s="211" t="s">
        <v>196</v>
      </c>
      <c r="E173" s="212" t="s">
        <v>1094</v>
      </c>
      <c r="F173" s="213" t="s">
        <v>1095</v>
      </c>
      <c r="G173" s="214" t="s">
        <v>526</v>
      </c>
      <c r="H173" s="215">
        <v>64</v>
      </c>
      <c r="I173" s="216"/>
      <c r="J173" s="217">
        <f>ROUND(I173*H173,2)</f>
        <v>0</v>
      </c>
      <c r="K173" s="213" t="s">
        <v>47</v>
      </c>
      <c r="L173" s="66"/>
      <c r="M173" s="218" t="s">
        <v>47</v>
      </c>
      <c r="N173" s="219" t="s">
        <v>53</v>
      </c>
      <c r="O173" s="41"/>
      <c r="P173" s="220">
        <f>O173*H173</f>
        <v>0</v>
      </c>
      <c r="Q173" s="220">
        <v>0.74326999999999999</v>
      </c>
      <c r="R173" s="220">
        <f>Q173*H173</f>
        <v>0</v>
      </c>
      <c r="S173" s="220">
        <v>0</v>
      </c>
      <c r="T173" s="221">
        <f>S173*H173</f>
        <v>0</v>
      </c>
      <c r="AR173" s="19" t="s">
        <v>194</v>
      </c>
      <c r="AT173" s="19" t="s">
        <v>196</v>
      </c>
      <c r="AU173" s="19" t="s">
        <v>23</v>
      </c>
      <c r="AY173" s="19" t="s">
        <v>195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9" t="s">
        <v>23</v>
      </c>
      <c r="BK173" s="222">
        <f>ROUND(I173*H173,2)</f>
        <v>0</v>
      </c>
      <c r="BL173" s="19" t="s">
        <v>194</v>
      </c>
      <c r="BM173" s="19" t="s">
        <v>1398</v>
      </c>
    </row>
    <row r="174" s="1" customFormat="1">
      <c r="B174" s="40"/>
      <c r="C174" s="68"/>
      <c r="D174" s="225" t="s">
        <v>202</v>
      </c>
      <c r="E174" s="68"/>
      <c r="F174" s="226" t="s">
        <v>1095</v>
      </c>
      <c r="G174" s="68"/>
      <c r="H174" s="68"/>
      <c r="I174" s="183"/>
      <c r="J174" s="68"/>
      <c r="K174" s="68"/>
      <c r="L174" s="66"/>
      <c r="M174" s="86"/>
      <c r="N174" s="41"/>
      <c r="O174" s="41"/>
      <c r="P174" s="41"/>
      <c r="Q174" s="41"/>
      <c r="R174" s="41"/>
      <c r="S174" s="41"/>
      <c r="T174" s="87"/>
      <c r="AT174" s="19" t="s">
        <v>202</v>
      </c>
      <c r="AU174" s="19" t="s">
        <v>23</v>
      </c>
    </row>
    <row r="175" s="12" customFormat="1">
      <c r="B175" s="238"/>
      <c r="C175" s="239"/>
      <c r="D175" s="225" t="s">
        <v>213</v>
      </c>
      <c r="E175" s="266" t="s">
        <v>1399</v>
      </c>
      <c r="F175" s="267" t="s">
        <v>1396</v>
      </c>
      <c r="G175" s="239"/>
      <c r="H175" s="268">
        <v>64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213</v>
      </c>
      <c r="AU175" s="248" t="s">
        <v>23</v>
      </c>
      <c r="AV175" s="12" t="s">
        <v>91</v>
      </c>
      <c r="AW175" s="12" t="s">
        <v>45</v>
      </c>
      <c r="AX175" s="12" t="s">
        <v>23</v>
      </c>
      <c r="AY175" s="248" t="s">
        <v>195</v>
      </c>
    </row>
    <row r="176" s="10" customFormat="1" ht="37.44" customHeight="1">
      <c r="B176" s="197"/>
      <c r="C176" s="198"/>
      <c r="D176" s="199" t="s">
        <v>81</v>
      </c>
      <c r="E176" s="200" t="s">
        <v>220</v>
      </c>
      <c r="F176" s="200" t="s">
        <v>589</v>
      </c>
      <c r="G176" s="198"/>
      <c r="H176" s="198"/>
      <c r="I176" s="201"/>
      <c r="J176" s="202">
        <f>BK176</f>
        <v>0</v>
      </c>
      <c r="K176" s="198"/>
      <c r="L176" s="203"/>
      <c r="M176" s="204"/>
      <c r="N176" s="205"/>
      <c r="O176" s="205"/>
      <c r="P176" s="206">
        <f>SUM(P177:P269)</f>
        <v>0</v>
      </c>
      <c r="Q176" s="205"/>
      <c r="R176" s="206">
        <f>SUM(R177:R269)</f>
        <v>0</v>
      </c>
      <c r="S176" s="205"/>
      <c r="T176" s="207">
        <f>SUM(T177:T269)</f>
        <v>0</v>
      </c>
      <c r="AR176" s="208" t="s">
        <v>194</v>
      </c>
      <c r="AT176" s="209" t="s">
        <v>81</v>
      </c>
      <c r="AU176" s="209" t="s">
        <v>82</v>
      </c>
      <c r="AY176" s="208" t="s">
        <v>195</v>
      </c>
      <c r="BK176" s="210">
        <f>SUM(BK177:BK269)</f>
        <v>0</v>
      </c>
    </row>
    <row r="177" s="1" customFormat="1" ht="22.5" customHeight="1">
      <c r="B177" s="40"/>
      <c r="C177" s="211" t="s">
        <v>252</v>
      </c>
      <c r="D177" s="211" t="s">
        <v>196</v>
      </c>
      <c r="E177" s="212" t="s">
        <v>1098</v>
      </c>
      <c r="F177" s="213" t="s">
        <v>1099</v>
      </c>
      <c r="G177" s="214" t="s">
        <v>284</v>
      </c>
      <c r="H177" s="215">
        <v>1044</v>
      </c>
      <c r="I177" s="216"/>
      <c r="J177" s="217">
        <f>ROUND(I177*H177,2)</f>
        <v>0</v>
      </c>
      <c r="K177" s="213" t="s">
        <v>200</v>
      </c>
      <c r="L177" s="66"/>
      <c r="M177" s="218" t="s">
        <v>47</v>
      </c>
      <c r="N177" s="219" t="s">
        <v>53</v>
      </c>
      <c r="O177" s="41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AR177" s="19" t="s">
        <v>194</v>
      </c>
      <c r="AT177" s="19" t="s">
        <v>196</v>
      </c>
      <c r="AU177" s="19" t="s">
        <v>23</v>
      </c>
      <c r="AY177" s="19" t="s">
        <v>195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9" t="s">
        <v>23</v>
      </c>
      <c r="BK177" s="222">
        <f>ROUND(I177*H177,2)</f>
        <v>0</v>
      </c>
      <c r="BL177" s="19" t="s">
        <v>194</v>
      </c>
      <c r="BM177" s="19" t="s">
        <v>1400</v>
      </c>
    </row>
    <row r="178" s="1" customFormat="1">
      <c r="B178" s="40"/>
      <c r="C178" s="68"/>
      <c r="D178" s="225" t="s">
        <v>202</v>
      </c>
      <c r="E178" s="68"/>
      <c r="F178" s="226" t="s">
        <v>1101</v>
      </c>
      <c r="G178" s="68"/>
      <c r="H178" s="68"/>
      <c r="I178" s="183"/>
      <c r="J178" s="68"/>
      <c r="K178" s="68"/>
      <c r="L178" s="66"/>
      <c r="M178" s="86"/>
      <c r="N178" s="41"/>
      <c r="O178" s="41"/>
      <c r="P178" s="41"/>
      <c r="Q178" s="41"/>
      <c r="R178" s="41"/>
      <c r="S178" s="41"/>
      <c r="T178" s="87"/>
      <c r="AT178" s="19" t="s">
        <v>202</v>
      </c>
      <c r="AU178" s="19" t="s">
        <v>23</v>
      </c>
    </row>
    <row r="179" s="11" customFormat="1">
      <c r="B179" s="227"/>
      <c r="C179" s="228"/>
      <c r="D179" s="225" t="s">
        <v>213</v>
      </c>
      <c r="E179" s="229" t="s">
        <v>47</v>
      </c>
      <c r="F179" s="230" t="s">
        <v>1337</v>
      </c>
      <c r="G179" s="228"/>
      <c r="H179" s="231" t="s">
        <v>47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213</v>
      </c>
      <c r="AU179" s="237" t="s">
        <v>23</v>
      </c>
      <c r="AV179" s="11" t="s">
        <v>23</v>
      </c>
      <c r="AW179" s="11" t="s">
        <v>45</v>
      </c>
      <c r="AX179" s="11" t="s">
        <v>82</v>
      </c>
      <c r="AY179" s="237" t="s">
        <v>195</v>
      </c>
    </row>
    <row r="180" s="11" customFormat="1">
      <c r="B180" s="227"/>
      <c r="C180" s="228"/>
      <c r="D180" s="225" t="s">
        <v>213</v>
      </c>
      <c r="E180" s="229" t="s">
        <v>47</v>
      </c>
      <c r="F180" s="230" t="s">
        <v>1102</v>
      </c>
      <c r="G180" s="228"/>
      <c r="H180" s="231" t="s">
        <v>47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213</v>
      </c>
      <c r="AU180" s="237" t="s">
        <v>23</v>
      </c>
      <c r="AV180" s="11" t="s">
        <v>23</v>
      </c>
      <c r="AW180" s="11" t="s">
        <v>45</v>
      </c>
      <c r="AX180" s="11" t="s">
        <v>82</v>
      </c>
      <c r="AY180" s="237" t="s">
        <v>195</v>
      </c>
    </row>
    <row r="181" s="12" customFormat="1">
      <c r="B181" s="238"/>
      <c r="C181" s="239"/>
      <c r="D181" s="223" t="s">
        <v>213</v>
      </c>
      <c r="E181" s="240" t="s">
        <v>47</v>
      </c>
      <c r="F181" s="241" t="s">
        <v>1401</v>
      </c>
      <c r="G181" s="239"/>
      <c r="H181" s="242">
        <v>1044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AT181" s="248" t="s">
        <v>213</v>
      </c>
      <c r="AU181" s="248" t="s">
        <v>23</v>
      </c>
      <c r="AV181" s="12" t="s">
        <v>91</v>
      </c>
      <c r="AW181" s="12" t="s">
        <v>45</v>
      </c>
      <c r="AX181" s="12" t="s">
        <v>23</v>
      </c>
      <c r="AY181" s="248" t="s">
        <v>195</v>
      </c>
    </row>
    <row r="182" s="1" customFormat="1" ht="31.5" customHeight="1">
      <c r="B182" s="40"/>
      <c r="C182" s="211" t="s">
        <v>257</v>
      </c>
      <c r="D182" s="211" t="s">
        <v>196</v>
      </c>
      <c r="E182" s="212" t="s">
        <v>1402</v>
      </c>
      <c r="F182" s="213" t="s">
        <v>1403</v>
      </c>
      <c r="G182" s="214" t="s">
        <v>284</v>
      </c>
      <c r="H182" s="215">
        <v>10759</v>
      </c>
      <c r="I182" s="216"/>
      <c r="J182" s="217">
        <f>ROUND(I182*H182,2)</f>
        <v>0</v>
      </c>
      <c r="K182" s="213" t="s">
        <v>200</v>
      </c>
      <c r="L182" s="66"/>
      <c r="M182" s="218" t="s">
        <v>47</v>
      </c>
      <c r="N182" s="219" t="s">
        <v>53</v>
      </c>
      <c r="O182" s="41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AR182" s="19" t="s">
        <v>194</v>
      </c>
      <c r="AT182" s="19" t="s">
        <v>196</v>
      </c>
      <c r="AU182" s="19" t="s">
        <v>23</v>
      </c>
      <c r="AY182" s="19" t="s">
        <v>195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9" t="s">
        <v>23</v>
      </c>
      <c r="BK182" s="222">
        <f>ROUND(I182*H182,2)</f>
        <v>0</v>
      </c>
      <c r="BL182" s="19" t="s">
        <v>194</v>
      </c>
      <c r="BM182" s="19" t="s">
        <v>1404</v>
      </c>
    </row>
    <row r="183" s="11" customFormat="1">
      <c r="B183" s="227"/>
      <c r="C183" s="228"/>
      <c r="D183" s="225" t="s">
        <v>213</v>
      </c>
      <c r="E183" s="229" t="s">
        <v>47</v>
      </c>
      <c r="F183" s="230" t="s">
        <v>1337</v>
      </c>
      <c r="G183" s="228"/>
      <c r="H183" s="231" t="s">
        <v>47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213</v>
      </c>
      <c r="AU183" s="237" t="s">
        <v>23</v>
      </c>
      <c r="AV183" s="11" t="s">
        <v>23</v>
      </c>
      <c r="AW183" s="11" t="s">
        <v>45</v>
      </c>
      <c r="AX183" s="11" t="s">
        <v>82</v>
      </c>
      <c r="AY183" s="237" t="s">
        <v>195</v>
      </c>
    </row>
    <row r="184" s="11" customFormat="1">
      <c r="B184" s="227"/>
      <c r="C184" s="228"/>
      <c r="D184" s="225" t="s">
        <v>213</v>
      </c>
      <c r="E184" s="229" t="s">
        <v>47</v>
      </c>
      <c r="F184" s="230" t="s">
        <v>1405</v>
      </c>
      <c r="G184" s="228"/>
      <c r="H184" s="231" t="s">
        <v>47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213</v>
      </c>
      <c r="AU184" s="237" t="s">
        <v>23</v>
      </c>
      <c r="AV184" s="11" t="s">
        <v>23</v>
      </c>
      <c r="AW184" s="11" t="s">
        <v>45</v>
      </c>
      <c r="AX184" s="11" t="s">
        <v>82</v>
      </c>
      <c r="AY184" s="237" t="s">
        <v>195</v>
      </c>
    </row>
    <row r="185" s="12" customFormat="1">
      <c r="B185" s="238"/>
      <c r="C185" s="239"/>
      <c r="D185" s="225" t="s">
        <v>213</v>
      </c>
      <c r="E185" s="266" t="s">
        <v>47</v>
      </c>
      <c r="F185" s="267" t="s">
        <v>1406</v>
      </c>
      <c r="G185" s="239"/>
      <c r="H185" s="268">
        <v>4227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AT185" s="248" t="s">
        <v>213</v>
      </c>
      <c r="AU185" s="248" t="s">
        <v>23</v>
      </c>
      <c r="AV185" s="12" t="s">
        <v>91</v>
      </c>
      <c r="AW185" s="12" t="s">
        <v>45</v>
      </c>
      <c r="AX185" s="12" t="s">
        <v>82</v>
      </c>
      <c r="AY185" s="248" t="s">
        <v>195</v>
      </c>
    </row>
    <row r="186" s="11" customFormat="1">
      <c r="B186" s="227"/>
      <c r="C186" s="228"/>
      <c r="D186" s="225" t="s">
        <v>213</v>
      </c>
      <c r="E186" s="229" t="s">
        <v>47</v>
      </c>
      <c r="F186" s="230" t="s">
        <v>1407</v>
      </c>
      <c r="G186" s="228"/>
      <c r="H186" s="231" t="s">
        <v>47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213</v>
      </c>
      <c r="AU186" s="237" t="s">
        <v>23</v>
      </c>
      <c r="AV186" s="11" t="s">
        <v>23</v>
      </c>
      <c r="AW186" s="11" t="s">
        <v>45</v>
      </c>
      <c r="AX186" s="11" t="s">
        <v>82</v>
      </c>
      <c r="AY186" s="237" t="s">
        <v>195</v>
      </c>
    </row>
    <row r="187" s="12" customFormat="1">
      <c r="B187" s="238"/>
      <c r="C187" s="239"/>
      <c r="D187" s="225" t="s">
        <v>213</v>
      </c>
      <c r="E187" s="266" t="s">
        <v>47</v>
      </c>
      <c r="F187" s="267" t="s">
        <v>1408</v>
      </c>
      <c r="G187" s="239"/>
      <c r="H187" s="268">
        <v>4910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213</v>
      </c>
      <c r="AU187" s="248" t="s">
        <v>23</v>
      </c>
      <c r="AV187" s="12" t="s">
        <v>91</v>
      </c>
      <c r="AW187" s="12" t="s">
        <v>45</v>
      </c>
      <c r="AX187" s="12" t="s">
        <v>82</v>
      </c>
      <c r="AY187" s="248" t="s">
        <v>195</v>
      </c>
    </row>
    <row r="188" s="11" customFormat="1">
      <c r="B188" s="227"/>
      <c r="C188" s="228"/>
      <c r="D188" s="225" t="s">
        <v>213</v>
      </c>
      <c r="E188" s="229" t="s">
        <v>47</v>
      </c>
      <c r="F188" s="230" t="s">
        <v>1409</v>
      </c>
      <c r="G188" s="228"/>
      <c r="H188" s="231" t="s">
        <v>47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213</v>
      </c>
      <c r="AU188" s="237" t="s">
        <v>23</v>
      </c>
      <c r="AV188" s="11" t="s">
        <v>23</v>
      </c>
      <c r="AW188" s="11" t="s">
        <v>45</v>
      </c>
      <c r="AX188" s="11" t="s">
        <v>82</v>
      </c>
      <c r="AY188" s="237" t="s">
        <v>195</v>
      </c>
    </row>
    <row r="189" s="12" customFormat="1">
      <c r="B189" s="238"/>
      <c r="C189" s="239"/>
      <c r="D189" s="225" t="s">
        <v>213</v>
      </c>
      <c r="E189" s="266" t="s">
        <v>47</v>
      </c>
      <c r="F189" s="267" t="s">
        <v>1410</v>
      </c>
      <c r="G189" s="239"/>
      <c r="H189" s="268">
        <v>1585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AT189" s="248" t="s">
        <v>213</v>
      </c>
      <c r="AU189" s="248" t="s">
        <v>23</v>
      </c>
      <c r="AV189" s="12" t="s">
        <v>91</v>
      </c>
      <c r="AW189" s="12" t="s">
        <v>45</v>
      </c>
      <c r="AX189" s="12" t="s">
        <v>82</v>
      </c>
      <c r="AY189" s="248" t="s">
        <v>195</v>
      </c>
    </row>
    <row r="190" s="11" customFormat="1">
      <c r="B190" s="227"/>
      <c r="C190" s="228"/>
      <c r="D190" s="225" t="s">
        <v>213</v>
      </c>
      <c r="E190" s="229" t="s">
        <v>47</v>
      </c>
      <c r="F190" s="230" t="s">
        <v>1411</v>
      </c>
      <c r="G190" s="228"/>
      <c r="H190" s="231" t="s">
        <v>47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213</v>
      </c>
      <c r="AU190" s="237" t="s">
        <v>23</v>
      </c>
      <c r="AV190" s="11" t="s">
        <v>23</v>
      </c>
      <c r="AW190" s="11" t="s">
        <v>45</v>
      </c>
      <c r="AX190" s="11" t="s">
        <v>82</v>
      </c>
      <c r="AY190" s="237" t="s">
        <v>195</v>
      </c>
    </row>
    <row r="191" s="12" customFormat="1">
      <c r="B191" s="238"/>
      <c r="C191" s="239"/>
      <c r="D191" s="225" t="s">
        <v>213</v>
      </c>
      <c r="E191" s="266" t="s">
        <v>47</v>
      </c>
      <c r="F191" s="267" t="s">
        <v>483</v>
      </c>
      <c r="G191" s="239"/>
      <c r="H191" s="268">
        <v>37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AT191" s="248" t="s">
        <v>213</v>
      </c>
      <c r="AU191" s="248" t="s">
        <v>23</v>
      </c>
      <c r="AV191" s="12" t="s">
        <v>91</v>
      </c>
      <c r="AW191" s="12" t="s">
        <v>45</v>
      </c>
      <c r="AX191" s="12" t="s">
        <v>82</v>
      </c>
      <c r="AY191" s="248" t="s">
        <v>195</v>
      </c>
    </row>
    <row r="192" s="12" customFormat="1">
      <c r="B192" s="238"/>
      <c r="C192" s="239"/>
      <c r="D192" s="223" t="s">
        <v>213</v>
      </c>
      <c r="E192" s="240" t="s">
        <v>47</v>
      </c>
      <c r="F192" s="241" t="s">
        <v>1412</v>
      </c>
      <c r="G192" s="239"/>
      <c r="H192" s="242">
        <v>10759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213</v>
      </c>
      <c r="AU192" s="248" t="s">
        <v>23</v>
      </c>
      <c r="AV192" s="12" t="s">
        <v>91</v>
      </c>
      <c r="AW192" s="12" t="s">
        <v>45</v>
      </c>
      <c r="AX192" s="12" t="s">
        <v>23</v>
      </c>
      <c r="AY192" s="248" t="s">
        <v>195</v>
      </c>
    </row>
    <row r="193" s="1" customFormat="1" ht="22.5" customHeight="1">
      <c r="B193" s="40"/>
      <c r="C193" s="211" t="s">
        <v>261</v>
      </c>
      <c r="D193" s="211" t="s">
        <v>196</v>
      </c>
      <c r="E193" s="212" t="s">
        <v>590</v>
      </c>
      <c r="F193" s="213" t="s">
        <v>591</v>
      </c>
      <c r="G193" s="214" t="s">
        <v>526</v>
      </c>
      <c r="H193" s="215">
        <v>1557.5</v>
      </c>
      <c r="I193" s="216"/>
      <c r="J193" s="217">
        <f>ROUND(I193*H193,2)</f>
        <v>0</v>
      </c>
      <c r="K193" s="213" t="s">
        <v>200</v>
      </c>
      <c r="L193" s="66"/>
      <c r="M193" s="218" t="s">
        <v>47</v>
      </c>
      <c r="N193" s="219" t="s">
        <v>53</v>
      </c>
      <c r="O193" s="41"/>
      <c r="P193" s="220">
        <f>O193*H193</f>
        <v>0</v>
      </c>
      <c r="Q193" s="220">
        <v>0.32400000000000001</v>
      </c>
      <c r="R193" s="220">
        <f>Q193*H193</f>
        <v>0</v>
      </c>
      <c r="S193" s="220">
        <v>0</v>
      </c>
      <c r="T193" s="221">
        <f>S193*H193</f>
        <v>0</v>
      </c>
      <c r="AR193" s="19" t="s">
        <v>194</v>
      </c>
      <c r="AT193" s="19" t="s">
        <v>196</v>
      </c>
      <c r="AU193" s="19" t="s">
        <v>23</v>
      </c>
      <c r="AY193" s="19" t="s">
        <v>195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9" t="s">
        <v>23</v>
      </c>
      <c r="BK193" s="222">
        <f>ROUND(I193*H193,2)</f>
        <v>0</v>
      </c>
      <c r="BL193" s="19" t="s">
        <v>194</v>
      </c>
      <c r="BM193" s="19" t="s">
        <v>1413</v>
      </c>
    </row>
    <row r="194" s="1" customFormat="1">
      <c r="B194" s="40"/>
      <c r="C194" s="68"/>
      <c r="D194" s="225" t="s">
        <v>202</v>
      </c>
      <c r="E194" s="68"/>
      <c r="F194" s="226" t="s">
        <v>593</v>
      </c>
      <c r="G194" s="68"/>
      <c r="H194" s="68"/>
      <c r="I194" s="183"/>
      <c r="J194" s="68"/>
      <c r="K194" s="68"/>
      <c r="L194" s="66"/>
      <c r="M194" s="86"/>
      <c r="N194" s="41"/>
      <c r="O194" s="41"/>
      <c r="P194" s="41"/>
      <c r="Q194" s="41"/>
      <c r="R194" s="41"/>
      <c r="S194" s="41"/>
      <c r="T194" s="87"/>
      <c r="AT194" s="19" t="s">
        <v>202</v>
      </c>
      <c r="AU194" s="19" t="s">
        <v>23</v>
      </c>
    </row>
    <row r="195" s="11" customFormat="1">
      <c r="B195" s="227"/>
      <c r="C195" s="228"/>
      <c r="D195" s="225" t="s">
        <v>213</v>
      </c>
      <c r="E195" s="229" t="s">
        <v>47</v>
      </c>
      <c r="F195" s="230" t="s">
        <v>1337</v>
      </c>
      <c r="G195" s="228"/>
      <c r="H195" s="231" t="s">
        <v>47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213</v>
      </c>
      <c r="AU195" s="237" t="s">
        <v>23</v>
      </c>
      <c r="AV195" s="11" t="s">
        <v>23</v>
      </c>
      <c r="AW195" s="11" t="s">
        <v>45</v>
      </c>
      <c r="AX195" s="11" t="s">
        <v>82</v>
      </c>
      <c r="AY195" s="237" t="s">
        <v>195</v>
      </c>
    </row>
    <row r="196" s="12" customFormat="1">
      <c r="B196" s="238"/>
      <c r="C196" s="239"/>
      <c r="D196" s="223" t="s">
        <v>213</v>
      </c>
      <c r="E196" s="240" t="s">
        <v>47</v>
      </c>
      <c r="F196" s="241" t="s">
        <v>1414</v>
      </c>
      <c r="G196" s="239"/>
      <c r="H196" s="242">
        <v>1557.5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AT196" s="248" t="s">
        <v>213</v>
      </c>
      <c r="AU196" s="248" t="s">
        <v>23</v>
      </c>
      <c r="AV196" s="12" t="s">
        <v>91</v>
      </c>
      <c r="AW196" s="12" t="s">
        <v>45</v>
      </c>
      <c r="AX196" s="12" t="s">
        <v>23</v>
      </c>
      <c r="AY196" s="248" t="s">
        <v>195</v>
      </c>
    </row>
    <row r="197" s="1" customFormat="1" ht="22.5" customHeight="1">
      <c r="B197" s="40"/>
      <c r="C197" s="211" t="s">
        <v>366</v>
      </c>
      <c r="D197" s="211" t="s">
        <v>196</v>
      </c>
      <c r="E197" s="212" t="s">
        <v>686</v>
      </c>
      <c r="F197" s="213" t="s">
        <v>687</v>
      </c>
      <c r="G197" s="214" t="s">
        <v>526</v>
      </c>
      <c r="H197" s="215">
        <v>4974.7799999999997</v>
      </c>
      <c r="I197" s="216"/>
      <c r="J197" s="217">
        <f>ROUND(I197*H197,2)</f>
        <v>0</v>
      </c>
      <c r="K197" s="213" t="s">
        <v>200</v>
      </c>
      <c r="L197" s="66"/>
      <c r="M197" s="218" t="s">
        <v>47</v>
      </c>
      <c r="N197" s="219" t="s">
        <v>53</v>
      </c>
      <c r="O197" s="41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AR197" s="19" t="s">
        <v>194</v>
      </c>
      <c r="AT197" s="19" t="s">
        <v>196</v>
      </c>
      <c r="AU197" s="19" t="s">
        <v>23</v>
      </c>
      <c r="AY197" s="19" t="s">
        <v>195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9" t="s">
        <v>23</v>
      </c>
      <c r="BK197" s="222">
        <f>ROUND(I197*H197,2)</f>
        <v>0</v>
      </c>
      <c r="BL197" s="19" t="s">
        <v>194</v>
      </c>
      <c r="BM197" s="19" t="s">
        <v>1415</v>
      </c>
    </row>
    <row r="198" s="1" customFormat="1">
      <c r="B198" s="40"/>
      <c r="C198" s="68"/>
      <c r="D198" s="225" t="s">
        <v>202</v>
      </c>
      <c r="E198" s="68"/>
      <c r="F198" s="226" t="s">
        <v>689</v>
      </c>
      <c r="G198" s="68"/>
      <c r="H198" s="68"/>
      <c r="I198" s="183"/>
      <c r="J198" s="68"/>
      <c r="K198" s="68"/>
      <c r="L198" s="66"/>
      <c r="M198" s="86"/>
      <c r="N198" s="41"/>
      <c r="O198" s="41"/>
      <c r="P198" s="41"/>
      <c r="Q198" s="41"/>
      <c r="R198" s="41"/>
      <c r="S198" s="41"/>
      <c r="T198" s="87"/>
      <c r="AT198" s="19" t="s">
        <v>202</v>
      </c>
      <c r="AU198" s="19" t="s">
        <v>23</v>
      </c>
    </row>
    <row r="199" s="11" customFormat="1">
      <c r="B199" s="227"/>
      <c r="C199" s="228"/>
      <c r="D199" s="225" t="s">
        <v>213</v>
      </c>
      <c r="E199" s="229" t="s">
        <v>47</v>
      </c>
      <c r="F199" s="230" t="s">
        <v>1337</v>
      </c>
      <c r="G199" s="228"/>
      <c r="H199" s="231" t="s">
        <v>47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213</v>
      </c>
      <c r="AU199" s="237" t="s">
        <v>23</v>
      </c>
      <c r="AV199" s="11" t="s">
        <v>23</v>
      </c>
      <c r="AW199" s="11" t="s">
        <v>45</v>
      </c>
      <c r="AX199" s="11" t="s">
        <v>82</v>
      </c>
      <c r="AY199" s="237" t="s">
        <v>195</v>
      </c>
    </row>
    <row r="200" s="12" customFormat="1">
      <c r="B200" s="238"/>
      <c r="C200" s="239"/>
      <c r="D200" s="223" t="s">
        <v>213</v>
      </c>
      <c r="E200" s="240" t="s">
        <v>47</v>
      </c>
      <c r="F200" s="241" t="s">
        <v>1416</v>
      </c>
      <c r="G200" s="239"/>
      <c r="H200" s="242">
        <v>4974.7799999999997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AT200" s="248" t="s">
        <v>213</v>
      </c>
      <c r="AU200" s="248" t="s">
        <v>23</v>
      </c>
      <c r="AV200" s="12" t="s">
        <v>91</v>
      </c>
      <c r="AW200" s="12" t="s">
        <v>45</v>
      </c>
      <c r="AX200" s="12" t="s">
        <v>23</v>
      </c>
      <c r="AY200" s="248" t="s">
        <v>195</v>
      </c>
    </row>
    <row r="201" s="1" customFormat="1" ht="22.5" customHeight="1">
      <c r="B201" s="40"/>
      <c r="C201" s="211" t="s">
        <v>8</v>
      </c>
      <c r="D201" s="211" t="s">
        <v>196</v>
      </c>
      <c r="E201" s="212" t="s">
        <v>692</v>
      </c>
      <c r="F201" s="213" t="s">
        <v>687</v>
      </c>
      <c r="G201" s="214" t="s">
        <v>526</v>
      </c>
      <c r="H201" s="215">
        <v>4974.7799999999997</v>
      </c>
      <c r="I201" s="216"/>
      <c r="J201" s="217">
        <f>ROUND(I201*H201,2)</f>
        <v>0</v>
      </c>
      <c r="K201" s="213" t="s">
        <v>200</v>
      </c>
      <c r="L201" s="66"/>
      <c r="M201" s="218" t="s">
        <v>47</v>
      </c>
      <c r="N201" s="219" t="s">
        <v>53</v>
      </c>
      <c r="O201" s="41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AR201" s="19" t="s">
        <v>194</v>
      </c>
      <c r="AT201" s="19" t="s">
        <v>196</v>
      </c>
      <c r="AU201" s="19" t="s">
        <v>23</v>
      </c>
      <c r="AY201" s="19" t="s">
        <v>195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9" t="s">
        <v>23</v>
      </c>
      <c r="BK201" s="222">
        <f>ROUND(I201*H201,2)</f>
        <v>0</v>
      </c>
      <c r="BL201" s="19" t="s">
        <v>194</v>
      </c>
      <c r="BM201" s="19" t="s">
        <v>1417</v>
      </c>
    </row>
    <row r="202" s="1" customFormat="1">
      <c r="B202" s="40"/>
      <c r="C202" s="68"/>
      <c r="D202" s="225" t="s">
        <v>202</v>
      </c>
      <c r="E202" s="68"/>
      <c r="F202" s="226" t="s">
        <v>689</v>
      </c>
      <c r="G202" s="68"/>
      <c r="H202" s="68"/>
      <c r="I202" s="183"/>
      <c r="J202" s="68"/>
      <c r="K202" s="68"/>
      <c r="L202" s="66"/>
      <c r="M202" s="86"/>
      <c r="N202" s="41"/>
      <c r="O202" s="41"/>
      <c r="P202" s="41"/>
      <c r="Q202" s="41"/>
      <c r="R202" s="41"/>
      <c r="S202" s="41"/>
      <c r="T202" s="87"/>
      <c r="AT202" s="19" t="s">
        <v>202</v>
      </c>
      <c r="AU202" s="19" t="s">
        <v>23</v>
      </c>
    </row>
    <row r="203" s="11" customFormat="1">
      <c r="B203" s="227"/>
      <c r="C203" s="228"/>
      <c r="D203" s="225" t="s">
        <v>213</v>
      </c>
      <c r="E203" s="229" t="s">
        <v>47</v>
      </c>
      <c r="F203" s="230" t="s">
        <v>1337</v>
      </c>
      <c r="G203" s="228"/>
      <c r="H203" s="231" t="s">
        <v>47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213</v>
      </c>
      <c r="AU203" s="237" t="s">
        <v>23</v>
      </c>
      <c r="AV203" s="11" t="s">
        <v>23</v>
      </c>
      <c r="AW203" s="11" t="s">
        <v>45</v>
      </c>
      <c r="AX203" s="11" t="s">
        <v>82</v>
      </c>
      <c r="AY203" s="237" t="s">
        <v>195</v>
      </c>
    </row>
    <row r="204" s="12" customFormat="1">
      <c r="B204" s="238"/>
      <c r="C204" s="239"/>
      <c r="D204" s="223" t="s">
        <v>213</v>
      </c>
      <c r="E204" s="240" t="s">
        <v>47</v>
      </c>
      <c r="F204" s="241" t="s">
        <v>1416</v>
      </c>
      <c r="G204" s="239"/>
      <c r="H204" s="242">
        <v>4974.7799999999997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AT204" s="248" t="s">
        <v>213</v>
      </c>
      <c r="AU204" s="248" t="s">
        <v>23</v>
      </c>
      <c r="AV204" s="12" t="s">
        <v>91</v>
      </c>
      <c r="AW204" s="12" t="s">
        <v>45</v>
      </c>
      <c r="AX204" s="12" t="s">
        <v>23</v>
      </c>
      <c r="AY204" s="248" t="s">
        <v>195</v>
      </c>
    </row>
    <row r="205" s="1" customFormat="1" ht="31.5" customHeight="1">
      <c r="B205" s="40"/>
      <c r="C205" s="211" t="s">
        <v>377</v>
      </c>
      <c r="D205" s="211" t="s">
        <v>196</v>
      </c>
      <c r="E205" s="212" t="s">
        <v>1418</v>
      </c>
      <c r="F205" s="213" t="s">
        <v>1419</v>
      </c>
      <c r="G205" s="214" t="s">
        <v>284</v>
      </c>
      <c r="H205" s="215">
        <v>10759</v>
      </c>
      <c r="I205" s="216"/>
      <c r="J205" s="217">
        <f>ROUND(I205*H205,2)</f>
        <v>0</v>
      </c>
      <c r="K205" s="213" t="s">
        <v>200</v>
      </c>
      <c r="L205" s="66"/>
      <c r="M205" s="218" t="s">
        <v>47</v>
      </c>
      <c r="N205" s="219" t="s">
        <v>53</v>
      </c>
      <c r="O205" s="41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AR205" s="19" t="s">
        <v>194</v>
      </c>
      <c r="AT205" s="19" t="s">
        <v>196</v>
      </c>
      <c r="AU205" s="19" t="s">
        <v>23</v>
      </c>
      <c r="AY205" s="19" t="s">
        <v>195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9" t="s">
        <v>23</v>
      </c>
      <c r="BK205" s="222">
        <f>ROUND(I205*H205,2)</f>
        <v>0</v>
      </c>
      <c r="BL205" s="19" t="s">
        <v>194</v>
      </c>
      <c r="BM205" s="19" t="s">
        <v>1420</v>
      </c>
    </row>
    <row r="206" s="11" customFormat="1">
      <c r="B206" s="227"/>
      <c r="C206" s="228"/>
      <c r="D206" s="225" t="s">
        <v>213</v>
      </c>
      <c r="E206" s="229" t="s">
        <v>47</v>
      </c>
      <c r="F206" s="230" t="s">
        <v>1337</v>
      </c>
      <c r="G206" s="228"/>
      <c r="H206" s="231" t="s">
        <v>47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213</v>
      </c>
      <c r="AU206" s="237" t="s">
        <v>23</v>
      </c>
      <c r="AV206" s="11" t="s">
        <v>23</v>
      </c>
      <c r="AW206" s="11" t="s">
        <v>45</v>
      </c>
      <c r="AX206" s="11" t="s">
        <v>82</v>
      </c>
      <c r="AY206" s="237" t="s">
        <v>195</v>
      </c>
    </row>
    <row r="207" s="11" customFormat="1">
      <c r="B207" s="227"/>
      <c r="C207" s="228"/>
      <c r="D207" s="225" t="s">
        <v>213</v>
      </c>
      <c r="E207" s="229" t="s">
        <v>47</v>
      </c>
      <c r="F207" s="230" t="s">
        <v>1405</v>
      </c>
      <c r="G207" s="228"/>
      <c r="H207" s="231" t="s">
        <v>47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213</v>
      </c>
      <c r="AU207" s="237" t="s">
        <v>23</v>
      </c>
      <c r="AV207" s="11" t="s">
        <v>23</v>
      </c>
      <c r="AW207" s="11" t="s">
        <v>45</v>
      </c>
      <c r="AX207" s="11" t="s">
        <v>82</v>
      </c>
      <c r="AY207" s="237" t="s">
        <v>195</v>
      </c>
    </row>
    <row r="208" s="12" customFormat="1">
      <c r="B208" s="238"/>
      <c r="C208" s="239"/>
      <c r="D208" s="225" t="s">
        <v>213</v>
      </c>
      <c r="E208" s="266" t="s">
        <v>701</v>
      </c>
      <c r="F208" s="267" t="s">
        <v>1406</v>
      </c>
      <c r="G208" s="239"/>
      <c r="H208" s="268">
        <v>4227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AT208" s="248" t="s">
        <v>213</v>
      </c>
      <c r="AU208" s="248" t="s">
        <v>23</v>
      </c>
      <c r="AV208" s="12" t="s">
        <v>91</v>
      </c>
      <c r="AW208" s="12" t="s">
        <v>45</v>
      </c>
      <c r="AX208" s="12" t="s">
        <v>82</v>
      </c>
      <c r="AY208" s="248" t="s">
        <v>195</v>
      </c>
    </row>
    <row r="209" s="11" customFormat="1">
      <c r="B209" s="227"/>
      <c r="C209" s="228"/>
      <c r="D209" s="225" t="s">
        <v>213</v>
      </c>
      <c r="E209" s="229" t="s">
        <v>47</v>
      </c>
      <c r="F209" s="230" t="s">
        <v>1407</v>
      </c>
      <c r="G209" s="228"/>
      <c r="H209" s="231" t="s">
        <v>47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213</v>
      </c>
      <c r="AU209" s="237" t="s">
        <v>23</v>
      </c>
      <c r="AV209" s="11" t="s">
        <v>23</v>
      </c>
      <c r="AW209" s="11" t="s">
        <v>45</v>
      </c>
      <c r="AX209" s="11" t="s">
        <v>82</v>
      </c>
      <c r="AY209" s="237" t="s">
        <v>195</v>
      </c>
    </row>
    <row r="210" s="12" customFormat="1">
      <c r="B210" s="238"/>
      <c r="C210" s="239"/>
      <c r="D210" s="225" t="s">
        <v>213</v>
      </c>
      <c r="E210" s="266" t="s">
        <v>703</v>
      </c>
      <c r="F210" s="267" t="s">
        <v>1408</v>
      </c>
      <c r="G210" s="239"/>
      <c r="H210" s="268">
        <v>4910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213</v>
      </c>
      <c r="AU210" s="248" t="s">
        <v>23</v>
      </c>
      <c r="AV210" s="12" t="s">
        <v>91</v>
      </c>
      <c r="AW210" s="12" t="s">
        <v>45</v>
      </c>
      <c r="AX210" s="12" t="s">
        <v>82</v>
      </c>
      <c r="AY210" s="248" t="s">
        <v>195</v>
      </c>
    </row>
    <row r="211" s="11" customFormat="1">
      <c r="B211" s="227"/>
      <c r="C211" s="228"/>
      <c r="D211" s="225" t="s">
        <v>213</v>
      </c>
      <c r="E211" s="229" t="s">
        <v>47</v>
      </c>
      <c r="F211" s="230" t="s">
        <v>1409</v>
      </c>
      <c r="G211" s="228"/>
      <c r="H211" s="231" t="s">
        <v>47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213</v>
      </c>
      <c r="AU211" s="237" t="s">
        <v>23</v>
      </c>
      <c r="AV211" s="11" t="s">
        <v>23</v>
      </c>
      <c r="AW211" s="11" t="s">
        <v>45</v>
      </c>
      <c r="AX211" s="11" t="s">
        <v>82</v>
      </c>
      <c r="AY211" s="237" t="s">
        <v>195</v>
      </c>
    </row>
    <row r="212" s="12" customFormat="1">
      <c r="B212" s="238"/>
      <c r="C212" s="239"/>
      <c r="D212" s="225" t="s">
        <v>213</v>
      </c>
      <c r="E212" s="266" t="s">
        <v>705</v>
      </c>
      <c r="F212" s="267" t="s">
        <v>1410</v>
      </c>
      <c r="G212" s="239"/>
      <c r="H212" s="268">
        <v>1585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AT212" s="248" t="s">
        <v>213</v>
      </c>
      <c r="AU212" s="248" t="s">
        <v>23</v>
      </c>
      <c r="AV212" s="12" t="s">
        <v>91</v>
      </c>
      <c r="AW212" s="12" t="s">
        <v>45</v>
      </c>
      <c r="AX212" s="12" t="s">
        <v>82</v>
      </c>
      <c r="AY212" s="248" t="s">
        <v>195</v>
      </c>
    </row>
    <row r="213" s="11" customFormat="1">
      <c r="B213" s="227"/>
      <c r="C213" s="228"/>
      <c r="D213" s="225" t="s">
        <v>213</v>
      </c>
      <c r="E213" s="229" t="s">
        <v>47</v>
      </c>
      <c r="F213" s="230" t="s">
        <v>1411</v>
      </c>
      <c r="G213" s="228"/>
      <c r="H213" s="231" t="s">
        <v>47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213</v>
      </c>
      <c r="AU213" s="237" t="s">
        <v>23</v>
      </c>
      <c r="AV213" s="11" t="s">
        <v>23</v>
      </c>
      <c r="AW213" s="11" t="s">
        <v>45</v>
      </c>
      <c r="AX213" s="11" t="s">
        <v>82</v>
      </c>
      <c r="AY213" s="237" t="s">
        <v>195</v>
      </c>
    </row>
    <row r="214" s="12" customFormat="1">
      <c r="B214" s="238"/>
      <c r="C214" s="239"/>
      <c r="D214" s="225" t="s">
        <v>213</v>
      </c>
      <c r="E214" s="266" t="s">
        <v>707</v>
      </c>
      <c r="F214" s="267" t="s">
        <v>483</v>
      </c>
      <c r="G214" s="239"/>
      <c r="H214" s="268">
        <v>37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AT214" s="248" t="s">
        <v>213</v>
      </c>
      <c r="AU214" s="248" t="s">
        <v>23</v>
      </c>
      <c r="AV214" s="12" t="s">
        <v>91</v>
      </c>
      <c r="AW214" s="12" t="s">
        <v>45</v>
      </c>
      <c r="AX214" s="12" t="s">
        <v>82</v>
      </c>
      <c r="AY214" s="248" t="s">
        <v>195</v>
      </c>
    </row>
    <row r="215" s="12" customFormat="1">
      <c r="B215" s="238"/>
      <c r="C215" s="239"/>
      <c r="D215" s="223" t="s">
        <v>213</v>
      </c>
      <c r="E215" s="240" t="s">
        <v>1421</v>
      </c>
      <c r="F215" s="241" t="s">
        <v>1412</v>
      </c>
      <c r="G215" s="239"/>
      <c r="H215" s="242">
        <v>10759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213</v>
      </c>
      <c r="AU215" s="248" t="s">
        <v>23</v>
      </c>
      <c r="AV215" s="12" t="s">
        <v>91</v>
      </c>
      <c r="AW215" s="12" t="s">
        <v>45</v>
      </c>
      <c r="AX215" s="12" t="s">
        <v>23</v>
      </c>
      <c r="AY215" s="248" t="s">
        <v>195</v>
      </c>
    </row>
    <row r="216" s="1" customFormat="1" ht="22.5" customHeight="1">
      <c r="B216" s="40"/>
      <c r="C216" s="211" t="s">
        <v>382</v>
      </c>
      <c r="D216" s="211" t="s">
        <v>196</v>
      </c>
      <c r="E216" s="212" t="s">
        <v>746</v>
      </c>
      <c r="F216" s="213" t="s">
        <v>747</v>
      </c>
      <c r="G216" s="214" t="s">
        <v>492</v>
      </c>
      <c r="H216" s="215">
        <v>395.93099999999998</v>
      </c>
      <c r="I216" s="216"/>
      <c r="J216" s="217">
        <f>ROUND(I216*H216,2)</f>
        <v>0</v>
      </c>
      <c r="K216" s="213" t="s">
        <v>47</v>
      </c>
      <c r="L216" s="66"/>
      <c r="M216" s="218" t="s">
        <v>47</v>
      </c>
      <c r="N216" s="219" t="s">
        <v>53</v>
      </c>
      <c r="O216" s="41"/>
      <c r="P216" s="220">
        <f>O216*H216</f>
        <v>0</v>
      </c>
      <c r="Q216" s="220">
        <v>1</v>
      </c>
      <c r="R216" s="220">
        <f>Q216*H216</f>
        <v>0</v>
      </c>
      <c r="S216" s="220">
        <v>0</v>
      </c>
      <c r="T216" s="221">
        <f>S216*H216</f>
        <v>0</v>
      </c>
      <c r="AR216" s="19" t="s">
        <v>194</v>
      </c>
      <c r="AT216" s="19" t="s">
        <v>196</v>
      </c>
      <c r="AU216" s="19" t="s">
        <v>23</v>
      </c>
      <c r="AY216" s="19" t="s">
        <v>195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9" t="s">
        <v>23</v>
      </c>
      <c r="BK216" s="222">
        <f>ROUND(I216*H216,2)</f>
        <v>0</v>
      </c>
      <c r="BL216" s="19" t="s">
        <v>194</v>
      </c>
      <c r="BM216" s="19" t="s">
        <v>1422</v>
      </c>
    </row>
    <row r="217" s="1" customFormat="1">
      <c r="B217" s="40"/>
      <c r="C217" s="68"/>
      <c r="D217" s="225" t="s">
        <v>202</v>
      </c>
      <c r="E217" s="68"/>
      <c r="F217" s="226" t="s">
        <v>749</v>
      </c>
      <c r="G217" s="68"/>
      <c r="H217" s="68"/>
      <c r="I217" s="183"/>
      <c r="J217" s="68"/>
      <c r="K217" s="68"/>
      <c r="L217" s="66"/>
      <c r="M217" s="86"/>
      <c r="N217" s="41"/>
      <c r="O217" s="41"/>
      <c r="P217" s="41"/>
      <c r="Q217" s="41"/>
      <c r="R217" s="41"/>
      <c r="S217" s="41"/>
      <c r="T217" s="87"/>
      <c r="AT217" s="19" t="s">
        <v>202</v>
      </c>
      <c r="AU217" s="19" t="s">
        <v>23</v>
      </c>
    </row>
    <row r="218" s="11" customFormat="1">
      <c r="B218" s="227"/>
      <c r="C218" s="228"/>
      <c r="D218" s="225" t="s">
        <v>213</v>
      </c>
      <c r="E218" s="229" t="s">
        <v>47</v>
      </c>
      <c r="F218" s="230" t="s">
        <v>1337</v>
      </c>
      <c r="G218" s="228"/>
      <c r="H218" s="231" t="s">
        <v>47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213</v>
      </c>
      <c r="AU218" s="237" t="s">
        <v>23</v>
      </c>
      <c r="AV218" s="11" t="s">
        <v>23</v>
      </c>
      <c r="AW218" s="11" t="s">
        <v>45</v>
      </c>
      <c r="AX218" s="11" t="s">
        <v>82</v>
      </c>
      <c r="AY218" s="237" t="s">
        <v>195</v>
      </c>
    </row>
    <row r="219" s="12" customFormat="1">
      <c r="B219" s="238"/>
      <c r="C219" s="239"/>
      <c r="D219" s="223" t="s">
        <v>213</v>
      </c>
      <c r="E219" s="240" t="s">
        <v>750</v>
      </c>
      <c r="F219" s="241" t="s">
        <v>1423</v>
      </c>
      <c r="G219" s="239"/>
      <c r="H219" s="242">
        <v>395.93099999999998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213</v>
      </c>
      <c r="AU219" s="248" t="s">
        <v>23</v>
      </c>
      <c r="AV219" s="12" t="s">
        <v>91</v>
      </c>
      <c r="AW219" s="12" t="s">
        <v>45</v>
      </c>
      <c r="AX219" s="12" t="s">
        <v>23</v>
      </c>
      <c r="AY219" s="248" t="s">
        <v>195</v>
      </c>
    </row>
    <row r="220" s="1" customFormat="1" ht="22.5" customHeight="1">
      <c r="B220" s="40"/>
      <c r="C220" s="211" t="s">
        <v>339</v>
      </c>
      <c r="D220" s="211" t="s">
        <v>196</v>
      </c>
      <c r="E220" s="212" t="s">
        <v>697</v>
      </c>
      <c r="F220" s="213" t="s">
        <v>698</v>
      </c>
      <c r="G220" s="214" t="s">
        <v>526</v>
      </c>
      <c r="H220" s="215">
        <v>23902</v>
      </c>
      <c r="I220" s="216"/>
      <c r="J220" s="217">
        <f>ROUND(I220*H220,2)</f>
        <v>0</v>
      </c>
      <c r="K220" s="213" t="s">
        <v>200</v>
      </c>
      <c r="L220" s="66"/>
      <c r="M220" s="218" t="s">
        <v>47</v>
      </c>
      <c r="N220" s="219" t="s">
        <v>53</v>
      </c>
      <c r="O220" s="41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AR220" s="19" t="s">
        <v>194</v>
      </c>
      <c r="AT220" s="19" t="s">
        <v>196</v>
      </c>
      <c r="AU220" s="19" t="s">
        <v>23</v>
      </c>
      <c r="AY220" s="19" t="s">
        <v>195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9" t="s">
        <v>23</v>
      </c>
      <c r="BK220" s="222">
        <f>ROUND(I220*H220,2)</f>
        <v>0</v>
      </c>
      <c r="BL220" s="19" t="s">
        <v>194</v>
      </c>
      <c r="BM220" s="19" t="s">
        <v>1424</v>
      </c>
    </row>
    <row r="221" s="1" customFormat="1">
      <c r="B221" s="40"/>
      <c r="C221" s="68"/>
      <c r="D221" s="225" t="s">
        <v>202</v>
      </c>
      <c r="E221" s="68"/>
      <c r="F221" s="226" t="s">
        <v>700</v>
      </c>
      <c r="G221" s="68"/>
      <c r="H221" s="68"/>
      <c r="I221" s="183"/>
      <c r="J221" s="68"/>
      <c r="K221" s="68"/>
      <c r="L221" s="66"/>
      <c r="M221" s="86"/>
      <c r="N221" s="41"/>
      <c r="O221" s="41"/>
      <c r="P221" s="41"/>
      <c r="Q221" s="41"/>
      <c r="R221" s="41"/>
      <c r="S221" s="41"/>
      <c r="T221" s="87"/>
      <c r="AT221" s="19" t="s">
        <v>202</v>
      </c>
      <c r="AU221" s="19" t="s">
        <v>23</v>
      </c>
    </row>
    <row r="222" s="11" customFormat="1">
      <c r="B222" s="227"/>
      <c r="C222" s="228"/>
      <c r="D222" s="225" t="s">
        <v>213</v>
      </c>
      <c r="E222" s="229" t="s">
        <v>47</v>
      </c>
      <c r="F222" s="230" t="s">
        <v>1337</v>
      </c>
      <c r="G222" s="228"/>
      <c r="H222" s="231" t="s">
        <v>47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213</v>
      </c>
      <c r="AU222" s="237" t="s">
        <v>23</v>
      </c>
      <c r="AV222" s="11" t="s">
        <v>23</v>
      </c>
      <c r="AW222" s="11" t="s">
        <v>45</v>
      </c>
      <c r="AX222" s="11" t="s">
        <v>82</v>
      </c>
      <c r="AY222" s="237" t="s">
        <v>195</v>
      </c>
    </row>
    <row r="223" s="12" customFormat="1">
      <c r="B223" s="238"/>
      <c r="C223" s="239"/>
      <c r="D223" s="225" t="s">
        <v>213</v>
      </c>
      <c r="E223" s="266" t="s">
        <v>231</v>
      </c>
      <c r="F223" s="267" t="s">
        <v>1425</v>
      </c>
      <c r="G223" s="239"/>
      <c r="H223" s="268">
        <v>10759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AT223" s="248" t="s">
        <v>213</v>
      </c>
      <c r="AU223" s="248" t="s">
        <v>23</v>
      </c>
      <c r="AV223" s="12" t="s">
        <v>91</v>
      </c>
      <c r="AW223" s="12" t="s">
        <v>45</v>
      </c>
      <c r="AX223" s="12" t="s">
        <v>82</v>
      </c>
      <c r="AY223" s="248" t="s">
        <v>195</v>
      </c>
    </row>
    <row r="224" s="12" customFormat="1">
      <c r="B224" s="238"/>
      <c r="C224" s="239"/>
      <c r="D224" s="225" t="s">
        <v>213</v>
      </c>
      <c r="E224" s="266" t="s">
        <v>720</v>
      </c>
      <c r="F224" s="267" t="s">
        <v>1426</v>
      </c>
      <c r="G224" s="239"/>
      <c r="H224" s="268">
        <v>13143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AT224" s="248" t="s">
        <v>213</v>
      </c>
      <c r="AU224" s="248" t="s">
        <v>23</v>
      </c>
      <c r="AV224" s="12" t="s">
        <v>91</v>
      </c>
      <c r="AW224" s="12" t="s">
        <v>45</v>
      </c>
      <c r="AX224" s="12" t="s">
        <v>82</v>
      </c>
      <c r="AY224" s="248" t="s">
        <v>195</v>
      </c>
    </row>
    <row r="225" s="12" customFormat="1">
      <c r="B225" s="238"/>
      <c r="C225" s="239"/>
      <c r="D225" s="223" t="s">
        <v>213</v>
      </c>
      <c r="E225" s="240" t="s">
        <v>722</v>
      </c>
      <c r="F225" s="241" t="s">
        <v>1427</v>
      </c>
      <c r="G225" s="239"/>
      <c r="H225" s="242">
        <v>23902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213</v>
      </c>
      <c r="AU225" s="248" t="s">
        <v>23</v>
      </c>
      <c r="AV225" s="12" t="s">
        <v>91</v>
      </c>
      <c r="AW225" s="12" t="s">
        <v>45</v>
      </c>
      <c r="AX225" s="12" t="s">
        <v>23</v>
      </c>
      <c r="AY225" s="248" t="s">
        <v>195</v>
      </c>
    </row>
    <row r="226" s="1" customFormat="1" ht="31.5" customHeight="1">
      <c r="B226" s="40"/>
      <c r="C226" s="211" t="s">
        <v>391</v>
      </c>
      <c r="D226" s="211" t="s">
        <v>196</v>
      </c>
      <c r="E226" s="212" t="s">
        <v>709</v>
      </c>
      <c r="F226" s="213" t="s">
        <v>710</v>
      </c>
      <c r="G226" s="214" t="s">
        <v>526</v>
      </c>
      <c r="H226" s="215">
        <v>12858</v>
      </c>
      <c r="I226" s="216"/>
      <c r="J226" s="217">
        <f>ROUND(I226*H226,2)</f>
        <v>0</v>
      </c>
      <c r="K226" s="213" t="s">
        <v>200</v>
      </c>
      <c r="L226" s="66"/>
      <c r="M226" s="218" t="s">
        <v>47</v>
      </c>
      <c r="N226" s="219" t="s">
        <v>53</v>
      </c>
      <c r="O226" s="41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AR226" s="19" t="s">
        <v>194</v>
      </c>
      <c r="AT226" s="19" t="s">
        <v>196</v>
      </c>
      <c r="AU226" s="19" t="s">
        <v>23</v>
      </c>
      <c r="AY226" s="19" t="s">
        <v>195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9" t="s">
        <v>23</v>
      </c>
      <c r="BK226" s="222">
        <f>ROUND(I226*H226,2)</f>
        <v>0</v>
      </c>
      <c r="BL226" s="19" t="s">
        <v>194</v>
      </c>
      <c r="BM226" s="19" t="s">
        <v>1428</v>
      </c>
    </row>
    <row r="227" s="1" customFormat="1">
      <c r="B227" s="40"/>
      <c r="C227" s="68"/>
      <c r="D227" s="225" t="s">
        <v>202</v>
      </c>
      <c r="E227" s="68"/>
      <c r="F227" s="226" t="s">
        <v>712</v>
      </c>
      <c r="G227" s="68"/>
      <c r="H227" s="68"/>
      <c r="I227" s="183"/>
      <c r="J227" s="68"/>
      <c r="K227" s="68"/>
      <c r="L227" s="66"/>
      <c r="M227" s="86"/>
      <c r="N227" s="41"/>
      <c r="O227" s="41"/>
      <c r="P227" s="41"/>
      <c r="Q227" s="41"/>
      <c r="R227" s="41"/>
      <c r="S227" s="41"/>
      <c r="T227" s="87"/>
      <c r="AT227" s="19" t="s">
        <v>202</v>
      </c>
      <c r="AU227" s="19" t="s">
        <v>23</v>
      </c>
    </row>
    <row r="228" s="11" customFormat="1">
      <c r="B228" s="227"/>
      <c r="C228" s="228"/>
      <c r="D228" s="225" t="s">
        <v>213</v>
      </c>
      <c r="E228" s="229" t="s">
        <v>47</v>
      </c>
      <c r="F228" s="230" t="s">
        <v>1337</v>
      </c>
      <c r="G228" s="228"/>
      <c r="H228" s="231" t="s">
        <v>47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AT228" s="237" t="s">
        <v>213</v>
      </c>
      <c r="AU228" s="237" t="s">
        <v>23</v>
      </c>
      <c r="AV228" s="11" t="s">
        <v>23</v>
      </c>
      <c r="AW228" s="11" t="s">
        <v>45</v>
      </c>
      <c r="AX228" s="11" t="s">
        <v>82</v>
      </c>
      <c r="AY228" s="237" t="s">
        <v>195</v>
      </c>
    </row>
    <row r="229" s="11" customFormat="1">
      <c r="B229" s="227"/>
      <c r="C229" s="228"/>
      <c r="D229" s="225" t="s">
        <v>213</v>
      </c>
      <c r="E229" s="229" t="s">
        <v>47</v>
      </c>
      <c r="F229" s="230" t="s">
        <v>1120</v>
      </c>
      <c r="G229" s="228"/>
      <c r="H229" s="231" t="s">
        <v>47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213</v>
      </c>
      <c r="AU229" s="237" t="s">
        <v>23</v>
      </c>
      <c r="AV229" s="11" t="s">
        <v>23</v>
      </c>
      <c r="AW229" s="11" t="s">
        <v>45</v>
      </c>
      <c r="AX229" s="11" t="s">
        <v>82</v>
      </c>
      <c r="AY229" s="237" t="s">
        <v>195</v>
      </c>
    </row>
    <row r="230" s="11" customFormat="1">
      <c r="B230" s="227"/>
      <c r="C230" s="228"/>
      <c r="D230" s="225" t="s">
        <v>213</v>
      </c>
      <c r="E230" s="229" t="s">
        <v>47</v>
      </c>
      <c r="F230" s="230" t="s">
        <v>1121</v>
      </c>
      <c r="G230" s="228"/>
      <c r="H230" s="231" t="s">
        <v>47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213</v>
      </c>
      <c r="AU230" s="237" t="s">
        <v>23</v>
      </c>
      <c r="AV230" s="11" t="s">
        <v>23</v>
      </c>
      <c r="AW230" s="11" t="s">
        <v>45</v>
      </c>
      <c r="AX230" s="11" t="s">
        <v>82</v>
      </c>
      <c r="AY230" s="237" t="s">
        <v>195</v>
      </c>
    </row>
    <row r="231" s="12" customFormat="1">
      <c r="B231" s="238"/>
      <c r="C231" s="239"/>
      <c r="D231" s="225" t="s">
        <v>213</v>
      </c>
      <c r="E231" s="266" t="s">
        <v>728</v>
      </c>
      <c r="F231" s="267" t="s">
        <v>1366</v>
      </c>
      <c r="G231" s="239"/>
      <c r="H231" s="268">
        <v>3890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AT231" s="248" t="s">
        <v>213</v>
      </c>
      <c r="AU231" s="248" t="s">
        <v>23</v>
      </c>
      <c r="AV231" s="12" t="s">
        <v>91</v>
      </c>
      <c r="AW231" s="12" t="s">
        <v>45</v>
      </c>
      <c r="AX231" s="12" t="s">
        <v>82</v>
      </c>
      <c r="AY231" s="248" t="s">
        <v>195</v>
      </c>
    </row>
    <row r="232" s="11" customFormat="1">
      <c r="B232" s="227"/>
      <c r="C232" s="228"/>
      <c r="D232" s="225" t="s">
        <v>213</v>
      </c>
      <c r="E232" s="229" t="s">
        <v>47</v>
      </c>
      <c r="F232" s="230" t="s">
        <v>1367</v>
      </c>
      <c r="G232" s="228"/>
      <c r="H232" s="231" t="s">
        <v>47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213</v>
      </c>
      <c r="AU232" s="237" t="s">
        <v>23</v>
      </c>
      <c r="AV232" s="11" t="s">
        <v>23</v>
      </c>
      <c r="AW232" s="11" t="s">
        <v>45</v>
      </c>
      <c r="AX232" s="11" t="s">
        <v>82</v>
      </c>
      <c r="AY232" s="237" t="s">
        <v>195</v>
      </c>
    </row>
    <row r="233" s="12" customFormat="1">
      <c r="B233" s="238"/>
      <c r="C233" s="239"/>
      <c r="D233" s="225" t="s">
        <v>213</v>
      </c>
      <c r="E233" s="266" t="s">
        <v>729</v>
      </c>
      <c r="F233" s="267" t="s">
        <v>1368</v>
      </c>
      <c r="G233" s="239"/>
      <c r="H233" s="268">
        <v>2650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AT233" s="248" t="s">
        <v>213</v>
      </c>
      <c r="AU233" s="248" t="s">
        <v>23</v>
      </c>
      <c r="AV233" s="12" t="s">
        <v>91</v>
      </c>
      <c r="AW233" s="12" t="s">
        <v>45</v>
      </c>
      <c r="AX233" s="12" t="s">
        <v>82</v>
      </c>
      <c r="AY233" s="248" t="s">
        <v>195</v>
      </c>
    </row>
    <row r="234" s="11" customFormat="1">
      <c r="B234" s="227"/>
      <c r="C234" s="228"/>
      <c r="D234" s="225" t="s">
        <v>213</v>
      </c>
      <c r="E234" s="229" t="s">
        <v>47</v>
      </c>
      <c r="F234" s="230" t="s">
        <v>1369</v>
      </c>
      <c r="G234" s="228"/>
      <c r="H234" s="231" t="s">
        <v>47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213</v>
      </c>
      <c r="AU234" s="237" t="s">
        <v>23</v>
      </c>
      <c r="AV234" s="11" t="s">
        <v>23</v>
      </c>
      <c r="AW234" s="11" t="s">
        <v>45</v>
      </c>
      <c r="AX234" s="11" t="s">
        <v>82</v>
      </c>
      <c r="AY234" s="237" t="s">
        <v>195</v>
      </c>
    </row>
    <row r="235" s="12" customFormat="1">
      <c r="B235" s="238"/>
      <c r="C235" s="239"/>
      <c r="D235" s="225" t="s">
        <v>213</v>
      </c>
      <c r="E235" s="266" t="s">
        <v>730</v>
      </c>
      <c r="F235" s="267" t="s">
        <v>1371</v>
      </c>
      <c r="G235" s="239"/>
      <c r="H235" s="268">
        <v>4710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AT235" s="248" t="s">
        <v>213</v>
      </c>
      <c r="AU235" s="248" t="s">
        <v>23</v>
      </c>
      <c r="AV235" s="12" t="s">
        <v>91</v>
      </c>
      <c r="AW235" s="12" t="s">
        <v>45</v>
      </c>
      <c r="AX235" s="12" t="s">
        <v>82</v>
      </c>
      <c r="AY235" s="248" t="s">
        <v>195</v>
      </c>
    </row>
    <row r="236" s="11" customFormat="1">
      <c r="B236" s="227"/>
      <c r="C236" s="228"/>
      <c r="D236" s="225" t="s">
        <v>213</v>
      </c>
      <c r="E236" s="229" t="s">
        <v>47</v>
      </c>
      <c r="F236" s="230" t="s">
        <v>1372</v>
      </c>
      <c r="G236" s="228"/>
      <c r="H236" s="231" t="s">
        <v>47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213</v>
      </c>
      <c r="AU236" s="237" t="s">
        <v>23</v>
      </c>
      <c r="AV236" s="11" t="s">
        <v>23</v>
      </c>
      <c r="AW236" s="11" t="s">
        <v>45</v>
      </c>
      <c r="AX236" s="11" t="s">
        <v>82</v>
      </c>
      <c r="AY236" s="237" t="s">
        <v>195</v>
      </c>
    </row>
    <row r="237" s="12" customFormat="1">
      <c r="B237" s="238"/>
      <c r="C237" s="239"/>
      <c r="D237" s="225" t="s">
        <v>213</v>
      </c>
      <c r="E237" s="266" t="s">
        <v>1429</v>
      </c>
      <c r="F237" s="267" t="s">
        <v>1374</v>
      </c>
      <c r="G237" s="239"/>
      <c r="H237" s="268">
        <v>85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AT237" s="248" t="s">
        <v>213</v>
      </c>
      <c r="AU237" s="248" t="s">
        <v>23</v>
      </c>
      <c r="AV237" s="12" t="s">
        <v>91</v>
      </c>
      <c r="AW237" s="12" t="s">
        <v>45</v>
      </c>
      <c r="AX237" s="12" t="s">
        <v>82</v>
      </c>
      <c r="AY237" s="248" t="s">
        <v>195</v>
      </c>
    </row>
    <row r="238" s="11" customFormat="1">
      <c r="B238" s="227"/>
      <c r="C238" s="228"/>
      <c r="D238" s="225" t="s">
        <v>213</v>
      </c>
      <c r="E238" s="229" t="s">
        <v>47</v>
      </c>
      <c r="F238" s="230" t="s">
        <v>1375</v>
      </c>
      <c r="G238" s="228"/>
      <c r="H238" s="231" t="s">
        <v>47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213</v>
      </c>
      <c r="AU238" s="237" t="s">
        <v>23</v>
      </c>
      <c r="AV238" s="11" t="s">
        <v>23</v>
      </c>
      <c r="AW238" s="11" t="s">
        <v>45</v>
      </c>
      <c r="AX238" s="11" t="s">
        <v>82</v>
      </c>
      <c r="AY238" s="237" t="s">
        <v>195</v>
      </c>
    </row>
    <row r="239" s="12" customFormat="1">
      <c r="B239" s="238"/>
      <c r="C239" s="239"/>
      <c r="D239" s="225" t="s">
        <v>213</v>
      </c>
      <c r="E239" s="266" t="s">
        <v>1430</v>
      </c>
      <c r="F239" s="267" t="s">
        <v>1377</v>
      </c>
      <c r="G239" s="239"/>
      <c r="H239" s="268">
        <v>1461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AT239" s="248" t="s">
        <v>213</v>
      </c>
      <c r="AU239" s="248" t="s">
        <v>23</v>
      </c>
      <c r="AV239" s="12" t="s">
        <v>91</v>
      </c>
      <c r="AW239" s="12" t="s">
        <v>45</v>
      </c>
      <c r="AX239" s="12" t="s">
        <v>82</v>
      </c>
      <c r="AY239" s="248" t="s">
        <v>195</v>
      </c>
    </row>
    <row r="240" s="11" customFormat="1">
      <c r="B240" s="227"/>
      <c r="C240" s="228"/>
      <c r="D240" s="225" t="s">
        <v>213</v>
      </c>
      <c r="E240" s="229" t="s">
        <v>47</v>
      </c>
      <c r="F240" s="230" t="s">
        <v>1378</v>
      </c>
      <c r="G240" s="228"/>
      <c r="H240" s="231" t="s">
        <v>47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213</v>
      </c>
      <c r="AU240" s="237" t="s">
        <v>23</v>
      </c>
      <c r="AV240" s="11" t="s">
        <v>23</v>
      </c>
      <c r="AW240" s="11" t="s">
        <v>45</v>
      </c>
      <c r="AX240" s="11" t="s">
        <v>82</v>
      </c>
      <c r="AY240" s="237" t="s">
        <v>195</v>
      </c>
    </row>
    <row r="241" s="12" customFormat="1">
      <c r="B241" s="238"/>
      <c r="C241" s="239"/>
      <c r="D241" s="225" t="s">
        <v>213</v>
      </c>
      <c r="E241" s="266" t="s">
        <v>1431</v>
      </c>
      <c r="F241" s="267" t="s">
        <v>430</v>
      </c>
      <c r="G241" s="239"/>
      <c r="H241" s="268">
        <v>27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213</v>
      </c>
      <c r="AU241" s="248" t="s">
        <v>23</v>
      </c>
      <c r="AV241" s="12" t="s">
        <v>91</v>
      </c>
      <c r="AW241" s="12" t="s">
        <v>45</v>
      </c>
      <c r="AX241" s="12" t="s">
        <v>82</v>
      </c>
      <c r="AY241" s="248" t="s">
        <v>195</v>
      </c>
    </row>
    <row r="242" s="11" customFormat="1">
      <c r="B242" s="227"/>
      <c r="C242" s="228"/>
      <c r="D242" s="225" t="s">
        <v>213</v>
      </c>
      <c r="E242" s="229" t="s">
        <v>47</v>
      </c>
      <c r="F242" s="230" t="s">
        <v>1380</v>
      </c>
      <c r="G242" s="228"/>
      <c r="H242" s="231" t="s">
        <v>47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213</v>
      </c>
      <c r="AU242" s="237" t="s">
        <v>23</v>
      </c>
      <c r="AV242" s="11" t="s">
        <v>23</v>
      </c>
      <c r="AW242" s="11" t="s">
        <v>45</v>
      </c>
      <c r="AX242" s="11" t="s">
        <v>82</v>
      </c>
      <c r="AY242" s="237" t="s">
        <v>195</v>
      </c>
    </row>
    <row r="243" s="12" customFormat="1">
      <c r="B243" s="238"/>
      <c r="C243" s="239"/>
      <c r="D243" s="225" t="s">
        <v>213</v>
      </c>
      <c r="E243" s="266" t="s">
        <v>1432</v>
      </c>
      <c r="F243" s="267" t="s">
        <v>471</v>
      </c>
      <c r="G243" s="239"/>
      <c r="H243" s="268">
        <v>35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AT243" s="248" t="s">
        <v>213</v>
      </c>
      <c r="AU243" s="248" t="s">
        <v>23</v>
      </c>
      <c r="AV243" s="12" t="s">
        <v>91</v>
      </c>
      <c r="AW243" s="12" t="s">
        <v>45</v>
      </c>
      <c r="AX243" s="12" t="s">
        <v>82</v>
      </c>
      <c r="AY243" s="248" t="s">
        <v>195</v>
      </c>
    </row>
    <row r="244" s="12" customFormat="1">
      <c r="B244" s="238"/>
      <c r="C244" s="239"/>
      <c r="D244" s="223" t="s">
        <v>213</v>
      </c>
      <c r="E244" s="240" t="s">
        <v>1433</v>
      </c>
      <c r="F244" s="241" t="s">
        <v>1383</v>
      </c>
      <c r="G244" s="239"/>
      <c r="H244" s="242">
        <v>12858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213</v>
      </c>
      <c r="AU244" s="248" t="s">
        <v>23</v>
      </c>
      <c r="AV244" s="12" t="s">
        <v>91</v>
      </c>
      <c r="AW244" s="12" t="s">
        <v>45</v>
      </c>
      <c r="AX244" s="12" t="s">
        <v>23</v>
      </c>
      <c r="AY244" s="248" t="s">
        <v>195</v>
      </c>
    </row>
    <row r="245" s="1" customFormat="1" ht="22.5" customHeight="1">
      <c r="B245" s="40"/>
      <c r="C245" s="211" t="s">
        <v>396</v>
      </c>
      <c r="D245" s="211" t="s">
        <v>196</v>
      </c>
      <c r="E245" s="212" t="s">
        <v>714</v>
      </c>
      <c r="F245" s="213" t="s">
        <v>715</v>
      </c>
      <c r="G245" s="214" t="s">
        <v>526</v>
      </c>
      <c r="H245" s="215">
        <v>13143</v>
      </c>
      <c r="I245" s="216"/>
      <c r="J245" s="217">
        <f>ROUND(I245*H245,2)</f>
        <v>0</v>
      </c>
      <c r="K245" s="213" t="s">
        <v>200</v>
      </c>
      <c r="L245" s="66"/>
      <c r="M245" s="218" t="s">
        <v>47</v>
      </c>
      <c r="N245" s="219" t="s">
        <v>53</v>
      </c>
      <c r="O245" s="41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AR245" s="19" t="s">
        <v>194</v>
      </c>
      <c r="AT245" s="19" t="s">
        <v>196</v>
      </c>
      <c r="AU245" s="19" t="s">
        <v>23</v>
      </c>
      <c r="AY245" s="19" t="s">
        <v>195</v>
      </c>
      <c r="BE245" s="222">
        <f>IF(N245="základní",J245,0)</f>
        <v>0</v>
      </c>
      <c r="BF245" s="222">
        <f>IF(N245="snížená",J245,0)</f>
        <v>0</v>
      </c>
      <c r="BG245" s="222">
        <f>IF(N245="zákl. přenesená",J245,0)</f>
        <v>0</v>
      </c>
      <c r="BH245" s="222">
        <f>IF(N245="sníž. přenesená",J245,0)</f>
        <v>0</v>
      </c>
      <c r="BI245" s="222">
        <f>IF(N245="nulová",J245,0)</f>
        <v>0</v>
      </c>
      <c r="BJ245" s="19" t="s">
        <v>23</v>
      </c>
      <c r="BK245" s="222">
        <f>ROUND(I245*H245,2)</f>
        <v>0</v>
      </c>
      <c r="BL245" s="19" t="s">
        <v>194</v>
      </c>
      <c r="BM245" s="19" t="s">
        <v>1434</v>
      </c>
    </row>
    <row r="246" s="1" customFormat="1">
      <c r="B246" s="40"/>
      <c r="C246" s="68"/>
      <c r="D246" s="225" t="s">
        <v>202</v>
      </c>
      <c r="E246" s="68"/>
      <c r="F246" s="226" t="s">
        <v>717</v>
      </c>
      <c r="G246" s="68"/>
      <c r="H246" s="68"/>
      <c r="I246" s="183"/>
      <c r="J246" s="68"/>
      <c r="K246" s="68"/>
      <c r="L246" s="66"/>
      <c r="M246" s="86"/>
      <c r="N246" s="41"/>
      <c r="O246" s="41"/>
      <c r="P246" s="41"/>
      <c r="Q246" s="41"/>
      <c r="R246" s="41"/>
      <c r="S246" s="41"/>
      <c r="T246" s="87"/>
      <c r="AT246" s="19" t="s">
        <v>202</v>
      </c>
      <c r="AU246" s="19" t="s">
        <v>23</v>
      </c>
    </row>
    <row r="247" s="11" customFormat="1">
      <c r="B247" s="227"/>
      <c r="C247" s="228"/>
      <c r="D247" s="225" t="s">
        <v>213</v>
      </c>
      <c r="E247" s="229" t="s">
        <v>47</v>
      </c>
      <c r="F247" s="230" t="s">
        <v>1337</v>
      </c>
      <c r="G247" s="228"/>
      <c r="H247" s="231" t="s">
        <v>47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213</v>
      </c>
      <c r="AU247" s="237" t="s">
        <v>23</v>
      </c>
      <c r="AV247" s="11" t="s">
        <v>23</v>
      </c>
      <c r="AW247" s="11" t="s">
        <v>45</v>
      </c>
      <c r="AX247" s="11" t="s">
        <v>82</v>
      </c>
      <c r="AY247" s="237" t="s">
        <v>195</v>
      </c>
    </row>
    <row r="248" s="11" customFormat="1">
      <c r="B248" s="227"/>
      <c r="C248" s="228"/>
      <c r="D248" s="225" t="s">
        <v>213</v>
      </c>
      <c r="E248" s="229" t="s">
        <v>47</v>
      </c>
      <c r="F248" s="230" t="s">
        <v>1435</v>
      </c>
      <c r="G248" s="228"/>
      <c r="H248" s="231" t="s">
        <v>47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213</v>
      </c>
      <c r="AU248" s="237" t="s">
        <v>23</v>
      </c>
      <c r="AV248" s="11" t="s">
        <v>23</v>
      </c>
      <c r="AW248" s="11" t="s">
        <v>45</v>
      </c>
      <c r="AX248" s="11" t="s">
        <v>82</v>
      </c>
      <c r="AY248" s="237" t="s">
        <v>195</v>
      </c>
    </row>
    <row r="249" s="12" customFormat="1">
      <c r="B249" s="238"/>
      <c r="C249" s="239"/>
      <c r="D249" s="225" t="s">
        <v>213</v>
      </c>
      <c r="E249" s="266" t="s">
        <v>737</v>
      </c>
      <c r="F249" s="267" t="s">
        <v>1436</v>
      </c>
      <c r="G249" s="239"/>
      <c r="H249" s="268">
        <v>4007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AT249" s="248" t="s">
        <v>213</v>
      </c>
      <c r="AU249" s="248" t="s">
        <v>23</v>
      </c>
      <c r="AV249" s="12" t="s">
        <v>91</v>
      </c>
      <c r="AW249" s="12" t="s">
        <v>45</v>
      </c>
      <c r="AX249" s="12" t="s">
        <v>82</v>
      </c>
      <c r="AY249" s="248" t="s">
        <v>195</v>
      </c>
    </row>
    <row r="250" s="11" customFormat="1">
      <c r="B250" s="227"/>
      <c r="C250" s="228"/>
      <c r="D250" s="225" t="s">
        <v>213</v>
      </c>
      <c r="E250" s="229" t="s">
        <v>47</v>
      </c>
      <c r="F250" s="230" t="s">
        <v>1437</v>
      </c>
      <c r="G250" s="228"/>
      <c r="H250" s="231" t="s">
        <v>47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213</v>
      </c>
      <c r="AU250" s="237" t="s">
        <v>23</v>
      </c>
      <c r="AV250" s="11" t="s">
        <v>23</v>
      </c>
      <c r="AW250" s="11" t="s">
        <v>45</v>
      </c>
      <c r="AX250" s="11" t="s">
        <v>82</v>
      </c>
      <c r="AY250" s="237" t="s">
        <v>195</v>
      </c>
    </row>
    <row r="251" s="12" customFormat="1">
      <c r="B251" s="238"/>
      <c r="C251" s="239"/>
      <c r="D251" s="225" t="s">
        <v>213</v>
      </c>
      <c r="E251" s="266" t="s">
        <v>999</v>
      </c>
      <c r="F251" s="267" t="s">
        <v>1438</v>
      </c>
      <c r="G251" s="239"/>
      <c r="H251" s="268">
        <v>839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AT251" s="248" t="s">
        <v>213</v>
      </c>
      <c r="AU251" s="248" t="s">
        <v>23</v>
      </c>
      <c r="AV251" s="12" t="s">
        <v>91</v>
      </c>
      <c r="AW251" s="12" t="s">
        <v>45</v>
      </c>
      <c r="AX251" s="12" t="s">
        <v>82</v>
      </c>
      <c r="AY251" s="248" t="s">
        <v>195</v>
      </c>
    </row>
    <row r="252" s="11" customFormat="1">
      <c r="B252" s="227"/>
      <c r="C252" s="228"/>
      <c r="D252" s="225" t="s">
        <v>213</v>
      </c>
      <c r="E252" s="229" t="s">
        <v>47</v>
      </c>
      <c r="F252" s="230" t="s">
        <v>1439</v>
      </c>
      <c r="G252" s="228"/>
      <c r="H252" s="231" t="s">
        <v>47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213</v>
      </c>
      <c r="AU252" s="237" t="s">
        <v>23</v>
      </c>
      <c r="AV252" s="11" t="s">
        <v>23</v>
      </c>
      <c r="AW252" s="11" t="s">
        <v>45</v>
      </c>
      <c r="AX252" s="11" t="s">
        <v>82</v>
      </c>
      <c r="AY252" s="237" t="s">
        <v>195</v>
      </c>
    </row>
    <row r="253" s="12" customFormat="1">
      <c r="B253" s="238"/>
      <c r="C253" s="239"/>
      <c r="D253" s="225" t="s">
        <v>213</v>
      </c>
      <c r="E253" s="266" t="s">
        <v>1037</v>
      </c>
      <c r="F253" s="267" t="s">
        <v>1440</v>
      </c>
      <c r="G253" s="239"/>
      <c r="H253" s="268">
        <v>1864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AT253" s="248" t="s">
        <v>213</v>
      </c>
      <c r="AU253" s="248" t="s">
        <v>23</v>
      </c>
      <c r="AV253" s="12" t="s">
        <v>91</v>
      </c>
      <c r="AW253" s="12" t="s">
        <v>45</v>
      </c>
      <c r="AX253" s="12" t="s">
        <v>82</v>
      </c>
      <c r="AY253" s="248" t="s">
        <v>195</v>
      </c>
    </row>
    <row r="254" s="11" customFormat="1">
      <c r="B254" s="227"/>
      <c r="C254" s="228"/>
      <c r="D254" s="225" t="s">
        <v>213</v>
      </c>
      <c r="E254" s="229" t="s">
        <v>47</v>
      </c>
      <c r="F254" s="230" t="s">
        <v>1441</v>
      </c>
      <c r="G254" s="228"/>
      <c r="H254" s="231" t="s">
        <v>47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213</v>
      </c>
      <c r="AU254" s="237" t="s">
        <v>23</v>
      </c>
      <c r="AV254" s="11" t="s">
        <v>23</v>
      </c>
      <c r="AW254" s="11" t="s">
        <v>45</v>
      </c>
      <c r="AX254" s="11" t="s">
        <v>82</v>
      </c>
      <c r="AY254" s="237" t="s">
        <v>195</v>
      </c>
    </row>
    <row r="255" s="12" customFormat="1">
      <c r="B255" s="238"/>
      <c r="C255" s="239"/>
      <c r="D255" s="225" t="s">
        <v>213</v>
      </c>
      <c r="E255" s="266" t="s">
        <v>1442</v>
      </c>
      <c r="F255" s="267" t="s">
        <v>1443</v>
      </c>
      <c r="G255" s="239"/>
      <c r="H255" s="268">
        <v>4780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AT255" s="248" t="s">
        <v>213</v>
      </c>
      <c r="AU255" s="248" t="s">
        <v>23</v>
      </c>
      <c r="AV255" s="12" t="s">
        <v>91</v>
      </c>
      <c r="AW255" s="12" t="s">
        <v>45</v>
      </c>
      <c r="AX255" s="12" t="s">
        <v>82</v>
      </c>
      <c r="AY255" s="248" t="s">
        <v>195</v>
      </c>
    </row>
    <row r="256" s="11" customFormat="1">
      <c r="B256" s="227"/>
      <c r="C256" s="228"/>
      <c r="D256" s="225" t="s">
        <v>213</v>
      </c>
      <c r="E256" s="229" t="s">
        <v>47</v>
      </c>
      <c r="F256" s="230" t="s">
        <v>1444</v>
      </c>
      <c r="G256" s="228"/>
      <c r="H256" s="231" t="s">
        <v>47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213</v>
      </c>
      <c r="AU256" s="237" t="s">
        <v>23</v>
      </c>
      <c r="AV256" s="11" t="s">
        <v>23</v>
      </c>
      <c r="AW256" s="11" t="s">
        <v>45</v>
      </c>
      <c r="AX256" s="11" t="s">
        <v>82</v>
      </c>
      <c r="AY256" s="237" t="s">
        <v>195</v>
      </c>
    </row>
    <row r="257" s="12" customFormat="1">
      <c r="B257" s="238"/>
      <c r="C257" s="239"/>
      <c r="D257" s="225" t="s">
        <v>213</v>
      </c>
      <c r="E257" s="266" t="s">
        <v>1445</v>
      </c>
      <c r="F257" s="267" t="s">
        <v>1446</v>
      </c>
      <c r="G257" s="239"/>
      <c r="H257" s="268">
        <v>86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AT257" s="248" t="s">
        <v>213</v>
      </c>
      <c r="AU257" s="248" t="s">
        <v>23</v>
      </c>
      <c r="AV257" s="12" t="s">
        <v>91</v>
      </c>
      <c r="AW257" s="12" t="s">
        <v>45</v>
      </c>
      <c r="AX257" s="12" t="s">
        <v>82</v>
      </c>
      <c r="AY257" s="248" t="s">
        <v>195</v>
      </c>
    </row>
    <row r="258" s="11" customFormat="1">
      <c r="B258" s="227"/>
      <c r="C258" s="228"/>
      <c r="D258" s="225" t="s">
        <v>213</v>
      </c>
      <c r="E258" s="229" t="s">
        <v>47</v>
      </c>
      <c r="F258" s="230" t="s">
        <v>1447</v>
      </c>
      <c r="G258" s="228"/>
      <c r="H258" s="231" t="s">
        <v>47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213</v>
      </c>
      <c r="AU258" s="237" t="s">
        <v>23</v>
      </c>
      <c r="AV258" s="11" t="s">
        <v>23</v>
      </c>
      <c r="AW258" s="11" t="s">
        <v>45</v>
      </c>
      <c r="AX258" s="11" t="s">
        <v>82</v>
      </c>
      <c r="AY258" s="237" t="s">
        <v>195</v>
      </c>
    </row>
    <row r="259" s="12" customFormat="1">
      <c r="B259" s="238"/>
      <c r="C259" s="239"/>
      <c r="D259" s="225" t="s">
        <v>213</v>
      </c>
      <c r="E259" s="266" t="s">
        <v>1448</v>
      </c>
      <c r="F259" s="267" t="s">
        <v>1449</v>
      </c>
      <c r="G259" s="239"/>
      <c r="H259" s="268">
        <v>1504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AT259" s="248" t="s">
        <v>213</v>
      </c>
      <c r="AU259" s="248" t="s">
        <v>23</v>
      </c>
      <c r="AV259" s="12" t="s">
        <v>91</v>
      </c>
      <c r="AW259" s="12" t="s">
        <v>45</v>
      </c>
      <c r="AX259" s="12" t="s">
        <v>82</v>
      </c>
      <c r="AY259" s="248" t="s">
        <v>195</v>
      </c>
    </row>
    <row r="260" s="11" customFormat="1">
      <c r="B260" s="227"/>
      <c r="C260" s="228"/>
      <c r="D260" s="225" t="s">
        <v>213</v>
      </c>
      <c r="E260" s="229" t="s">
        <v>47</v>
      </c>
      <c r="F260" s="230" t="s">
        <v>1450</v>
      </c>
      <c r="G260" s="228"/>
      <c r="H260" s="231" t="s">
        <v>47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213</v>
      </c>
      <c r="AU260" s="237" t="s">
        <v>23</v>
      </c>
      <c r="AV260" s="11" t="s">
        <v>23</v>
      </c>
      <c r="AW260" s="11" t="s">
        <v>45</v>
      </c>
      <c r="AX260" s="11" t="s">
        <v>82</v>
      </c>
      <c r="AY260" s="237" t="s">
        <v>195</v>
      </c>
    </row>
    <row r="261" s="12" customFormat="1">
      <c r="B261" s="238"/>
      <c r="C261" s="239"/>
      <c r="D261" s="225" t="s">
        <v>213</v>
      </c>
      <c r="E261" s="266" t="s">
        <v>1451</v>
      </c>
      <c r="F261" s="267" t="s">
        <v>430</v>
      </c>
      <c r="G261" s="239"/>
      <c r="H261" s="268">
        <v>27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AT261" s="248" t="s">
        <v>213</v>
      </c>
      <c r="AU261" s="248" t="s">
        <v>23</v>
      </c>
      <c r="AV261" s="12" t="s">
        <v>91</v>
      </c>
      <c r="AW261" s="12" t="s">
        <v>45</v>
      </c>
      <c r="AX261" s="12" t="s">
        <v>82</v>
      </c>
      <c r="AY261" s="248" t="s">
        <v>195</v>
      </c>
    </row>
    <row r="262" s="11" customFormat="1">
      <c r="B262" s="227"/>
      <c r="C262" s="228"/>
      <c r="D262" s="225" t="s">
        <v>213</v>
      </c>
      <c r="E262" s="229" t="s">
        <v>47</v>
      </c>
      <c r="F262" s="230" t="s">
        <v>1452</v>
      </c>
      <c r="G262" s="228"/>
      <c r="H262" s="231" t="s">
        <v>47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213</v>
      </c>
      <c r="AU262" s="237" t="s">
        <v>23</v>
      </c>
      <c r="AV262" s="11" t="s">
        <v>23</v>
      </c>
      <c r="AW262" s="11" t="s">
        <v>45</v>
      </c>
      <c r="AX262" s="11" t="s">
        <v>82</v>
      </c>
      <c r="AY262" s="237" t="s">
        <v>195</v>
      </c>
    </row>
    <row r="263" s="12" customFormat="1">
      <c r="B263" s="238"/>
      <c r="C263" s="239"/>
      <c r="D263" s="225" t="s">
        <v>213</v>
      </c>
      <c r="E263" s="266" t="s">
        <v>1453</v>
      </c>
      <c r="F263" s="267" t="s">
        <v>478</v>
      </c>
      <c r="G263" s="239"/>
      <c r="H263" s="268">
        <v>36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AT263" s="248" t="s">
        <v>213</v>
      </c>
      <c r="AU263" s="248" t="s">
        <v>23</v>
      </c>
      <c r="AV263" s="12" t="s">
        <v>91</v>
      </c>
      <c r="AW263" s="12" t="s">
        <v>45</v>
      </c>
      <c r="AX263" s="12" t="s">
        <v>82</v>
      </c>
      <c r="AY263" s="248" t="s">
        <v>195</v>
      </c>
    </row>
    <row r="264" s="12" customFormat="1">
      <c r="B264" s="238"/>
      <c r="C264" s="239"/>
      <c r="D264" s="223" t="s">
        <v>213</v>
      </c>
      <c r="E264" s="240" t="s">
        <v>1454</v>
      </c>
      <c r="F264" s="241" t="s">
        <v>1455</v>
      </c>
      <c r="G264" s="239"/>
      <c r="H264" s="242">
        <v>13143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213</v>
      </c>
      <c r="AU264" s="248" t="s">
        <v>23</v>
      </c>
      <c r="AV264" s="12" t="s">
        <v>91</v>
      </c>
      <c r="AW264" s="12" t="s">
        <v>45</v>
      </c>
      <c r="AX264" s="12" t="s">
        <v>23</v>
      </c>
      <c r="AY264" s="248" t="s">
        <v>195</v>
      </c>
    </row>
    <row r="265" s="1" customFormat="1" ht="22.5" customHeight="1">
      <c r="B265" s="40"/>
      <c r="C265" s="211" t="s">
        <v>7</v>
      </c>
      <c r="D265" s="211" t="s">
        <v>196</v>
      </c>
      <c r="E265" s="212" t="s">
        <v>731</v>
      </c>
      <c r="F265" s="213" t="s">
        <v>732</v>
      </c>
      <c r="G265" s="214" t="s">
        <v>492</v>
      </c>
      <c r="H265" s="215">
        <v>82.629000000000005</v>
      </c>
      <c r="I265" s="216"/>
      <c r="J265" s="217">
        <f>ROUND(I265*H265,2)</f>
        <v>0</v>
      </c>
      <c r="K265" s="213" t="s">
        <v>200</v>
      </c>
      <c r="L265" s="66"/>
      <c r="M265" s="218" t="s">
        <v>47</v>
      </c>
      <c r="N265" s="219" t="s">
        <v>53</v>
      </c>
      <c r="O265" s="41"/>
      <c r="P265" s="220">
        <f>O265*H265</f>
        <v>0</v>
      </c>
      <c r="Q265" s="220">
        <v>1</v>
      </c>
      <c r="R265" s="220">
        <f>Q265*H265</f>
        <v>0</v>
      </c>
      <c r="S265" s="220">
        <v>0</v>
      </c>
      <c r="T265" s="221">
        <f>S265*H265</f>
        <v>0</v>
      </c>
      <c r="AR265" s="19" t="s">
        <v>194</v>
      </c>
      <c r="AT265" s="19" t="s">
        <v>196</v>
      </c>
      <c r="AU265" s="19" t="s">
        <v>23</v>
      </c>
      <c r="AY265" s="19" t="s">
        <v>195</v>
      </c>
      <c r="BE265" s="222">
        <f>IF(N265="základní",J265,0)</f>
        <v>0</v>
      </c>
      <c r="BF265" s="222">
        <f>IF(N265="snížená",J265,0)</f>
        <v>0</v>
      </c>
      <c r="BG265" s="222">
        <f>IF(N265="zákl. přenesená",J265,0)</f>
        <v>0</v>
      </c>
      <c r="BH265" s="222">
        <f>IF(N265="sníž. přenesená",J265,0)</f>
        <v>0</v>
      </c>
      <c r="BI265" s="222">
        <f>IF(N265="nulová",J265,0)</f>
        <v>0</v>
      </c>
      <c r="BJ265" s="19" t="s">
        <v>23</v>
      </c>
      <c r="BK265" s="222">
        <f>ROUND(I265*H265,2)</f>
        <v>0</v>
      </c>
      <c r="BL265" s="19" t="s">
        <v>194</v>
      </c>
      <c r="BM265" s="19" t="s">
        <v>1456</v>
      </c>
    </row>
    <row r="266" s="1" customFormat="1">
      <c r="B266" s="40"/>
      <c r="C266" s="68"/>
      <c r="D266" s="225" t="s">
        <v>202</v>
      </c>
      <c r="E266" s="68"/>
      <c r="F266" s="226" t="s">
        <v>734</v>
      </c>
      <c r="G266" s="68"/>
      <c r="H266" s="68"/>
      <c r="I266" s="183"/>
      <c r="J266" s="68"/>
      <c r="K266" s="68"/>
      <c r="L266" s="66"/>
      <c r="M266" s="86"/>
      <c r="N266" s="41"/>
      <c r="O266" s="41"/>
      <c r="P266" s="41"/>
      <c r="Q266" s="41"/>
      <c r="R266" s="41"/>
      <c r="S266" s="41"/>
      <c r="T266" s="87"/>
      <c r="AT266" s="19" t="s">
        <v>202</v>
      </c>
      <c r="AU266" s="19" t="s">
        <v>23</v>
      </c>
    </row>
    <row r="267" s="1" customFormat="1">
      <c r="B267" s="40"/>
      <c r="C267" s="68"/>
      <c r="D267" s="225" t="s">
        <v>735</v>
      </c>
      <c r="E267" s="68"/>
      <c r="F267" s="300" t="s">
        <v>736</v>
      </c>
      <c r="G267" s="68"/>
      <c r="H267" s="68"/>
      <c r="I267" s="183"/>
      <c r="J267" s="68"/>
      <c r="K267" s="68"/>
      <c r="L267" s="66"/>
      <c r="M267" s="86"/>
      <c r="N267" s="41"/>
      <c r="O267" s="41"/>
      <c r="P267" s="41"/>
      <c r="Q267" s="41"/>
      <c r="R267" s="41"/>
      <c r="S267" s="41"/>
      <c r="T267" s="87"/>
      <c r="AT267" s="19" t="s">
        <v>735</v>
      </c>
      <c r="AU267" s="19" t="s">
        <v>23</v>
      </c>
    </row>
    <row r="268" s="11" customFormat="1">
      <c r="B268" s="227"/>
      <c r="C268" s="228"/>
      <c r="D268" s="225" t="s">
        <v>213</v>
      </c>
      <c r="E268" s="229" t="s">
        <v>47</v>
      </c>
      <c r="F268" s="230" t="s">
        <v>1337</v>
      </c>
      <c r="G268" s="228"/>
      <c r="H268" s="231" t="s">
        <v>47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AT268" s="237" t="s">
        <v>213</v>
      </c>
      <c r="AU268" s="237" t="s">
        <v>23</v>
      </c>
      <c r="AV268" s="11" t="s">
        <v>23</v>
      </c>
      <c r="AW268" s="11" t="s">
        <v>45</v>
      </c>
      <c r="AX268" s="11" t="s">
        <v>82</v>
      </c>
      <c r="AY268" s="237" t="s">
        <v>195</v>
      </c>
    </row>
    <row r="269" s="12" customFormat="1">
      <c r="B269" s="238"/>
      <c r="C269" s="239"/>
      <c r="D269" s="225" t="s">
        <v>213</v>
      </c>
      <c r="E269" s="266" t="s">
        <v>1457</v>
      </c>
      <c r="F269" s="267" t="s">
        <v>1458</v>
      </c>
      <c r="G269" s="239"/>
      <c r="H269" s="268">
        <v>82.629000000000005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AT269" s="248" t="s">
        <v>213</v>
      </c>
      <c r="AU269" s="248" t="s">
        <v>23</v>
      </c>
      <c r="AV269" s="12" t="s">
        <v>91</v>
      </c>
      <c r="AW269" s="12" t="s">
        <v>45</v>
      </c>
      <c r="AX269" s="12" t="s">
        <v>23</v>
      </c>
      <c r="AY269" s="248" t="s">
        <v>195</v>
      </c>
    </row>
    <row r="270" s="10" customFormat="1" ht="37.44" customHeight="1">
      <c r="B270" s="197"/>
      <c r="C270" s="198"/>
      <c r="D270" s="199" t="s">
        <v>81</v>
      </c>
      <c r="E270" s="200" t="s">
        <v>243</v>
      </c>
      <c r="F270" s="200" t="s">
        <v>752</v>
      </c>
      <c r="G270" s="198"/>
      <c r="H270" s="198"/>
      <c r="I270" s="201"/>
      <c r="J270" s="202">
        <f>BK270</f>
        <v>0</v>
      </c>
      <c r="K270" s="198"/>
      <c r="L270" s="203"/>
      <c r="M270" s="204"/>
      <c r="N270" s="205"/>
      <c r="O270" s="205"/>
      <c r="P270" s="206">
        <f>SUM(P271:P423)</f>
        <v>0</v>
      </c>
      <c r="Q270" s="205"/>
      <c r="R270" s="206">
        <f>SUM(R271:R423)</f>
        <v>0</v>
      </c>
      <c r="S270" s="205"/>
      <c r="T270" s="207">
        <f>SUM(T271:T423)</f>
        <v>0</v>
      </c>
      <c r="AR270" s="208" t="s">
        <v>194</v>
      </c>
      <c r="AT270" s="209" t="s">
        <v>81</v>
      </c>
      <c r="AU270" s="209" t="s">
        <v>82</v>
      </c>
      <c r="AY270" s="208" t="s">
        <v>195</v>
      </c>
      <c r="BK270" s="210">
        <f>SUM(BK271:BK423)</f>
        <v>0</v>
      </c>
    </row>
    <row r="271" s="1" customFormat="1" ht="22.5" customHeight="1">
      <c r="B271" s="40"/>
      <c r="C271" s="211" t="s">
        <v>405</v>
      </c>
      <c r="D271" s="211" t="s">
        <v>196</v>
      </c>
      <c r="E271" s="212" t="s">
        <v>759</v>
      </c>
      <c r="F271" s="213" t="s">
        <v>760</v>
      </c>
      <c r="G271" s="214" t="s">
        <v>761</v>
      </c>
      <c r="H271" s="215">
        <v>10</v>
      </c>
      <c r="I271" s="216"/>
      <c r="J271" s="217">
        <f>ROUND(I271*H271,2)</f>
        <v>0</v>
      </c>
      <c r="K271" s="213" t="s">
        <v>200</v>
      </c>
      <c r="L271" s="66"/>
      <c r="M271" s="218" t="s">
        <v>47</v>
      </c>
      <c r="N271" s="219" t="s">
        <v>53</v>
      </c>
      <c r="O271" s="41"/>
      <c r="P271" s="220">
        <f>O271*H271</f>
        <v>0</v>
      </c>
      <c r="Q271" s="220">
        <v>0.34089999999999998</v>
      </c>
      <c r="R271" s="220">
        <f>Q271*H271</f>
        <v>0</v>
      </c>
      <c r="S271" s="220">
        <v>0</v>
      </c>
      <c r="T271" s="221">
        <f>S271*H271</f>
        <v>0</v>
      </c>
      <c r="AR271" s="19" t="s">
        <v>194</v>
      </c>
      <c r="AT271" s="19" t="s">
        <v>196</v>
      </c>
      <c r="AU271" s="19" t="s">
        <v>23</v>
      </c>
      <c r="AY271" s="19" t="s">
        <v>195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9" t="s">
        <v>23</v>
      </c>
      <c r="BK271" s="222">
        <f>ROUND(I271*H271,2)</f>
        <v>0</v>
      </c>
      <c r="BL271" s="19" t="s">
        <v>194</v>
      </c>
      <c r="BM271" s="19" t="s">
        <v>1459</v>
      </c>
    </row>
    <row r="272" s="1" customFormat="1">
      <c r="B272" s="40"/>
      <c r="C272" s="68"/>
      <c r="D272" s="225" t="s">
        <v>202</v>
      </c>
      <c r="E272" s="68"/>
      <c r="F272" s="226" t="s">
        <v>760</v>
      </c>
      <c r="G272" s="68"/>
      <c r="H272" s="68"/>
      <c r="I272" s="183"/>
      <c r="J272" s="68"/>
      <c r="K272" s="68"/>
      <c r="L272" s="66"/>
      <c r="M272" s="86"/>
      <c r="N272" s="41"/>
      <c r="O272" s="41"/>
      <c r="P272" s="41"/>
      <c r="Q272" s="41"/>
      <c r="R272" s="41"/>
      <c r="S272" s="41"/>
      <c r="T272" s="87"/>
      <c r="AT272" s="19" t="s">
        <v>202</v>
      </c>
      <c r="AU272" s="19" t="s">
        <v>23</v>
      </c>
    </row>
    <row r="273" s="11" customFormat="1">
      <c r="B273" s="227"/>
      <c r="C273" s="228"/>
      <c r="D273" s="225" t="s">
        <v>213</v>
      </c>
      <c r="E273" s="229" t="s">
        <v>763</v>
      </c>
      <c r="F273" s="230" t="s">
        <v>1337</v>
      </c>
      <c r="G273" s="228"/>
      <c r="H273" s="231" t="s">
        <v>47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213</v>
      </c>
      <c r="AU273" s="237" t="s">
        <v>23</v>
      </c>
      <c r="AV273" s="11" t="s">
        <v>23</v>
      </c>
      <c r="AW273" s="11" t="s">
        <v>45</v>
      </c>
      <c r="AX273" s="11" t="s">
        <v>82</v>
      </c>
      <c r="AY273" s="237" t="s">
        <v>195</v>
      </c>
    </row>
    <row r="274" s="12" customFormat="1">
      <c r="B274" s="238"/>
      <c r="C274" s="239"/>
      <c r="D274" s="223" t="s">
        <v>213</v>
      </c>
      <c r="E274" s="240" t="s">
        <v>764</v>
      </c>
      <c r="F274" s="241" t="s">
        <v>28</v>
      </c>
      <c r="G274" s="239"/>
      <c r="H274" s="242">
        <v>10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AT274" s="248" t="s">
        <v>213</v>
      </c>
      <c r="AU274" s="248" t="s">
        <v>23</v>
      </c>
      <c r="AV274" s="12" t="s">
        <v>91</v>
      </c>
      <c r="AW274" s="12" t="s">
        <v>45</v>
      </c>
      <c r="AX274" s="12" t="s">
        <v>23</v>
      </c>
      <c r="AY274" s="248" t="s">
        <v>195</v>
      </c>
    </row>
    <row r="275" s="1" customFormat="1" ht="22.5" customHeight="1">
      <c r="B275" s="40"/>
      <c r="C275" s="286" t="s">
        <v>410</v>
      </c>
      <c r="D275" s="286" t="s">
        <v>479</v>
      </c>
      <c r="E275" s="287" t="s">
        <v>765</v>
      </c>
      <c r="F275" s="288" t="s">
        <v>766</v>
      </c>
      <c r="G275" s="289" t="s">
        <v>301</v>
      </c>
      <c r="H275" s="290">
        <v>10</v>
      </c>
      <c r="I275" s="291"/>
      <c r="J275" s="292">
        <f>ROUND(I275*H275,2)</f>
        <v>0</v>
      </c>
      <c r="K275" s="288" t="s">
        <v>200</v>
      </c>
      <c r="L275" s="293"/>
      <c r="M275" s="294" t="s">
        <v>47</v>
      </c>
      <c r="N275" s="295" t="s">
        <v>53</v>
      </c>
      <c r="O275" s="41"/>
      <c r="P275" s="220">
        <f>O275*H275</f>
        <v>0</v>
      </c>
      <c r="Q275" s="220">
        <v>0.057000000000000002</v>
      </c>
      <c r="R275" s="220">
        <f>Q275*H275</f>
        <v>0</v>
      </c>
      <c r="S275" s="220">
        <v>0</v>
      </c>
      <c r="T275" s="221">
        <f>S275*H275</f>
        <v>0</v>
      </c>
      <c r="AR275" s="19" t="s">
        <v>238</v>
      </c>
      <c r="AT275" s="19" t="s">
        <v>479</v>
      </c>
      <c r="AU275" s="19" t="s">
        <v>23</v>
      </c>
      <c r="AY275" s="19" t="s">
        <v>195</v>
      </c>
      <c r="BE275" s="222">
        <f>IF(N275="základní",J275,0)</f>
        <v>0</v>
      </c>
      <c r="BF275" s="222">
        <f>IF(N275="snížená",J275,0)</f>
        <v>0</v>
      </c>
      <c r="BG275" s="222">
        <f>IF(N275="zákl. přenesená",J275,0)</f>
        <v>0</v>
      </c>
      <c r="BH275" s="222">
        <f>IF(N275="sníž. přenesená",J275,0)</f>
        <v>0</v>
      </c>
      <c r="BI275" s="222">
        <f>IF(N275="nulová",J275,0)</f>
        <v>0</v>
      </c>
      <c r="BJ275" s="19" t="s">
        <v>23</v>
      </c>
      <c r="BK275" s="222">
        <f>ROUND(I275*H275,2)</f>
        <v>0</v>
      </c>
      <c r="BL275" s="19" t="s">
        <v>194</v>
      </c>
      <c r="BM275" s="19" t="s">
        <v>1460</v>
      </c>
    </row>
    <row r="276" s="1" customFormat="1">
      <c r="B276" s="40"/>
      <c r="C276" s="68"/>
      <c r="D276" s="225" t="s">
        <v>202</v>
      </c>
      <c r="E276" s="68"/>
      <c r="F276" s="226" t="s">
        <v>768</v>
      </c>
      <c r="G276" s="68"/>
      <c r="H276" s="68"/>
      <c r="I276" s="183"/>
      <c r="J276" s="68"/>
      <c r="K276" s="68"/>
      <c r="L276" s="66"/>
      <c r="M276" s="86"/>
      <c r="N276" s="41"/>
      <c r="O276" s="41"/>
      <c r="P276" s="41"/>
      <c r="Q276" s="41"/>
      <c r="R276" s="41"/>
      <c r="S276" s="41"/>
      <c r="T276" s="87"/>
      <c r="AT276" s="19" t="s">
        <v>202</v>
      </c>
      <c r="AU276" s="19" t="s">
        <v>23</v>
      </c>
    </row>
    <row r="277" s="12" customFormat="1">
      <c r="B277" s="238"/>
      <c r="C277" s="239"/>
      <c r="D277" s="223" t="s">
        <v>213</v>
      </c>
      <c r="E277" s="240" t="s">
        <v>47</v>
      </c>
      <c r="F277" s="241" t="s">
        <v>28</v>
      </c>
      <c r="G277" s="239"/>
      <c r="H277" s="242">
        <v>10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AT277" s="248" t="s">
        <v>213</v>
      </c>
      <c r="AU277" s="248" t="s">
        <v>23</v>
      </c>
      <c r="AV277" s="12" t="s">
        <v>91</v>
      </c>
      <c r="AW277" s="12" t="s">
        <v>45</v>
      </c>
      <c r="AX277" s="12" t="s">
        <v>23</v>
      </c>
      <c r="AY277" s="248" t="s">
        <v>195</v>
      </c>
    </row>
    <row r="278" s="1" customFormat="1" ht="22.5" customHeight="1">
      <c r="B278" s="40"/>
      <c r="C278" s="286" t="s">
        <v>415</v>
      </c>
      <c r="D278" s="286" t="s">
        <v>479</v>
      </c>
      <c r="E278" s="287" t="s">
        <v>769</v>
      </c>
      <c r="F278" s="288" t="s">
        <v>770</v>
      </c>
      <c r="G278" s="289" t="s">
        <v>301</v>
      </c>
      <c r="H278" s="290">
        <v>10</v>
      </c>
      <c r="I278" s="291"/>
      <c r="J278" s="292">
        <f>ROUND(I278*H278,2)</f>
        <v>0</v>
      </c>
      <c r="K278" s="288" t="s">
        <v>200</v>
      </c>
      <c r="L278" s="293"/>
      <c r="M278" s="294" t="s">
        <v>47</v>
      </c>
      <c r="N278" s="295" t="s">
        <v>53</v>
      </c>
      <c r="O278" s="41"/>
      <c r="P278" s="220">
        <f>O278*H278</f>
        <v>0</v>
      </c>
      <c r="Q278" s="220">
        <v>0.111</v>
      </c>
      <c r="R278" s="220">
        <f>Q278*H278</f>
        <v>0</v>
      </c>
      <c r="S278" s="220">
        <v>0</v>
      </c>
      <c r="T278" s="221">
        <f>S278*H278</f>
        <v>0</v>
      </c>
      <c r="AR278" s="19" t="s">
        <v>238</v>
      </c>
      <c r="AT278" s="19" t="s">
        <v>479</v>
      </c>
      <c r="AU278" s="19" t="s">
        <v>23</v>
      </c>
      <c r="AY278" s="19" t="s">
        <v>195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9" t="s">
        <v>23</v>
      </c>
      <c r="BK278" s="222">
        <f>ROUND(I278*H278,2)</f>
        <v>0</v>
      </c>
      <c r="BL278" s="19" t="s">
        <v>194</v>
      </c>
      <c r="BM278" s="19" t="s">
        <v>1461</v>
      </c>
    </row>
    <row r="279" s="1" customFormat="1">
      <c r="B279" s="40"/>
      <c r="C279" s="68"/>
      <c r="D279" s="223" t="s">
        <v>202</v>
      </c>
      <c r="E279" s="68"/>
      <c r="F279" s="224" t="s">
        <v>772</v>
      </c>
      <c r="G279" s="68"/>
      <c r="H279" s="68"/>
      <c r="I279" s="183"/>
      <c r="J279" s="68"/>
      <c r="K279" s="68"/>
      <c r="L279" s="66"/>
      <c r="M279" s="86"/>
      <c r="N279" s="41"/>
      <c r="O279" s="41"/>
      <c r="P279" s="41"/>
      <c r="Q279" s="41"/>
      <c r="R279" s="41"/>
      <c r="S279" s="41"/>
      <c r="T279" s="87"/>
      <c r="AT279" s="19" t="s">
        <v>202</v>
      </c>
      <c r="AU279" s="19" t="s">
        <v>23</v>
      </c>
    </row>
    <row r="280" s="1" customFormat="1" ht="22.5" customHeight="1">
      <c r="B280" s="40"/>
      <c r="C280" s="286" t="s">
        <v>420</v>
      </c>
      <c r="D280" s="286" t="s">
        <v>479</v>
      </c>
      <c r="E280" s="287" t="s">
        <v>773</v>
      </c>
      <c r="F280" s="288" t="s">
        <v>774</v>
      </c>
      <c r="G280" s="289" t="s">
        <v>301</v>
      </c>
      <c r="H280" s="290">
        <v>10</v>
      </c>
      <c r="I280" s="291"/>
      <c r="J280" s="292">
        <f>ROUND(I280*H280,2)</f>
        <v>0</v>
      </c>
      <c r="K280" s="288" t="s">
        <v>200</v>
      </c>
      <c r="L280" s="293"/>
      <c r="M280" s="294" t="s">
        <v>47</v>
      </c>
      <c r="N280" s="295" t="s">
        <v>53</v>
      </c>
      <c r="O280" s="41"/>
      <c r="P280" s="220">
        <f>O280*H280</f>
        <v>0</v>
      </c>
      <c r="Q280" s="220">
        <v>0.097000000000000003</v>
      </c>
      <c r="R280" s="220">
        <f>Q280*H280</f>
        <v>0</v>
      </c>
      <c r="S280" s="220">
        <v>0</v>
      </c>
      <c r="T280" s="221">
        <f>S280*H280</f>
        <v>0</v>
      </c>
      <c r="AR280" s="19" t="s">
        <v>238</v>
      </c>
      <c r="AT280" s="19" t="s">
        <v>479</v>
      </c>
      <c r="AU280" s="19" t="s">
        <v>23</v>
      </c>
      <c r="AY280" s="19" t="s">
        <v>195</v>
      </c>
      <c r="BE280" s="222">
        <f>IF(N280="základní",J280,0)</f>
        <v>0</v>
      </c>
      <c r="BF280" s="222">
        <f>IF(N280="snížená",J280,0)</f>
        <v>0</v>
      </c>
      <c r="BG280" s="222">
        <f>IF(N280="zákl. přenesená",J280,0)</f>
        <v>0</v>
      </c>
      <c r="BH280" s="222">
        <f>IF(N280="sníž. přenesená",J280,0)</f>
        <v>0</v>
      </c>
      <c r="BI280" s="222">
        <f>IF(N280="nulová",J280,0)</f>
        <v>0</v>
      </c>
      <c r="BJ280" s="19" t="s">
        <v>23</v>
      </c>
      <c r="BK280" s="222">
        <f>ROUND(I280*H280,2)</f>
        <v>0</v>
      </c>
      <c r="BL280" s="19" t="s">
        <v>194</v>
      </c>
      <c r="BM280" s="19" t="s">
        <v>1462</v>
      </c>
    </row>
    <row r="281" s="1" customFormat="1">
      <c r="B281" s="40"/>
      <c r="C281" s="68"/>
      <c r="D281" s="223" t="s">
        <v>202</v>
      </c>
      <c r="E281" s="68"/>
      <c r="F281" s="224" t="s">
        <v>776</v>
      </c>
      <c r="G281" s="68"/>
      <c r="H281" s="68"/>
      <c r="I281" s="183"/>
      <c r="J281" s="68"/>
      <c r="K281" s="68"/>
      <c r="L281" s="66"/>
      <c r="M281" s="86"/>
      <c r="N281" s="41"/>
      <c r="O281" s="41"/>
      <c r="P281" s="41"/>
      <c r="Q281" s="41"/>
      <c r="R281" s="41"/>
      <c r="S281" s="41"/>
      <c r="T281" s="87"/>
      <c r="AT281" s="19" t="s">
        <v>202</v>
      </c>
      <c r="AU281" s="19" t="s">
        <v>23</v>
      </c>
    </row>
    <row r="282" s="1" customFormat="1" ht="22.5" customHeight="1">
      <c r="B282" s="40"/>
      <c r="C282" s="286" t="s">
        <v>425</v>
      </c>
      <c r="D282" s="286" t="s">
        <v>479</v>
      </c>
      <c r="E282" s="287" t="s">
        <v>777</v>
      </c>
      <c r="F282" s="288" t="s">
        <v>778</v>
      </c>
      <c r="G282" s="289" t="s">
        <v>301</v>
      </c>
      <c r="H282" s="290">
        <v>10</v>
      </c>
      <c r="I282" s="291"/>
      <c r="J282" s="292">
        <f>ROUND(I282*H282,2)</f>
        <v>0</v>
      </c>
      <c r="K282" s="288" t="s">
        <v>200</v>
      </c>
      <c r="L282" s="293"/>
      <c r="M282" s="294" t="s">
        <v>47</v>
      </c>
      <c r="N282" s="295" t="s">
        <v>53</v>
      </c>
      <c r="O282" s="41"/>
      <c r="P282" s="220">
        <f>O282*H282</f>
        <v>0</v>
      </c>
      <c r="Q282" s="220">
        <v>0.027</v>
      </c>
      <c r="R282" s="220">
        <f>Q282*H282</f>
        <v>0</v>
      </c>
      <c r="S282" s="220">
        <v>0</v>
      </c>
      <c r="T282" s="221">
        <f>S282*H282</f>
        <v>0</v>
      </c>
      <c r="AR282" s="19" t="s">
        <v>238</v>
      </c>
      <c r="AT282" s="19" t="s">
        <v>479</v>
      </c>
      <c r="AU282" s="19" t="s">
        <v>23</v>
      </c>
      <c r="AY282" s="19" t="s">
        <v>195</v>
      </c>
      <c r="BE282" s="222">
        <f>IF(N282="základní",J282,0)</f>
        <v>0</v>
      </c>
      <c r="BF282" s="222">
        <f>IF(N282="snížená",J282,0)</f>
        <v>0</v>
      </c>
      <c r="BG282" s="222">
        <f>IF(N282="zákl. přenesená",J282,0)</f>
        <v>0</v>
      </c>
      <c r="BH282" s="222">
        <f>IF(N282="sníž. přenesená",J282,0)</f>
        <v>0</v>
      </c>
      <c r="BI282" s="222">
        <f>IF(N282="nulová",J282,0)</f>
        <v>0</v>
      </c>
      <c r="BJ282" s="19" t="s">
        <v>23</v>
      </c>
      <c r="BK282" s="222">
        <f>ROUND(I282*H282,2)</f>
        <v>0</v>
      </c>
      <c r="BL282" s="19" t="s">
        <v>194</v>
      </c>
      <c r="BM282" s="19" t="s">
        <v>1463</v>
      </c>
    </row>
    <row r="283" s="1" customFormat="1">
      <c r="B283" s="40"/>
      <c r="C283" s="68"/>
      <c r="D283" s="223" t="s">
        <v>202</v>
      </c>
      <c r="E283" s="68"/>
      <c r="F283" s="224" t="s">
        <v>780</v>
      </c>
      <c r="G283" s="68"/>
      <c r="H283" s="68"/>
      <c r="I283" s="183"/>
      <c r="J283" s="68"/>
      <c r="K283" s="68"/>
      <c r="L283" s="66"/>
      <c r="M283" s="86"/>
      <c r="N283" s="41"/>
      <c r="O283" s="41"/>
      <c r="P283" s="41"/>
      <c r="Q283" s="41"/>
      <c r="R283" s="41"/>
      <c r="S283" s="41"/>
      <c r="T283" s="87"/>
      <c r="AT283" s="19" t="s">
        <v>202</v>
      </c>
      <c r="AU283" s="19" t="s">
        <v>23</v>
      </c>
    </row>
    <row r="284" s="1" customFormat="1" ht="22.5" customHeight="1">
      <c r="B284" s="40"/>
      <c r="C284" s="286" t="s">
        <v>430</v>
      </c>
      <c r="D284" s="286" t="s">
        <v>479</v>
      </c>
      <c r="E284" s="287" t="s">
        <v>781</v>
      </c>
      <c r="F284" s="288" t="s">
        <v>782</v>
      </c>
      <c r="G284" s="289" t="s">
        <v>301</v>
      </c>
      <c r="H284" s="290">
        <v>10</v>
      </c>
      <c r="I284" s="291"/>
      <c r="J284" s="292">
        <f>ROUND(I284*H284,2)</f>
        <v>0</v>
      </c>
      <c r="K284" s="288" t="s">
        <v>200</v>
      </c>
      <c r="L284" s="293"/>
      <c r="M284" s="294" t="s">
        <v>47</v>
      </c>
      <c r="N284" s="295" t="s">
        <v>53</v>
      </c>
      <c r="O284" s="41"/>
      <c r="P284" s="220">
        <f>O284*H284</f>
        <v>0</v>
      </c>
      <c r="Q284" s="220">
        <v>0.0060000000000000001</v>
      </c>
      <c r="R284" s="220">
        <f>Q284*H284</f>
        <v>0</v>
      </c>
      <c r="S284" s="220">
        <v>0</v>
      </c>
      <c r="T284" s="221">
        <f>S284*H284</f>
        <v>0</v>
      </c>
      <c r="AR284" s="19" t="s">
        <v>238</v>
      </c>
      <c r="AT284" s="19" t="s">
        <v>479</v>
      </c>
      <c r="AU284" s="19" t="s">
        <v>23</v>
      </c>
      <c r="AY284" s="19" t="s">
        <v>195</v>
      </c>
      <c r="BE284" s="222">
        <f>IF(N284="základní",J284,0)</f>
        <v>0</v>
      </c>
      <c r="BF284" s="222">
        <f>IF(N284="snížená",J284,0)</f>
        <v>0</v>
      </c>
      <c r="BG284" s="222">
        <f>IF(N284="zákl. přenesená",J284,0)</f>
        <v>0</v>
      </c>
      <c r="BH284" s="222">
        <f>IF(N284="sníž. přenesená",J284,0)</f>
        <v>0</v>
      </c>
      <c r="BI284" s="222">
        <f>IF(N284="nulová",J284,0)</f>
        <v>0</v>
      </c>
      <c r="BJ284" s="19" t="s">
        <v>23</v>
      </c>
      <c r="BK284" s="222">
        <f>ROUND(I284*H284,2)</f>
        <v>0</v>
      </c>
      <c r="BL284" s="19" t="s">
        <v>194</v>
      </c>
      <c r="BM284" s="19" t="s">
        <v>1464</v>
      </c>
    </row>
    <row r="285" s="1" customFormat="1">
      <c r="B285" s="40"/>
      <c r="C285" s="68"/>
      <c r="D285" s="223" t="s">
        <v>202</v>
      </c>
      <c r="E285" s="68"/>
      <c r="F285" s="224" t="s">
        <v>784</v>
      </c>
      <c r="G285" s="68"/>
      <c r="H285" s="68"/>
      <c r="I285" s="183"/>
      <c r="J285" s="68"/>
      <c r="K285" s="68"/>
      <c r="L285" s="66"/>
      <c r="M285" s="86"/>
      <c r="N285" s="41"/>
      <c r="O285" s="41"/>
      <c r="P285" s="41"/>
      <c r="Q285" s="41"/>
      <c r="R285" s="41"/>
      <c r="S285" s="41"/>
      <c r="T285" s="87"/>
      <c r="AT285" s="19" t="s">
        <v>202</v>
      </c>
      <c r="AU285" s="19" t="s">
        <v>23</v>
      </c>
    </row>
    <row r="286" s="1" customFormat="1" ht="22.5" customHeight="1">
      <c r="B286" s="40"/>
      <c r="C286" s="286" t="s">
        <v>435</v>
      </c>
      <c r="D286" s="286" t="s">
        <v>479</v>
      </c>
      <c r="E286" s="287" t="s">
        <v>785</v>
      </c>
      <c r="F286" s="288" t="s">
        <v>786</v>
      </c>
      <c r="G286" s="289" t="s">
        <v>301</v>
      </c>
      <c r="H286" s="290">
        <v>10</v>
      </c>
      <c r="I286" s="291"/>
      <c r="J286" s="292">
        <f>ROUND(I286*H286,2)</f>
        <v>0</v>
      </c>
      <c r="K286" s="288" t="s">
        <v>200</v>
      </c>
      <c r="L286" s="293"/>
      <c r="M286" s="294" t="s">
        <v>47</v>
      </c>
      <c r="N286" s="295" t="s">
        <v>53</v>
      </c>
      <c r="O286" s="41"/>
      <c r="P286" s="220">
        <f>O286*H286</f>
        <v>0</v>
      </c>
      <c r="Q286" s="220">
        <v>0.058000000000000003</v>
      </c>
      <c r="R286" s="220">
        <f>Q286*H286</f>
        <v>0</v>
      </c>
      <c r="S286" s="220">
        <v>0</v>
      </c>
      <c r="T286" s="221">
        <f>S286*H286</f>
        <v>0</v>
      </c>
      <c r="AR286" s="19" t="s">
        <v>238</v>
      </c>
      <c r="AT286" s="19" t="s">
        <v>479</v>
      </c>
      <c r="AU286" s="19" t="s">
        <v>23</v>
      </c>
      <c r="AY286" s="19" t="s">
        <v>195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9" t="s">
        <v>23</v>
      </c>
      <c r="BK286" s="222">
        <f>ROUND(I286*H286,2)</f>
        <v>0</v>
      </c>
      <c r="BL286" s="19" t="s">
        <v>194</v>
      </c>
      <c r="BM286" s="19" t="s">
        <v>1465</v>
      </c>
    </row>
    <row r="287" s="1" customFormat="1">
      <c r="B287" s="40"/>
      <c r="C287" s="68"/>
      <c r="D287" s="223" t="s">
        <v>202</v>
      </c>
      <c r="E287" s="68"/>
      <c r="F287" s="224" t="s">
        <v>788</v>
      </c>
      <c r="G287" s="68"/>
      <c r="H287" s="68"/>
      <c r="I287" s="183"/>
      <c r="J287" s="68"/>
      <c r="K287" s="68"/>
      <c r="L287" s="66"/>
      <c r="M287" s="86"/>
      <c r="N287" s="41"/>
      <c r="O287" s="41"/>
      <c r="P287" s="41"/>
      <c r="Q287" s="41"/>
      <c r="R287" s="41"/>
      <c r="S287" s="41"/>
      <c r="T287" s="87"/>
      <c r="AT287" s="19" t="s">
        <v>202</v>
      </c>
      <c r="AU287" s="19" t="s">
        <v>23</v>
      </c>
    </row>
    <row r="288" s="1" customFormat="1" ht="22.5" customHeight="1">
      <c r="B288" s="40"/>
      <c r="C288" s="211" t="s">
        <v>440</v>
      </c>
      <c r="D288" s="211" t="s">
        <v>196</v>
      </c>
      <c r="E288" s="212" t="s">
        <v>793</v>
      </c>
      <c r="F288" s="213" t="s">
        <v>794</v>
      </c>
      <c r="G288" s="214" t="s">
        <v>761</v>
      </c>
      <c r="H288" s="215">
        <v>51</v>
      </c>
      <c r="I288" s="216"/>
      <c r="J288" s="217">
        <f>ROUND(I288*H288,2)</f>
        <v>0</v>
      </c>
      <c r="K288" s="213" t="s">
        <v>200</v>
      </c>
      <c r="L288" s="66"/>
      <c r="M288" s="218" t="s">
        <v>47</v>
      </c>
      <c r="N288" s="219" t="s">
        <v>53</v>
      </c>
      <c r="O288" s="41"/>
      <c r="P288" s="220">
        <f>O288*H288</f>
        <v>0</v>
      </c>
      <c r="Q288" s="220">
        <v>0.42080000000000001</v>
      </c>
      <c r="R288" s="220">
        <f>Q288*H288</f>
        <v>0</v>
      </c>
      <c r="S288" s="220">
        <v>0</v>
      </c>
      <c r="T288" s="221">
        <f>S288*H288</f>
        <v>0</v>
      </c>
      <c r="AR288" s="19" t="s">
        <v>194</v>
      </c>
      <c r="AT288" s="19" t="s">
        <v>196</v>
      </c>
      <c r="AU288" s="19" t="s">
        <v>23</v>
      </c>
      <c r="AY288" s="19" t="s">
        <v>195</v>
      </c>
      <c r="BE288" s="222">
        <f>IF(N288="základní",J288,0)</f>
        <v>0</v>
      </c>
      <c r="BF288" s="222">
        <f>IF(N288="snížená",J288,0)</f>
        <v>0</v>
      </c>
      <c r="BG288" s="222">
        <f>IF(N288="zákl. přenesená",J288,0)</f>
        <v>0</v>
      </c>
      <c r="BH288" s="222">
        <f>IF(N288="sníž. přenesená",J288,0)</f>
        <v>0</v>
      </c>
      <c r="BI288" s="222">
        <f>IF(N288="nulová",J288,0)</f>
        <v>0</v>
      </c>
      <c r="BJ288" s="19" t="s">
        <v>23</v>
      </c>
      <c r="BK288" s="222">
        <f>ROUND(I288*H288,2)</f>
        <v>0</v>
      </c>
      <c r="BL288" s="19" t="s">
        <v>194</v>
      </c>
      <c r="BM288" s="19" t="s">
        <v>1466</v>
      </c>
    </row>
    <row r="289" s="1" customFormat="1">
      <c r="B289" s="40"/>
      <c r="C289" s="68"/>
      <c r="D289" s="225" t="s">
        <v>202</v>
      </c>
      <c r="E289" s="68"/>
      <c r="F289" s="226" t="s">
        <v>794</v>
      </c>
      <c r="G289" s="68"/>
      <c r="H289" s="68"/>
      <c r="I289" s="183"/>
      <c r="J289" s="68"/>
      <c r="K289" s="68"/>
      <c r="L289" s="66"/>
      <c r="M289" s="86"/>
      <c r="N289" s="41"/>
      <c r="O289" s="41"/>
      <c r="P289" s="41"/>
      <c r="Q289" s="41"/>
      <c r="R289" s="41"/>
      <c r="S289" s="41"/>
      <c r="T289" s="87"/>
      <c r="AT289" s="19" t="s">
        <v>202</v>
      </c>
      <c r="AU289" s="19" t="s">
        <v>23</v>
      </c>
    </row>
    <row r="290" s="11" customFormat="1">
      <c r="B290" s="227"/>
      <c r="C290" s="228"/>
      <c r="D290" s="225" t="s">
        <v>213</v>
      </c>
      <c r="E290" s="229" t="s">
        <v>47</v>
      </c>
      <c r="F290" s="230" t="s">
        <v>1337</v>
      </c>
      <c r="G290" s="228"/>
      <c r="H290" s="231" t="s">
        <v>47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213</v>
      </c>
      <c r="AU290" s="237" t="s">
        <v>23</v>
      </c>
      <c r="AV290" s="11" t="s">
        <v>23</v>
      </c>
      <c r="AW290" s="11" t="s">
        <v>45</v>
      </c>
      <c r="AX290" s="11" t="s">
        <v>82</v>
      </c>
      <c r="AY290" s="237" t="s">
        <v>195</v>
      </c>
    </row>
    <row r="291" s="12" customFormat="1">
      <c r="B291" s="238"/>
      <c r="C291" s="239"/>
      <c r="D291" s="223" t="s">
        <v>213</v>
      </c>
      <c r="E291" s="240" t="s">
        <v>47</v>
      </c>
      <c r="F291" s="241" t="s">
        <v>887</v>
      </c>
      <c r="G291" s="239"/>
      <c r="H291" s="242">
        <v>51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AT291" s="248" t="s">
        <v>213</v>
      </c>
      <c r="AU291" s="248" t="s">
        <v>23</v>
      </c>
      <c r="AV291" s="12" t="s">
        <v>91</v>
      </c>
      <c r="AW291" s="12" t="s">
        <v>45</v>
      </c>
      <c r="AX291" s="12" t="s">
        <v>23</v>
      </c>
      <c r="AY291" s="248" t="s">
        <v>195</v>
      </c>
    </row>
    <row r="292" s="1" customFormat="1" ht="22.5" customHeight="1">
      <c r="B292" s="40"/>
      <c r="C292" s="211" t="s">
        <v>445</v>
      </c>
      <c r="D292" s="211" t="s">
        <v>196</v>
      </c>
      <c r="E292" s="212" t="s">
        <v>797</v>
      </c>
      <c r="F292" s="213" t="s">
        <v>798</v>
      </c>
      <c r="G292" s="214" t="s">
        <v>301</v>
      </c>
      <c r="H292" s="215">
        <v>13</v>
      </c>
      <c r="I292" s="216"/>
      <c r="J292" s="217">
        <f>ROUND(I292*H292,2)</f>
        <v>0</v>
      </c>
      <c r="K292" s="213" t="s">
        <v>200</v>
      </c>
      <c r="L292" s="66"/>
      <c r="M292" s="218" t="s">
        <v>47</v>
      </c>
      <c r="N292" s="219" t="s">
        <v>53</v>
      </c>
      <c r="O292" s="41"/>
      <c r="P292" s="220">
        <f>O292*H292</f>
        <v>0</v>
      </c>
      <c r="Q292" s="220">
        <v>0.00069999999999999999</v>
      </c>
      <c r="R292" s="220">
        <f>Q292*H292</f>
        <v>0</v>
      </c>
      <c r="S292" s="220">
        <v>0</v>
      </c>
      <c r="T292" s="221">
        <f>S292*H292</f>
        <v>0</v>
      </c>
      <c r="AR292" s="19" t="s">
        <v>799</v>
      </c>
      <c r="AT292" s="19" t="s">
        <v>196</v>
      </c>
      <c r="AU292" s="19" t="s">
        <v>23</v>
      </c>
      <c r="AY292" s="19" t="s">
        <v>195</v>
      </c>
      <c r="BE292" s="222">
        <f>IF(N292="základní",J292,0)</f>
        <v>0</v>
      </c>
      <c r="BF292" s="222">
        <f>IF(N292="snížená",J292,0)</f>
        <v>0</v>
      </c>
      <c r="BG292" s="222">
        <f>IF(N292="zákl. přenesená",J292,0)</f>
        <v>0</v>
      </c>
      <c r="BH292" s="222">
        <f>IF(N292="sníž. přenesená",J292,0)</f>
        <v>0</v>
      </c>
      <c r="BI292" s="222">
        <f>IF(N292="nulová",J292,0)</f>
        <v>0</v>
      </c>
      <c r="BJ292" s="19" t="s">
        <v>23</v>
      </c>
      <c r="BK292" s="222">
        <f>ROUND(I292*H292,2)</f>
        <v>0</v>
      </c>
      <c r="BL292" s="19" t="s">
        <v>799</v>
      </c>
      <c r="BM292" s="19" t="s">
        <v>1467</v>
      </c>
    </row>
    <row r="293" s="1" customFormat="1">
      <c r="B293" s="40"/>
      <c r="C293" s="68"/>
      <c r="D293" s="225" t="s">
        <v>202</v>
      </c>
      <c r="E293" s="68"/>
      <c r="F293" s="226" t="s">
        <v>801</v>
      </c>
      <c r="G293" s="68"/>
      <c r="H293" s="68"/>
      <c r="I293" s="183"/>
      <c r="J293" s="68"/>
      <c r="K293" s="68"/>
      <c r="L293" s="66"/>
      <c r="M293" s="86"/>
      <c r="N293" s="41"/>
      <c r="O293" s="41"/>
      <c r="P293" s="41"/>
      <c r="Q293" s="41"/>
      <c r="R293" s="41"/>
      <c r="S293" s="41"/>
      <c r="T293" s="87"/>
      <c r="AT293" s="19" t="s">
        <v>202</v>
      </c>
      <c r="AU293" s="19" t="s">
        <v>23</v>
      </c>
    </row>
    <row r="294" s="11" customFormat="1">
      <c r="B294" s="227"/>
      <c r="C294" s="228"/>
      <c r="D294" s="225" t="s">
        <v>213</v>
      </c>
      <c r="E294" s="229" t="s">
        <v>47</v>
      </c>
      <c r="F294" s="230" t="s">
        <v>1337</v>
      </c>
      <c r="G294" s="228"/>
      <c r="H294" s="231" t="s">
        <v>47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213</v>
      </c>
      <c r="AU294" s="237" t="s">
        <v>23</v>
      </c>
      <c r="AV294" s="11" t="s">
        <v>23</v>
      </c>
      <c r="AW294" s="11" t="s">
        <v>45</v>
      </c>
      <c r="AX294" s="11" t="s">
        <v>82</v>
      </c>
      <c r="AY294" s="237" t="s">
        <v>195</v>
      </c>
    </row>
    <row r="295" s="12" customFormat="1">
      <c r="B295" s="238"/>
      <c r="C295" s="239"/>
      <c r="D295" s="223" t="s">
        <v>213</v>
      </c>
      <c r="E295" s="240" t="s">
        <v>47</v>
      </c>
      <c r="F295" s="241" t="s">
        <v>261</v>
      </c>
      <c r="G295" s="239"/>
      <c r="H295" s="242">
        <v>13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AT295" s="248" t="s">
        <v>213</v>
      </c>
      <c r="AU295" s="248" t="s">
        <v>23</v>
      </c>
      <c r="AV295" s="12" t="s">
        <v>91</v>
      </c>
      <c r="AW295" s="12" t="s">
        <v>45</v>
      </c>
      <c r="AX295" s="12" t="s">
        <v>23</v>
      </c>
      <c r="AY295" s="248" t="s">
        <v>195</v>
      </c>
    </row>
    <row r="296" s="1" customFormat="1" ht="22.5" customHeight="1">
      <c r="B296" s="40"/>
      <c r="C296" s="286" t="s">
        <v>450</v>
      </c>
      <c r="D296" s="286" t="s">
        <v>479</v>
      </c>
      <c r="E296" s="287" t="s">
        <v>803</v>
      </c>
      <c r="F296" s="288" t="s">
        <v>804</v>
      </c>
      <c r="G296" s="289" t="s">
        <v>301</v>
      </c>
      <c r="H296" s="290">
        <v>13</v>
      </c>
      <c r="I296" s="291"/>
      <c r="J296" s="292">
        <f>ROUND(I296*H296,2)</f>
        <v>0</v>
      </c>
      <c r="K296" s="288" t="s">
        <v>200</v>
      </c>
      <c r="L296" s="293"/>
      <c r="M296" s="294" t="s">
        <v>47</v>
      </c>
      <c r="N296" s="295" t="s">
        <v>53</v>
      </c>
      <c r="O296" s="41"/>
      <c r="P296" s="220">
        <f>O296*H296</f>
        <v>0</v>
      </c>
      <c r="Q296" s="220">
        <v>0.0040000000000000001</v>
      </c>
      <c r="R296" s="220">
        <f>Q296*H296</f>
        <v>0</v>
      </c>
      <c r="S296" s="220">
        <v>0</v>
      </c>
      <c r="T296" s="221">
        <f>S296*H296</f>
        <v>0</v>
      </c>
      <c r="AR296" s="19" t="s">
        <v>799</v>
      </c>
      <c r="AT296" s="19" t="s">
        <v>479</v>
      </c>
      <c r="AU296" s="19" t="s">
        <v>23</v>
      </c>
      <c r="AY296" s="19" t="s">
        <v>195</v>
      </c>
      <c r="BE296" s="222">
        <f>IF(N296="základní",J296,0)</f>
        <v>0</v>
      </c>
      <c r="BF296" s="222">
        <f>IF(N296="snížená",J296,0)</f>
        <v>0</v>
      </c>
      <c r="BG296" s="222">
        <f>IF(N296="zákl. přenesená",J296,0)</f>
        <v>0</v>
      </c>
      <c r="BH296" s="222">
        <f>IF(N296="sníž. přenesená",J296,0)</f>
        <v>0</v>
      </c>
      <c r="BI296" s="222">
        <f>IF(N296="nulová",J296,0)</f>
        <v>0</v>
      </c>
      <c r="BJ296" s="19" t="s">
        <v>23</v>
      </c>
      <c r="BK296" s="222">
        <f>ROUND(I296*H296,2)</f>
        <v>0</v>
      </c>
      <c r="BL296" s="19" t="s">
        <v>799</v>
      </c>
      <c r="BM296" s="19" t="s">
        <v>1468</v>
      </c>
    </row>
    <row r="297" s="1" customFormat="1">
      <c r="B297" s="40"/>
      <c r="C297" s="68"/>
      <c r="D297" s="225" t="s">
        <v>202</v>
      </c>
      <c r="E297" s="68"/>
      <c r="F297" s="226" t="s">
        <v>804</v>
      </c>
      <c r="G297" s="68"/>
      <c r="H297" s="68"/>
      <c r="I297" s="183"/>
      <c r="J297" s="68"/>
      <c r="K297" s="68"/>
      <c r="L297" s="66"/>
      <c r="M297" s="86"/>
      <c r="N297" s="41"/>
      <c r="O297" s="41"/>
      <c r="P297" s="41"/>
      <c r="Q297" s="41"/>
      <c r="R297" s="41"/>
      <c r="S297" s="41"/>
      <c r="T297" s="87"/>
      <c r="AT297" s="19" t="s">
        <v>202</v>
      </c>
      <c r="AU297" s="19" t="s">
        <v>23</v>
      </c>
    </row>
    <row r="298" s="11" customFormat="1">
      <c r="B298" s="227"/>
      <c r="C298" s="228"/>
      <c r="D298" s="225" t="s">
        <v>213</v>
      </c>
      <c r="E298" s="229" t="s">
        <v>47</v>
      </c>
      <c r="F298" s="230" t="s">
        <v>1337</v>
      </c>
      <c r="G298" s="228"/>
      <c r="H298" s="231" t="s">
        <v>47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213</v>
      </c>
      <c r="AU298" s="237" t="s">
        <v>23</v>
      </c>
      <c r="AV298" s="11" t="s">
        <v>23</v>
      </c>
      <c r="AW298" s="11" t="s">
        <v>45</v>
      </c>
      <c r="AX298" s="11" t="s">
        <v>82</v>
      </c>
      <c r="AY298" s="237" t="s">
        <v>195</v>
      </c>
    </row>
    <row r="299" s="12" customFormat="1">
      <c r="B299" s="238"/>
      <c r="C299" s="239"/>
      <c r="D299" s="223" t="s">
        <v>213</v>
      </c>
      <c r="E299" s="240" t="s">
        <v>47</v>
      </c>
      <c r="F299" s="241" t="s">
        <v>261</v>
      </c>
      <c r="G299" s="239"/>
      <c r="H299" s="242">
        <v>13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AT299" s="248" t="s">
        <v>213</v>
      </c>
      <c r="AU299" s="248" t="s">
        <v>23</v>
      </c>
      <c r="AV299" s="12" t="s">
        <v>91</v>
      </c>
      <c r="AW299" s="12" t="s">
        <v>45</v>
      </c>
      <c r="AX299" s="12" t="s">
        <v>23</v>
      </c>
      <c r="AY299" s="248" t="s">
        <v>195</v>
      </c>
    </row>
    <row r="300" s="1" customFormat="1" ht="22.5" customHeight="1">
      <c r="B300" s="40"/>
      <c r="C300" s="286" t="s">
        <v>455</v>
      </c>
      <c r="D300" s="286" t="s">
        <v>479</v>
      </c>
      <c r="E300" s="287" t="s">
        <v>1469</v>
      </c>
      <c r="F300" s="288" t="s">
        <v>1470</v>
      </c>
      <c r="G300" s="289" t="s">
        <v>301</v>
      </c>
      <c r="H300" s="290">
        <v>13</v>
      </c>
      <c r="I300" s="291"/>
      <c r="J300" s="292">
        <f>ROUND(I300*H300,2)</f>
        <v>0</v>
      </c>
      <c r="K300" s="288" t="s">
        <v>200</v>
      </c>
      <c r="L300" s="293"/>
      <c r="M300" s="294" t="s">
        <v>47</v>
      </c>
      <c r="N300" s="295" t="s">
        <v>53</v>
      </c>
      <c r="O300" s="41"/>
      <c r="P300" s="220">
        <f>O300*H300</f>
        <v>0</v>
      </c>
      <c r="Q300" s="220">
        <v>0.0040000000000000001</v>
      </c>
      <c r="R300" s="220">
        <f>Q300*H300</f>
        <v>0</v>
      </c>
      <c r="S300" s="220">
        <v>0</v>
      </c>
      <c r="T300" s="221">
        <f>S300*H300</f>
        <v>0</v>
      </c>
      <c r="AR300" s="19" t="s">
        <v>799</v>
      </c>
      <c r="AT300" s="19" t="s">
        <v>479</v>
      </c>
      <c r="AU300" s="19" t="s">
        <v>23</v>
      </c>
      <c r="AY300" s="19" t="s">
        <v>195</v>
      </c>
      <c r="BE300" s="222">
        <f>IF(N300="základní",J300,0)</f>
        <v>0</v>
      </c>
      <c r="BF300" s="222">
        <f>IF(N300="snížená",J300,0)</f>
        <v>0</v>
      </c>
      <c r="BG300" s="222">
        <f>IF(N300="zákl. přenesená",J300,0)</f>
        <v>0</v>
      </c>
      <c r="BH300" s="222">
        <f>IF(N300="sníž. přenesená",J300,0)</f>
        <v>0</v>
      </c>
      <c r="BI300" s="222">
        <f>IF(N300="nulová",J300,0)</f>
        <v>0</v>
      </c>
      <c r="BJ300" s="19" t="s">
        <v>23</v>
      </c>
      <c r="BK300" s="222">
        <f>ROUND(I300*H300,2)</f>
        <v>0</v>
      </c>
      <c r="BL300" s="19" t="s">
        <v>799</v>
      </c>
      <c r="BM300" s="19" t="s">
        <v>1471</v>
      </c>
    </row>
    <row r="301" s="1" customFormat="1">
      <c r="B301" s="40"/>
      <c r="C301" s="68"/>
      <c r="D301" s="225" t="s">
        <v>202</v>
      </c>
      <c r="E301" s="68"/>
      <c r="F301" s="226" t="s">
        <v>1472</v>
      </c>
      <c r="G301" s="68"/>
      <c r="H301" s="68"/>
      <c r="I301" s="183"/>
      <c r="J301" s="68"/>
      <c r="K301" s="68"/>
      <c r="L301" s="66"/>
      <c r="M301" s="86"/>
      <c r="N301" s="41"/>
      <c r="O301" s="41"/>
      <c r="P301" s="41"/>
      <c r="Q301" s="41"/>
      <c r="R301" s="41"/>
      <c r="S301" s="41"/>
      <c r="T301" s="87"/>
      <c r="AT301" s="19" t="s">
        <v>202</v>
      </c>
      <c r="AU301" s="19" t="s">
        <v>23</v>
      </c>
    </row>
    <row r="302" s="11" customFormat="1">
      <c r="B302" s="227"/>
      <c r="C302" s="228"/>
      <c r="D302" s="225" t="s">
        <v>213</v>
      </c>
      <c r="E302" s="229" t="s">
        <v>47</v>
      </c>
      <c r="F302" s="230" t="s">
        <v>1337</v>
      </c>
      <c r="G302" s="228"/>
      <c r="H302" s="231" t="s">
        <v>47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213</v>
      </c>
      <c r="AU302" s="237" t="s">
        <v>23</v>
      </c>
      <c r="AV302" s="11" t="s">
        <v>23</v>
      </c>
      <c r="AW302" s="11" t="s">
        <v>45</v>
      </c>
      <c r="AX302" s="11" t="s">
        <v>82</v>
      </c>
      <c r="AY302" s="237" t="s">
        <v>195</v>
      </c>
    </row>
    <row r="303" s="12" customFormat="1">
      <c r="B303" s="238"/>
      <c r="C303" s="239"/>
      <c r="D303" s="223" t="s">
        <v>213</v>
      </c>
      <c r="E303" s="240" t="s">
        <v>47</v>
      </c>
      <c r="F303" s="241" t="s">
        <v>261</v>
      </c>
      <c r="G303" s="239"/>
      <c r="H303" s="242">
        <v>13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AT303" s="248" t="s">
        <v>213</v>
      </c>
      <c r="AU303" s="248" t="s">
        <v>23</v>
      </c>
      <c r="AV303" s="12" t="s">
        <v>91</v>
      </c>
      <c r="AW303" s="12" t="s">
        <v>45</v>
      </c>
      <c r="AX303" s="12" t="s">
        <v>23</v>
      </c>
      <c r="AY303" s="248" t="s">
        <v>195</v>
      </c>
    </row>
    <row r="304" s="1" customFormat="1" ht="22.5" customHeight="1">
      <c r="B304" s="40"/>
      <c r="C304" s="211" t="s">
        <v>460</v>
      </c>
      <c r="D304" s="211" t="s">
        <v>196</v>
      </c>
      <c r="E304" s="212" t="s">
        <v>806</v>
      </c>
      <c r="F304" s="213" t="s">
        <v>807</v>
      </c>
      <c r="G304" s="214" t="s">
        <v>301</v>
      </c>
      <c r="H304" s="215">
        <v>13</v>
      </c>
      <c r="I304" s="216"/>
      <c r="J304" s="217">
        <f>ROUND(I304*H304,2)</f>
        <v>0</v>
      </c>
      <c r="K304" s="213" t="s">
        <v>200</v>
      </c>
      <c r="L304" s="66"/>
      <c r="M304" s="218" t="s">
        <v>47</v>
      </c>
      <c r="N304" s="219" t="s">
        <v>53</v>
      </c>
      <c r="O304" s="41"/>
      <c r="P304" s="220">
        <f>O304*H304</f>
        <v>0</v>
      </c>
      <c r="Q304" s="220">
        <v>0.10940999999999999</v>
      </c>
      <c r="R304" s="220">
        <f>Q304*H304</f>
        <v>0</v>
      </c>
      <c r="S304" s="220">
        <v>0</v>
      </c>
      <c r="T304" s="221">
        <f>S304*H304</f>
        <v>0</v>
      </c>
      <c r="AR304" s="19" t="s">
        <v>799</v>
      </c>
      <c r="AT304" s="19" t="s">
        <v>196</v>
      </c>
      <c r="AU304" s="19" t="s">
        <v>23</v>
      </c>
      <c r="AY304" s="19" t="s">
        <v>195</v>
      </c>
      <c r="BE304" s="222">
        <f>IF(N304="základní",J304,0)</f>
        <v>0</v>
      </c>
      <c r="BF304" s="222">
        <f>IF(N304="snížená",J304,0)</f>
        <v>0</v>
      </c>
      <c r="BG304" s="222">
        <f>IF(N304="zákl. přenesená",J304,0)</f>
        <v>0</v>
      </c>
      <c r="BH304" s="222">
        <f>IF(N304="sníž. přenesená",J304,0)</f>
        <v>0</v>
      </c>
      <c r="BI304" s="222">
        <f>IF(N304="nulová",J304,0)</f>
        <v>0</v>
      </c>
      <c r="BJ304" s="19" t="s">
        <v>23</v>
      </c>
      <c r="BK304" s="222">
        <f>ROUND(I304*H304,2)</f>
        <v>0</v>
      </c>
      <c r="BL304" s="19" t="s">
        <v>799</v>
      </c>
      <c r="BM304" s="19" t="s">
        <v>1473</v>
      </c>
    </row>
    <row r="305" s="1" customFormat="1">
      <c r="B305" s="40"/>
      <c r="C305" s="68"/>
      <c r="D305" s="225" t="s">
        <v>202</v>
      </c>
      <c r="E305" s="68"/>
      <c r="F305" s="226" t="s">
        <v>809</v>
      </c>
      <c r="G305" s="68"/>
      <c r="H305" s="68"/>
      <c r="I305" s="183"/>
      <c r="J305" s="68"/>
      <c r="K305" s="68"/>
      <c r="L305" s="66"/>
      <c r="M305" s="86"/>
      <c r="N305" s="41"/>
      <c r="O305" s="41"/>
      <c r="P305" s="41"/>
      <c r="Q305" s="41"/>
      <c r="R305" s="41"/>
      <c r="S305" s="41"/>
      <c r="T305" s="87"/>
      <c r="AT305" s="19" t="s">
        <v>202</v>
      </c>
      <c r="AU305" s="19" t="s">
        <v>23</v>
      </c>
    </row>
    <row r="306" s="11" customFormat="1">
      <c r="B306" s="227"/>
      <c r="C306" s="228"/>
      <c r="D306" s="225" t="s">
        <v>213</v>
      </c>
      <c r="E306" s="229" t="s">
        <v>47</v>
      </c>
      <c r="F306" s="230" t="s">
        <v>1337</v>
      </c>
      <c r="G306" s="228"/>
      <c r="H306" s="231" t="s">
        <v>47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AT306" s="237" t="s">
        <v>213</v>
      </c>
      <c r="AU306" s="237" t="s">
        <v>23</v>
      </c>
      <c r="AV306" s="11" t="s">
        <v>23</v>
      </c>
      <c r="AW306" s="11" t="s">
        <v>45</v>
      </c>
      <c r="AX306" s="11" t="s">
        <v>82</v>
      </c>
      <c r="AY306" s="237" t="s">
        <v>195</v>
      </c>
    </row>
    <row r="307" s="12" customFormat="1">
      <c r="B307" s="238"/>
      <c r="C307" s="239"/>
      <c r="D307" s="223" t="s">
        <v>213</v>
      </c>
      <c r="E307" s="240" t="s">
        <v>47</v>
      </c>
      <c r="F307" s="241" t="s">
        <v>261</v>
      </c>
      <c r="G307" s="239"/>
      <c r="H307" s="242">
        <v>13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AT307" s="248" t="s">
        <v>213</v>
      </c>
      <c r="AU307" s="248" t="s">
        <v>23</v>
      </c>
      <c r="AV307" s="12" t="s">
        <v>91</v>
      </c>
      <c r="AW307" s="12" t="s">
        <v>45</v>
      </c>
      <c r="AX307" s="12" t="s">
        <v>23</v>
      </c>
      <c r="AY307" s="248" t="s">
        <v>195</v>
      </c>
    </row>
    <row r="308" s="1" customFormat="1" ht="22.5" customHeight="1">
      <c r="B308" s="40"/>
      <c r="C308" s="286" t="s">
        <v>465</v>
      </c>
      <c r="D308" s="286" t="s">
        <v>479</v>
      </c>
      <c r="E308" s="287" t="s">
        <v>810</v>
      </c>
      <c r="F308" s="288" t="s">
        <v>811</v>
      </c>
      <c r="G308" s="289" t="s">
        <v>301</v>
      </c>
      <c r="H308" s="290">
        <v>13</v>
      </c>
      <c r="I308" s="291"/>
      <c r="J308" s="292">
        <f>ROUND(I308*H308,2)</f>
        <v>0</v>
      </c>
      <c r="K308" s="288" t="s">
        <v>200</v>
      </c>
      <c r="L308" s="293"/>
      <c r="M308" s="294" t="s">
        <v>47</v>
      </c>
      <c r="N308" s="295" t="s">
        <v>53</v>
      </c>
      <c r="O308" s="41"/>
      <c r="P308" s="220">
        <f>O308*H308</f>
        <v>0</v>
      </c>
      <c r="Q308" s="220">
        <v>0.00035</v>
      </c>
      <c r="R308" s="220">
        <f>Q308*H308</f>
        <v>0</v>
      </c>
      <c r="S308" s="220">
        <v>0</v>
      </c>
      <c r="T308" s="221">
        <f>S308*H308</f>
        <v>0</v>
      </c>
      <c r="AR308" s="19" t="s">
        <v>799</v>
      </c>
      <c r="AT308" s="19" t="s">
        <v>479</v>
      </c>
      <c r="AU308" s="19" t="s">
        <v>23</v>
      </c>
      <c r="AY308" s="19" t="s">
        <v>195</v>
      </c>
      <c r="BE308" s="222">
        <f>IF(N308="základní",J308,0)</f>
        <v>0</v>
      </c>
      <c r="BF308" s="222">
        <f>IF(N308="snížená",J308,0)</f>
        <v>0</v>
      </c>
      <c r="BG308" s="222">
        <f>IF(N308="zákl. přenesená",J308,0)</f>
        <v>0</v>
      </c>
      <c r="BH308" s="222">
        <f>IF(N308="sníž. přenesená",J308,0)</f>
        <v>0</v>
      </c>
      <c r="BI308" s="222">
        <f>IF(N308="nulová",J308,0)</f>
        <v>0</v>
      </c>
      <c r="BJ308" s="19" t="s">
        <v>23</v>
      </c>
      <c r="BK308" s="222">
        <f>ROUND(I308*H308,2)</f>
        <v>0</v>
      </c>
      <c r="BL308" s="19" t="s">
        <v>799</v>
      </c>
      <c r="BM308" s="19" t="s">
        <v>1474</v>
      </c>
    </row>
    <row r="309" s="1" customFormat="1">
      <c r="B309" s="40"/>
      <c r="C309" s="68"/>
      <c r="D309" s="223" t="s">
        <v>202</v>
      </c>
      <c r="E309" s="68"/>
      <c r="F309" s="224" t="s">
        <v>813</v>
      </c>
      <c r="G309" s="68"/>
      <c r="H309" s="68"/>
      <c r="I309" s="183"/>
      <c r="J309" s="68"/>
      <c r="K309" s="68"/>
      <c r="L309" s="66"/>
      <c r="M309" s="86"/>
      <c r="N309" s="41"/>
      <c r="O309" s="41"/>
      <c r="P309" s="41"/>
      <c r="Q309" s="41"/>
      <c r="R309" s="41"/>
      <c r="S309" s="41"/>
      <c r="T309" s="87"/>
      <c r="AT309" s="19" t="s">
        <v>202</v>
      </c>
      <c r="AU309" s="19" t="s">
        <v>23</v>
      </c>
    </row>
    <row r="310" s="1" customFormat="1" ht="22.5" customHeight="1">
      <c r="B310" s="40"/>
      <c r="C310" s="286" t="s">
        <v>471</v>
      </c>
      <c r="D310" s="286" t="s">
        <v>479</v>
      </c>
      <c r="E310" s="287" t="s">
        <v>814</v>
      </c>
      <c r="F310" s="288" t="s">
        <v>815</v>
      </c>
      <c r="G310" s="289" t="s">
        <v>301</v>
      </c>
      <c r="H310" s="290">
        <v>13</v>
      </c>
      <c r="I310" s="291"/>
      <c r="J310" s="292">
        <f>ROUND(I310*H310,2)</f>
        <v>0</v>
      </c>
      <c r="K310" s="288" t="s">
        <v>200</v>
      </c>
      <c r="L310" s="293"/>
      <c r="M310" s="294" t="s">
        <v>47</v>
      </c>
      <c r="N310" s="295" t="s">
        <v>53</v>
      </c>
      <c r="O310" s="41"/>
      <c r="P310" s="220">
        <f>O310*H310</f>
        <v>0</v>
      </c>
      <c r="Q310" s="220">
        <v>0.0061000000000000004</v>
      </c>
      <c r="R310" s="220">
        <f>Q310*H310</f>
        <v>0</v>
      </c>
      <c r="S310" s="220">
        <v>0</v>
      </c>
      <c r="T310" s="221">
        <f>S310*H310</f>
        <v>0</v>
      </c>
      <c r="AR310" s="19" t="s">
        <v>799</v>
      </c>
      <c r="AT310" s="19" t="s">
        <v>479</v>
      </c>
      <c r="AU310" s="19" t="s">
        <v>23</v>
      </c>
      <c r="AY310" s="19" t="s">
        <v>195</v>
      </c>
      <c r="BE310" s="222">
        <f>IF(N310="základní",J310,0)</f>
        <v>0</v>
      </c>
      <c r="BF310" s="222">
        <f>IF(N310="snížená",J310,0)</f>
        <v>0</v>
      </c>
      <c r="BG310" s="222">
        <f>IF(N310="zákl. přenesená",J310,0)</f>
        <v>0</v>
      </c>
      <c r="BH310" s="222">
        <f>IF(N310="sníž. přenesená",J310,0)</f>
        <v>0</v>
      </c>
      <c r="BI310" s="222">
        <f>IF(N310="nulová",J310,0)</f>
        <v>0</v>
      </c>
      <c r="BJ310" s="19" t="s">
        <v>23</v>
      </c>
      <c r="BK310" s="222">
        <f>ROUND(I310*H310,2)</f>
        <v>0</v>
      </c>
      <c r="BL310" s="19" t="s">
        <v>799</v>
      </c>
      <c r="BM310" s="19" t="s">
        <v>1475</v>
      </c>
    </row>
    <row r="311" s="1" customFormat="1">
      <c r="B311" s="40"/>
      <c r="C311" s="68"/>
      <c r="D311" s="223" t="s">
        <v>202</v>
      </c>
      <c r="E311" s="68"/>
      <c r="F311" s="224" t="s">
        <v>815</v>
      </c>
      <c r="G311" s="68"/>
      <c r="H311" s="68"/>
      <c r="I311" s="183"/>
      <c r="J311" s="68"/>
      <c r="K311" s="68"/>
      <c r="L311" s="66"/>
      <c r="M311" s="86"/>
      <c r="N311" s="41"/>
      <c r="O311" s="41"/>
      <c r="P311" s="41"/>
      <c r="Q311" s="41"/>
      <c r="R311" s="41"/>
      <c r="S311" s="41"/>
      <c r="T311" s="87"/>
      <c r="AT311" s="19" t="s">
        <v>202</v>
      </c>
      <c r="AU311" s="19" t="s">
        <v>23</v>
      </c>
    </row>
    <row r="312" s="1" customFormat="1" ht="31.5" customHeight="1">
      <c r="B312" s="40"/>
      <c r="C312" s="211" t="s">
        <v>478</v>
      </c>
      <c r="D312" s="211" t="s">
        <v>196</v>
      </c>
      <c r="E312" s="212" t="s">
        <v>1476</v>
      </c>
      <c r="F312" s="213" t="s">
        <v>1477</v>
      </c>
      <c r="G312" s="214" t="s">
        <v>479</v>
      </c>
      <c r="H312" s="215">
        <v>1149.8499999999999</v>
      </c>
      <c r="I312" s="216"/>
      <c r="J312" s="217">
        <f>ROUND(I312*H312,2)</f>
        <v>0</v>
      </c>
      <c r="K312" s="213" t="s">
        <v>200</v>
      </c>
      <c r="L312" s="66"/>
      <c r="M312" s="218" t="s">
        <v>47</v>
      </c>
      <c r="N312" s="219" t="s">
        <v>53</v>
      </c>
      <c r="O312" s="41"/>
      <c r="P312" s="220">
        <f>O312*H312</f>
        <v>0</v>
      </c>
      <c r="Q312" s="220">
        <v>0.25866</v>
      </c>
      <c r="R312" s="220">
        <f>Q312*H312</f>
        <v>0</v>
      </c>
      <c r="S312" s="220">
        <v>0</v>
      </c>
      <c r="T312" s="221">
        <f>S312*H312</f>
        <v>0</v>
      </c>
      <c r="AR312" s="19" t="s">
        <v>194</v>
      </c>
      <c r="AT312" s="19" t="s">
        <v>196</v>
      </c>
      <c r="AU312" s="19" t="s">
        <v>23</v>
      </c>
      <c r="AY312" s="19" t="s">
        <v>195</v>
      </c>
      <c r="BE312" s="222">
        <f>IF(N312="základní",J312,0)</f>
        <v>0</v>
      </c>
      <c r="BF312" s="222">
        <f>IF(N312="snížená",J312,0)</f>
        <v>0</v>
      </c>
      <c r="BG312" s="222">
        <f>IF(N312="zákl. přenesená",J312,0)</f>
        <v>0</v>
      </c>
      <c r="BH312" s="222">
        <f>IF(N312="sníž. přenesená",J312,0)</f>
        <v>0</v>
      </c>
      <c r="BI312" s="222">
        <f>IF(N312="nulová",J312,0)</f>
        <v>0</v>
      </c>
      <c r="BJ312" s="19" t="s">
        <v>23</v>
      </c>
      <c r="BK312" s="222">
        <f>ROUND(I312*H312,2)</f>
        <v>0</v>
      </c>
      <c r="BL312" s="19" t="s">
        <v>194</v>
      </c>
      <c r="BM312" s="19" t="s">
        <v>1478</v>
      </c>
    </row>
    <row r="313" s="1" customFormat="1">
      <c r="B313" s="40"/>
      <c r="C313" s="68"/>
      <c r="D313" s="225" t="s">
        <v>202</v>
      </c>
      <c r="E313" s="68"/>
      <c r="F313" s="226" t="s">
        <v>1479</v>
      </c>
      <c r="G313" s="68"/>
      <c r="H313" s="68"/>
      <c r="I313" s="183"/>
      <c r="J313" s="68"/>
      <c r="K313" s="68"/>
      <c r="L313" s="66"/>
      <c r="M313" s="86"/>
      <c r="N313" s="41"/>
      <c r="O313" s="41"/>
      <c r="P313" s="41"/>
      <c r="Q313" s="41"/>
      <c r="R313" s="41"/>
      <c r="S313" s="41"/>
      <c r="T313" s="87"/>
      <c r="AT313" s="19" t="s">
        <v>202</v>
      </c>
      <c r="AU313" s="19" t="s">
        <v>23</v>
      </c>
    </row>
    <row r="314" s="11" customFormat="1">
      <c r="B314" s="227"/>
      <c r="C314" s="228"/>
      <c r="D314" s="225" t="s">
        <v>213</v>
      </c>
      <c r="E314" s="229" t="s">
        <v>47</v>
      </c>
      <c r="F314" s="230" t="s">
        <v>1337</v>
      </c>
      <c r="G314" s="228"/>
      <c r="H314" s="231" t="s">
        <v>47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AT314" s="237" t="s">
        <v>213</v>
      </c>
      <c r="AU314" s="237" t="s">
        <v>23</v>
      </c>
      <c r="AV314" s="11" t="s">
        <v>23</v>
      </c>
      <c r="AW314" s="11" t="s">
        <v>45</v>
      </c>
      <c r="AX314" s="11" t="s">
        <v>82</v>
      </c>
      <c r="AY314" s="237" t="s">
        <v>195</v>
      </c>
    </row>
    <row r="315" s="12" customFormat="1">
      <c r="B315" s="238"/>
      <c r="C315" s="239"/>
      <c r="D315" s="223" t="s">
        <v>213</v>
      </c>
      <c r="E315" s="240" t="s">
        <v>47</v>
      </c>
      <c r="F315" s="241" t="s">
        <v>1480</v>
      </c>
      <c r="G315" s="239"/>
      <c r="H315" s="242">
        <v>1149.8499999999999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AT315" s="248" t="s">
        <v>213</v>
      </c>
      <c r="AU315" s="248" t="s">
        <v>23</v>
      </c>
      <c r="AV315" s="12" t="s">
        <v>91</v>
      </c>
      <c r="AW315" s="12" t="s">
        <v>45</v>
      </c>
      <c r="AX315" s="12" t="s">
        <v>23</v>
      </c>
      <c r="AY315" s="248" t="s">
        <v>195</v>
      </c>
    </row>
    <row r="316" s="1" customFormat="1" ht="31.5" customHeight="1">
      <c r="B316" s="40"/>
      <c r="C316" s="211" t="s">
        <v>483</v>
      </c>
      <c r="D316" s="211" t="s">
        <v>196</v>
      </c>
      <c r="E316" s="212" t="s">
        <v>832</v>
      </c>
      <c r="F316" s="213" t="s">
        <v>833</v>
      </c>
      <c r="G316" s="214" t="s">
        <v>479</v>
      </c>
      <c r="H316" s="215">
        <v>1149.8499999999999</v>
      </c>
      <c r="I316" s="216"/>
      <c r="J316" s="217">
        <f>ROUND(I316*H316,2)</f>
        <v>0</v>
      </c>
      <c r="K316" s="213" t="s">
        <v>200</v>
      </c>
      <c r="L316" s="66"/>
      <c r="M316" s="218" t="s">
        <v>47</v>
      </c>
      <c r="N316" s="219" t="s">
        <v>53</v>
      </c>
      <c r="O316" s="41"/>
      <c r="P316" s="220">
        <f>O316*H316</f>
        <v>0</v>
      </c>
      <c r="Q316" s="220">
        <v>0.20219000000000001</v>
      </c>
      <c r="R316" s="220">
        <f>Q316*H316</f>
        <v>0</v>
      </c>
      <c r="S316" s="220">
        <v>0</v>
      </c>
      <c r="T316" s="221">
        <f>S316*H316</f>
        <v>0</v>
      </c>
      <c r="AR316" s="19" t="s">
        <v>194</v>
      </c>
      <c r="AT316" s="19" t="s">
        <v>196</v>
      </c>
      <c r="AU316" s="19" t="s">
        <v>23</v>
      </c>
      <c r="AY316" s="19" t="s">
        <v>195</v>
      </c>
      <c r="BE316" s="222">
        <f>IF(N316="základní",J316,0)</f>
        <v>0</v>
      </c>
      <c r="BF316" s="222">
        <f>IF(N316="snížená",J316,0)</f>
        <v>0</v>
      </c>
      <c r="BG316" s="222">
        <f>IF(N316="zákl. přenesená",J316,0)</f>
        <v>0</v>
      </c>
      <c r="BH316" s="222">
        <f>IF(N316="sníž. přenesená",J316,0)</f>
        <v>0</v>
      </c>
      <c r="BI316" s="222">
        <f>IF(N316="nulová",J316,0)</f>
        <v>0</v>
      </c>
      <c r="BJ316" s="19" t="s">
        <v>23</v>
      </c>
      <c r="BK316" s="222">
        <f>ROUND(I316*H316,2)</f>
        <v>0</v>
      </c>
      <c r="BL316" s="19" t="s">
        <v>194</v>
      </c>
      <c r="BM316" s="19" t="s">
        <v>1481</v>
      </c>
    </row>
    <row r="317" s="1" customFormat="1">
      <c r="B317" s="40"/>
      <c r="C317" s="68"/>
      <c r="D317" s="225" t="s">
        <v>202</v>
      </c>
      <c r="E317" s="68"/>
      <c r="F317" s="226" t="s">
        <v>835</v>
      </c>
      <c r="G317" s="68"/>
      <c r="H317" s="68"/>
      <c r="I317" s="183"/>
      <c r="J317" s="68"/>
      <c r="K317" s="68"/>
      <c r="L317" s="66"/>
      <c r="M317" s="86"/>
      <c r="N317" s="41"/>
      <c r="O317" s="41"/>
      <c r="P317" s="41"/>
      <c r="Q317" s="41"/>
      <c r="R317" s="41"/>
      <c r="S317" s="41"/>
      <c r="T317" s="87"/>
      <c r="AT317" s="19" t="s">
        <v>202</v>
      </c>
      <c r="AU317" s="19" t="s">
        <v>23</v>
      </c>
    </row>
    <row r="318" s="11" customFormat="1">
      <c r="B318" s="227"/>
      <c r="C318" s="228"/>
      <c r="D318" s="225" t="s">
        <v>213</v>
      </c>
      <c r="E318" s="229" t="s">
        <v>47</v>
      </c>
      <c r="F318" s="230" t="s">
        <v>1337</v>
      </c>
      <c r="G318" s="228"/>
      <c r="H318" s="231" t="s">
        <v>47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213</v>
      </c>
      <c r="AU318" s="237" t="s">
        <v>23</v>
      </c>
      <c r="AV318" s="11" t="s">
        <v>23</v>
      </c>
      <c r="AW318" s="11" t="s">
        <v>45</v>
      </c>
      <c r="AX318" s="11" t="s">
        <v>82</v>
      </c>
      <c r="AY318" s="237" t="s">
        <v>195</v>
      </c>
    </row>
    <row r="319" s="11" customFormat="1">
      <c r="B319" s="227"/>
      <c r="C319" s="228"/>
      <c r="D319" s="225" t="s">
        <v>213</v>
      </c>
      <c r="E319" s="229" t="s">
        <v>47</v>
      </c>
      <c r="F319" s="230" t="s">
        <v>1482</v>
      </c>
      <c r="G319" s="228"/>
      <c r="H319" s="231" t="s">
        <v>47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AT319" s="237" t="s">
        <v>213</v>
      </c>
      <c r="AU319" s="237" t="s">
        <v>23</v>
      </c>
      <c r="AV319" s="11" t="s">
        <v>23</v>
      </c>
      <c r="AW319" s="11" t="s">
        <v>45</v>
      </c>
      <c r="AX319" s="11" t="s">
        <v>82</v>
      </c>
      <c r="AY319" s="237" t="s">
        <v>195</v>
      </c>
    </row>
    <row r="320" s="11" customFormat="1">
      <c r="B320" s="227"/>
      <c r="C320" s="228"/>
      <c r="D320" s="225" t="s">
        <v>213</v>
      </c>
      <c r="E320" s="229" t="s">
        <v>47</v>
      </c>
      <c r="F320" s="230" t="s">
        <v>1483</v>
      </c>
      <c r="G320" s="228"/>
      <c r="H320" s="231" t="s">
        <v>47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213</v>
      </c>
      <c r="AU320" s="237" t="s">
        <v>23</v>
      </c>
      <c r="AV320" s="11" t="s">
        <v>23</v>
      </c>
      <c r="AW320" s="11" t="s">
        <v>45</v>
      </c>
      <c r="AX320" s="11" t="s">
        <v>82</v>
      </c>
      <c r="AY320" s="237" t="s">
        <v>195</v>
      </c>
    </row>
    <row r="321" s="12" customFormat="1">
      <c r="B321" s="238"/>
      <c r="C321" s="239"/>
      <c r="D321" s="225" t="s">
        <v>213</v>
      </c>
      <c r="E321" s="266" t="s">
        <v>796</v>
      </c>
      <c r="F321" s="267" t="s">
        <v>1484</v>
      </c>
      <c r="G321" s="239"/>
      <c r="H321" s="268">
        <v>15.5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AT321" s="248" t="s">
        <v>213</v>
      </c>
      <c r="AU321" s="248" t="s">
        <v>23</v>
      </c>
      <c r="AV321" s="12" t="s">
        <v>91</v>
      </c>
      <c r="AW321" s="12" t="s">
        <v>45</v>
      </c>
      <c r="AX321" s="12" t="s">
        <v>82</v>
      </c>
      <c r="AY321" s="248" t="s">
        <v>195</v>
      </c>
    </row>
    <row r="322" s="11" customFormat="1">
      <c r="B322" s="227"/>
      <c r="C322" s="228"/>
      <c r="D322" s="225" t="s">
        <v>213</v>
      </c>
      <c r="E322" s="229" t="s">
        <v>47</v>
      </c>
      <c r="F322" s="230" t="s">
        <v>1485</v>
      </c>
      <c r="G322" s="228"/>
      <c r="H322" s="231" t="s">
        <v>47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AT322" s="237" t="s">
        <v>213</v>
      </c>
      <c r="AU322" s="237" t="s">
        <v>23</v>
      </c>
      <c r="AV322" s="11" t="s">
        <v>23</v>
      </c>
      <c r="AW322" s="11" t="s">
        <v>45</v>
      </c>
      <c r="AX322" s="11" t="s">
        <v>82</v>
      </c>
      <c r="AY322" s="237" t="s">
        <v>195</v>
      </c>
    </row>
    <row r="323" s="12" customFormat="1">
      <c r="B323" s="238"/>
      <c r="C323" s="239"/>
      <c r="D323" s="225" t="s">
        <v>213</v>
      </c>
      <c r="E323" s="266" t="s">
        <v>1486</v>
      </c>
      <c r="F323" s="267" t="s">
        <v>1487</v>
      </c>
      <c r="G323" s="239"/>
      <c r="H323" s="268">
        <v>21.199999999999999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AT323" s="248" t="s">
        <v>213</v>
      </c>
      <c r="AU323" s="248" t="s">
        <v>23</v>
      </c>
      <c r="AV323" s="12" t="s">
        <v>91</v>
      </c>
      <c r="AW323" s="12" t="s">
        <v>45</v>
      </c>
      <c r="AX323" s="12" t="s">
        <v>82</v>
      </c>
      <c r="AY323" s="248" t="s">
        <v>195</v>
      </c>
    </row>
    <row r="324" s="11" customFormat="1">
      <c r="B324" s="227"/>
      <c r="C324" s="228"/>
      <c r="D324" s="225" t="s">
        <v>213</v>
      </c>
      <c r="E324" s="229" t="s">
        <v>47</v>
      </c>
      <c r="F324" s="230" t="s">
        <v>1488</v>
      </c>
      <c r="G324" s="228"/>
      <c r="H324" s="231" t="s">
        <v>47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AT324" s="237" t="s">
        <v>213</v>
      </c>
      <c r="AU324" s="237" t="s">
        <v>23</v>
      </c>
      <c r="AV324" s="11" t="s">
        <v>23</v>
      </c>
      <c r="AW324" s="11" t="s">
        <v>45</v>
      </c>
      <c r="AX324" s="11" t="s">
        <v>82</v>
      </c>
      <c r="AY324" s="237" t="s">
        <v>195</v>
      </c>
    </row>
    <row r="325" s="12" customFormat="1">
      <c r="B325" s="238"/>
      <c r="C325" s="239"/>
      <c r="D325" s="225" t="s">
        <v>213</v>
      </c>
      <c r="E325" s="266" t="s">
        <v>1489</v>
      </c>
      <c r="F325" s="267" t="s">
        <v>1490</v>
      </c>
      <c r="G325" s="239"/>
      <c r="H325" s="268">
        <v>23.100000000000001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AT325" s="248" t="s">
        <v>213</v>
      </c>
      <c r="AU325" s="248" t="s">
        <v>23</v>
      </c>
      <c r="AV325" s="12" t="s">
        <v>91</v>
      </c>
      <c r="AW325" s="12" t="s">
        <v>45</v>
      </c>
      <c r="AX325" s="12" t="s">
        <v>82</v>
      </c>
      <c r="AY325" s="248" t="s">
        <v>195</v>
      </c>
    </row>
    <row r="326" s="11" customFormat="1">
      <c r="B326" s="227"/>
      <c r="C326" s="228"/>
      <c r="D326" s="225" t="s">
        <v>213</v>
      </c>
      <c r="E326" s="229" t="s">
        <v>47</v>
      </c>
      <c r="F326" s="230" t="s">
        <v>1491</v>
      </c>
      <c r="G326" s="228"/>
      <c r="H326" s="231" t="s">
        <v>47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AT326" s="237" t="s">
        <v>213</v>
      </c>
      <c r="AU326" s="237" t="s">
        <v>23</v>
      </c>
      <c r="AV326" s="11" t="s">
        <v>23</v>
      </c>
      <c r="AW326" s="11" t="s">
        <v>45</v>
      </c>
      <c r="AX326" s="11" t="s">
        <v>82</v>
      </c>
      <c r="AY326" s="237" t="s">
        <v>195</v>
      </c>
    </row>
    <row r="327" s="12" customFormat="1">
      <c r="B327" s="238"/>
      <c r="C327" s="239"/>
      <c r="D327" s="225" t="s">
        <v>213</v>
      </c>
      <c r="E327" s="266" t="s">
        <v>1492</v>
      </c>
      <c r="F327" s="267" t="s">
        <v>8</v>
      </c>
      <c r="G327" s="239"/>
      <c r="H327" s="268">
        <v>15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AT327" s="248" t="s">
        <v>213</v>
      </c>
      <c r="AU327" s="248" t="s">
        <v>23</v>
      </c>
      <c r="AV327" s="12" t="s">
        <v>91</v>
      </c>
      <c r="AW327" s="12" t="s">
        <v>45</v>
      </c>
      <c r="AX327" s="12" t="s">
        <v>82</v>
      </c>
      <c r="AY327" s="248" t="s">
        <v>195</v>
      </c>
    </row>
    <row r="328" s="11" customFormat="1">
      <c r="B328" s="227"/>
      <c r="C328" s="228"/>
      <c r="D328" s="225" t="s">
        <v>213</v>
      </c>
      <c r="E328" s="229" t="s">
        <v>47</v>
      </c>
      <c r="F328" s="230" t="s">
        <v>1493</v>
      </c>
      <c r="G328" s="228"/>
      <c r="H328" s="231" t="s">
        <v>47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AT328" s="237" t="s">
        <v>213</v>
      </c>
      <c r="AU328" s="237" t="s">
        <v>23</v>
      </c>
      <c r="AV328" s="11" t="s">
        <v>23</v>
      </c>
      <c r="AW328" s="11" t="s">
        <v>45</v>
      </c>
      <c r="AX328" s="11" t="s">
        <v>82</v>
      </c>
      <c r="AY328" s="237" t="s">
        <v>195</v>
      </c>
    </row>
    <row r="329" s="12" customFormat="1">
      <c r="B329" s="238"/>
      <c r="C329" s="239"/>
      <c r="D329" s="225" t="s">
        <v>213</v>
      </c>
      <c r="E329" s="266" t="s">
        <v>1494</v>
      </c>
      <c r="F329" s="267" t="s">
        <v>1495</v>
      </c>
      <c r="G329" s="239"/>
      <c r="H329" s="268">
        <v>134.59999999999999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AT329" s="248" t="s">
        <v>213</v>
      </c>
      <c r="AU329" s="248" t="s">
        <v>23</v>
      </c>
      <c r="AV329" s="12" t="s">
        <v>91</v>
      </c>
      <c r="AW329" s="12" t="s">
        <v>45</v>
      </c>
      <c r="AX329" s="12" t="s">
        <v>82</v>
      </c>
      <c r="AY329" s="248" t="s">
        <v>195</v>
      </c>
    </row>
    <row r="330" s="11" customFormat="1">
      <c r="B330" s="227"/>
      <c r="C330" s="228"/>
      <c r="D330" s="225" t="s">
        <v>213</v>
      </c>
      <c r="E330" s="229" t="s">
        <v>47</v>
      </c>
      <c r="F330" s="230" t="s">
        <v>1496</v>
      </c>
      <c r="G330" s="228"/>
      <c r="H330" s="231" t="s">
        <v>47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AT330" s="237" t="s">
        <v>213</v>
      </c>
      <c r="AU330" s="237" t="s">
        <v>23</v>
      </c>
      <c r="AV330" s="11" t="s">
        <v>23</v>
      </c>
      <c r="AW330" s="11" t="s">
        <v>45</v>
      </c>
      <c r="AX330" s="11" t="s">
        <v>82</v>
      </c>
      <c r="AY330" s="237" t="s">
        <v>195</v>
      </c>
    </row>
    <row r="331" s="12" customFormat="1">
      <c r="B331" s="238"/>
      <c r="C331" s="239"/>
      <c r="D331" s="225" t="s">
        <v>213</v>
      </c>
      <c r="E331" s="266" t="s">
        <v>1497</v>
      </c>
      <c r="F331" s="267" t="s">
        <v>1498</v>
      </c>
      <c r="G331" s="239"/>
      <c r="H331" s="268">
        <v>205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AT331" s="248" t="s">
        <v>213</v>
      </c>
      <c r="AU331" s="248" t="s">
        <v>23</v>
      </c>
      <c r="AV331" s="12" t="s">
        <v>91</v>
      </c>
      <c r="AW331" s="12" t="s">
        <v>45</v>
      </c>
      <c r="AX331" s="12" t="s">
        <v>82</v>
      </c>
      <c r="AY331" s="248" t="s">
        <v>195</v>
      </c>
    </row>
    <row r="332" s="11" customFormat="1">
      <c r="B332" s="227"/>
      <c r="C332" s="228"/>
      <c r="D332" s="225" t="s">
        <v>213</v>
      </c>
      <c r="E332" s="229" t="s">
        <v>47</v>
      </c>
      <c r="F332" s="230" t="s">
        <v>1499</v>
      </c>
      <c r="G332" s="228"/>
      <c r="H332" s="231" t="s">
        <v>47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AT332" s="237" t="s">
        <v>213</v>
      </c>
      <c r="AU332" s="237" t="s">
        <v>23</v>
      </c>
      <c r="AV332" s="11" t="s">
        <v>23</v>
      </c>
      <c r="AW332" s="11" t="s">
        <v>45</v>
      </c>
      <c r="AX332" s="11" t="s">
        <v>82</v>
      </c>
      <c r="AY332" s="237" t="s">
        <v>195</v>
      </c>
    </row>
    <row r="333" s="11" customFormat="1">
      <c r="B333" s="227"/>
      <c r="C333" s="228"/>
      <c r="D333" s="225" t="s">
        <v>213</v>
      </c>
      <c r="E333" s="229" t="s">
        <v>47</v>
      </c>
      <c r="F333" s="230" t="s">
        <v>1500</v>
      </c>
      <c r="G333" s="228"/>
      <c r="H333" s="231" t="s">
        <v>47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AT333" s="237" t="s">
        <v>213</v>
      </c>
      <c r="AU333" s="237" t="s">
        <v>23</v>
      </c>
      <c r="AV333" s="11" t="s">
        <v>23</v>
      </c>
      <c r="AW333" s="11" t="s">
        <v>45</v>
      </c>
      <c r="AX333" s="11" t="s">
        <v>82</v>
      </c>
      <c r="AY333" s="237" t="s">
        <v>195</v>
      </c>
    </row>
    <row r="334" s="12" customFormat="1">
      <c r="B334" s="238"/>
      <c r="C334" s="239"/>
      <c r="D334" s="225" t="s">
        <v>213</v>
      </c>
      <c r="E334" s="266" t="s">
        <v>1501</v>
      </c>
      <c r="F334" s="267" t="s">
        <v>23</v>
      </c>
      <c r="G334" s="239"/>
      <c r="H334" s="268">
        <v>1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AT334" s="248" t="s">
        <v>213</v>
      </c>
      <c r="AU334" s="248" t="s">
        <v>23</v>
      </c>
      <c r="AV334" s="12" t="s">
        <v>91</v>
      </c>
      <c r="AW334" s="12" t="s">
        <v>45</v>
      </c>
      <c r="AX334" s="12" t="s">
        <v>82</v>
      </c>
      <c r="AY334" s="248" t="s">
        <v>195</v>
      </c>
    </row>
    <row r="335" s="11" customFormat="1">
      <c r="B335" s="227"/>
      <c r="C335" s="228"/>
      <c r="D335" s="225" t="s">
        <v>213</v>
      </c>
      <c r="E335" s="229" t="s">
        <v>47</v>
      </c>
      <c r="F335" s="230" t="s">
        <v>1502</v>
      </c>
      <c r="G335" s="228"/>
      <c r="H335" s="231" t="s">
        <v>47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AT335" s="237" t="s">
        <v>213</v>
      </c>
      <c r="AU335" s="237" t="s">
        <v>23</v>
      </c>
      <c r="AV335" s="11" t="s">
        <v>23</v>
      </c>
      <c r="AW335" s="11" t="s">
        <v>45</v>
      </c>
      <c r="AX335" s="11" t="s">
        <v>82</v>
      </c>
      <c r="AY335" s="237" t="s">
        <v>195</v>
      </c>
    </row>
    <row r="336" s="12" customFormat="1">
      <c r="B336" s="238"/>
      <c r="C336" s="239"/>
      <c r="D336" s="225" t="s">
        <v>213</v>
      </c>
      <c r="E336" s="266" t="s">
        <v>1503</v>
      </c>
      <c r="F336" s="267" t="s">
        <v>1504</v>
      </c>
      <c r="G336" s="239"/>
      <c r="H336" s="268">
        <v>83.549999999999997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AT336" s="248" t="s">
        <v>213</v>
      </c>
      <c r="AU336" s="248" t="s">
        <v>23</v>
      </c>
      <c r="AV336" s="12" t="s">
        <v>91</v>
      </c>
      <c r="AW336" s="12" t="s">
        <v>45</v>
      </c>
      <c r="AX336" s="12" t="s">
        <v>82</v>
      </c>
      <c r="AY336" s="248" t="s">
        <v>195</v>
      </c>
    </row>
    <row r="337" s="11" customFormat="1">
      <c r="B337" s="227"/>
      <c r="C337" s="228"/>
      <c r="D337" s="225" t="s">
        <v>213</v>
      </c>
      <c r="E337" s="229" t="s">
        <v>47</v>
      </c>
      <c r="F337" s="230" t="s">
        <v>1505</v>
      </c>
      <c r="G337" s="228"/>
      <c r="H337" s="231" t="s">
        <v>47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213</v>
      </c>
      <c r="AU337" s="237" t="s">
        <v>23</v>
      </c>
      <c r="AV337" s="11" t="s">
        <v>23</v>
      </c>
      <c r="AW337" s="11" t="s">
        <v>45</v>
      </c>
      <c r="AX337" s="11" t="s">
        <v>82</v>
      </c>
      <c r="AY337" s="237" t="s">
        <v>195</v>
      </c>
    </row>
    <row r="338" s="12" customFormat="1">
      <c r="B338" s="238"/>
      <c r="C338" s="239"/>
      <c r="D338" s="225" t="s">
        <v>213</v>
      </c>
      <c r="E338" s="266" t="s">
        <v>1506</v>
      </c>
      <c r="F338" s="267" t="s">
        <v>1507</v>
      </c>
      <c r="G338" s="239"/>
      <c r="H338" s="268">
        <v>22.699999999999999</v>
      </c>
      <c r="I338" s="243"/>
      <c r="J338" s="239"/>
      <c r="K338" s="239"/>
      <c r="L338" s="244"/>
      <c r="M338" s="245"/>
      <c r="N338" s="246"/>
      <c r="O338" s="246"/>
      <c r="P338" s="246"/>
      <c r="Q338" s="246"/>
      <c r="R338" s="246"/>
      <c r="S338" s="246"/>
      <c r="T338" s="247"/>
      <c r="AT338" s="248" t="s">
        <v>213</v>
      </c>
      <c r="AU338" s="248" t="s">
        <v>23</v>
      </c>
      <c r="AV338" s="12" t="s">
        <v>91</v>
      </c>
      <c r="AW338" s="12" t="s">
        <v>45</v>
      </c>
      <c r="AX338" s="12" t="s">
        <v>82</v>
      </c>
      <c r="AY338" s="248" t="s">
        <v>195</v>
      </c>
    </row>
    <row r="339" s="11" customFormat="1">
      <c r="B339" s="227"/>
      <c r="C339" s="228"/>
      <c r="D339" s="225" t="s">
        <v>213</v>
      </c>
      <c r="E339" s="229" t="s">
        <v>47</v>
      </c>
      <c r="F339" s="230" t="s">
        <v>1508</v>
      </c>
      <c r="G339" s="228"/>
      <c r="H339" s="231" t="s">
        <v>47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213</v>
      </c>
      <c r="AU339" s="237" t="s">
        <v>23</v>
      </c>
      <c r="AV339" s="11" t="s">
        <v>23</v>
      </c>
      <c r="AW339" s="11" t="s">
        <v>45</v>
      </c>
      <c r="AX339" s="11" t="s">
        <v>82</v>
      </c>
      <c r="AY339" s="237" t="s">
        <v>195</v>
      </c>
    </row>
    <row r="340" s="12" customFormat="1">
      <c r="B340" s="238"/>
      <c r="C340" s="239"/>
      <c r="D340" s="225" t="s">
        <v>213</v>
      </c>
      <c r="E340" s="266" t="s">
        <v>1509</v>
      </c>
      <c r="F340" s="267" t="s">
        <v>1510</v>
      </c>
      <c r="G340" s="239"/>
      <c r="H340" s="268">
        <v>110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AT340" s="248" t="s">
        <v>213</v>
      </c>
      <c r="AU340" s="248" t="s">
        <v>23</v>
      </c>
      <c r="AV340" s="12" t="s">
        <v>91</v>
      </c>
      <c r="AW340" s="12" t="s">
        <v>45</v>
      </c>
      <c r="AX340" s="12" t="s">
        <v>82</v>
      </c>
      <c r="AY340" s="248" t="s">
        <v>195</v>
      </c>
    </row>
    <row r="341" s="11" customFormat="1">
      <c r="B341" s="227"/>
      <c r="C341" s="228"/>
      <c r="D341" s="225" t="s">
        <v>213</v>
      </c>
      <c r="E341" s="229" t="s">
        <v>47</v>
      </c>
      <c r="F341" s="230" t="s">
        <v>1511</v>
      </c>
      <c r="G341" s="228"/>
      <c r="H341" s="231" t="s">
        <v>47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AT341" s="237" t="s">
        <v>213</v>
      </c>
      <c r="AU341" s="237" t="s">
        <v>23</v>
      </c>
      <c r="AV341" s="11" t="s">
        <v>23</v>
      </c>
      <c r="AW341" s="11" t="s">
        <v>45</v>
      </c>
      <c r="AX341" s="11" t="s">
        <v>82</v>
      </c>
      <c r="AY341" s="237" t="s">
        <v>195</v>
      </c>
    </row>
    <row r="342" s="12" customFormat="1">
      <c r="B342" s="238"/>
      <c r="C342" s="239"/>
      <c r="D342" s="225" t="s">
        <v>213</v>
      </c>
      <c r="E342" s="266" t="s">
        <v>1512</v>
      </c>
      <c r="F342" s="267" t="s">
        <v>1513</v>
      </c>
      <c r="G342" s="239"/>
      <c r="H342" s="268">
        <v>251.65000000000001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AT342" s="248" t="s">
        <v>213</v>
      </c>
      <c r="AU342" s="248" t="s">
        <v>23</v>
      </c>
      <c r="AV342" s="12" t="s">
        <v>91</v>
      </c>
      <c r="AW342" s="12" t="s">
        <v>45</v>
      </c>
      <c r="AX342" s="12" t="s">
        <v>82</v>
      </c>
      <c r="AY342" s="248" t="s">
        <v>195</v>
      </c>
    </row>
    <row r="343" s="11" customFormat="1">
      <c r="B343" s="227"/>
      <c r="C343" s="228"/>
      <c r="D343" s="225" t="s">
        <v>213</v>
      </c>
      <c r="E343" s="229" t="s">
        <v>47</v>
      </c>
      <c r="F343" s="230" t="s">
        <v>1514</v>
      </c>
      <c r="G343" s="228"/>
      <c r="H343" s="231" t="s">
        <v>47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AT343" s="237" t="s">
        <v>213</v>
      </c>
      <c r="AU343" s="237" t="s">
        <v>23</v>
      </c>
      <c r="AV343" s="11" t="s">
        <v>23</v>
      </c>
      <c r="AW343" s="11" t="s">
        <v>45</v>
      </c>
      <c r="AX343" s="11" t="s">
        <v>82</v>
      </c>
      <c r="AY343" s="237" t="s">
        <v>195</v>
      </c>
    </row>
    <row r="344" s="12" customFormat="1">
      <c r="B344" s="238"/>
      <c r="C344" s="239"/>
      <c r="D344" s="225" t="s">
        <v>213</v>
      </c>
      <c r="E344" s="266" t="s">
        <v>1515</v>
      </c>
      <c r="F344" s="267" t="s">
        <v>1516</v>
      </c>
      <c r="G344" s="239"/>
      <c r="H344" s="268">
        <v>39.25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AT344" s="248" t="s">
        <v>213</v>
      </c>
      <c r="AU344" s="248" t="s">
        <v>23</v>
      </c>
      <c r="AV344" s="12" t="s">
        <v>91</v>
      </c>
      <c r="AW344" s="12" t="s">
        <v>45</v>
      </c>
      <c r="AX344" s="12" t="s">
        <v>82</v>
      </c>
      <c r="AY344" s="248" t="s">
        <v>195</v>
      </c>
    </row>
    <row r="345" s="11" customFormat="1">
      <c r="B345" s="227"/>
      <c r="C345" s="228"/>
      <c r="D345" s="225" t="s">
        <v>213</v>
      </c>
      <c r="E345" s="229" t="s">
        <v>47</v>
      </c>
      <c r="F345" s="230" t="s">
        <v>1517</v>
      </c>
      <c r="G345" s="228"/>
      <c r="H345" s="231" t="s">
        <v>47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213</v>
      </c>
      <c r="AU345" s="237" t="s">
        <v>23</v>
      </c>
      <c r="AV345" s="11" t="s">
        <v>23</v>
      </c>
      <c r="AW345" s="11" t="s">
        <v>45</v>
      </c>
      <c r="AX345" s="11" t="s">
        <v>82</v>
      </c>
      <c r="AY345" s="237" t="s">
        <v>195</v>
      </c>
    </row>
    <row r="346" s="12" customFormat="1">
      <c r="B346" s="238"/>
      <c r="C346" s="239"/>
      <c r="D346" s="225" t="s">
        <v>213</v>
      </c>
      <c r="E346" s="266" t="s">
        <v>47</v>
      </c>
      <c r="F346" s="267" t="s">
        <v>47</v>
      </c>
      <c r="G346" s="239"/>
      <c r="H346" s="268">
        <v>0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AT346" s="248" t="s">
        <v>213</v>
      </c>
      <c r="AU346" s="248" t="s">
        <v>23</v>
      </c>
      <c r="AV346" s="12" t="s">
        <v>91</v>
      </c>
      <c r="AW346" s="12" t="s">
        <v>45</v>
      </c>
      <c r="AX346" s="12" t="s">
        <v>82</v>
      </c>
      <c r="AY346" s="248" t="s">
        <v>195</v>
      </c>
    </row>
    <row r="347" s="12" customFormat="1">
      <c r="B347" s="238"/>
      <c r="C347" s="239"/>
      <c r="D347" s="225" t="s">
        <v>213</v>
      </c>
      <c r="E347" s="266" t="s">
        <v>1518</v>
      </c>
      <c r="F347" s="267" t="s">
        <v>1519</v>
      </c>
      <c r="G347" s="239"/>
      <c r="H347" s="268">
        <v>36.100000000000001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AT347" s="248" t="s">
        <v>213</v>
      </c>
      <c r="AU347" s="248" t="s">
        <v>23</v>
      </c>
      <c r="AV347" s="12" t="s">
        <v>91</v>
      </c>
      <c r="AW347" s="12" t="s">
        <v>45</v>
      </c>
      <c r="AX347" s="12" t="s">
        <v>82</v>
      </c>
      <c r="AY347" s="248" t="s">
        <v>195</v>
      </c>
    </row>
    <row r="348" s="11" customFormat="1">
      <c r="B348" s="227"/>
      <c r="C348" s="228"/>
      <c r="D348" s="225" t="s">
        <v>213</v>
      </c>
      <c r="E348" s="229" t="s">
        <v>47</v>
      </c>
      <c r="F348" s="230" t="s">
        <v>1520</v>
      </c>
      <c r="G348" s="228"/>
      <c r="H348" s="231" t="s">
        <v>47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AT348" s="237" t="s">
        <v>213</v>
      </c>
      <c r="AU348" s="237" t="s">
        <v>23</v>
      </c>
      <c r="AV348" s="11" t="s">
        <v>23</v>
      </c>
      <c r="AW348" s="11" t="s">
        <v>45</v>
      </c>
      <c r="AX348" s="11" t="s">
        <v>82</v>
      </c>
      <c r="AY348" s="237" t="s">
        <v>195</v>
      </c>
    </row>
    <row r="349" s="12" customFormat="1">
      <c r="B349" s="238"/>
      <c r="C349" s="239"/>
      <c r="D349" s="225" t="s">
        <v>213</v>
      </c>
      <c r="E349" s="266" t="s">
        <v>1521</v>
      </c>
      <c r="F349" s="267" t="s">
        <v>450</v>
      </c>
      <c r="G349" s="239"/>
      <c r="H349" s="268">
        <v>31</v>
      </c>
      <c r="I349" s="243"/>
      <c r="J349" s="239"/>
      <c r="K349" s="239"/>
      <c r="L349" s="244"/>
      <c r="M349" s="245"/>
      <c r="N349" s="246"/>
      <c r="O349" s="246"/>
      <c r="P349" s="246"/>
      <c r="Q349" s="246"/>
      <c r="R349" s="246"/>
      <c r="S349" s="246"/>
      <c r="T349" s="247"/>
      <c r="AT349" s="248" t="s">
        <v>213</v>
      </c>
      <c r="AU349" s="248" t="s">
        <v>23</v>
      </c>
      <c r="AV349" s="12" t="s">
        <v>91</v>
      </c>
      <c r="AW349" s="12" t="s">
        <v>45</v>
      </c>
      <c r="AX349" s="12" t="s">
        <v>82</v>
      </c>
      <c r="AY349" s="248" t="s">
        <v>195</v>
      </c>
    </row>
    <row r="350" s="11" customFormat="1">
      <c r="B350" s="227"/>
      <c r="C350" s="228"/>
      <c r="D350" s="225" t="s">
        <v>213</v>
      </c>
      <c r="E350" s="229" t="s">
        <v>47</v>
      </c>
      <c r="F350" s="230" t="s">
        <v>1522</v>
      </c>
      <c r="G350" s="228"/>
      <c r="H350" s="231" t="s">
        <v>47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AT350" s="237" t="s">
        <v>213</v>
      </c>
      <c r="AU350" s="237" t="s">
        <v>23</v>
      </c>
      <c r="AV350" s="11" t="s">
        <v>23</v>
      </c>
      <c r="AW350" s="11" t="s">
        <v>45</v>
      </c>
      <c r="AX350" s="11" t="s">
        <v>82</v>
      </c>
      <c r="AY350" s="237" t="s">
        <v>195</v>
      </c>
    </row>
    <row r="351" s="12" customFormat="1">
      <c r="B351" s="238"/>
      <c r="C351" s="239"/>
      <c r="D351" s="225" t="s">
        <v>213</v>
      </c>
      <c r="E351" s="266" t="s">
        <v>1523</v>
      </c>
      <c r="F351" s="267" t="s">
        <v>1524</v>
      </c>
      <c r="G351" s="239"/>
      <c r="H351" s="268">
        <v>43.600000000000001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AT351" s="248" t="s">
        <v>213</v>
      </c>
      <c r="AU351" s="248" t="s">
        <v>23</v>
      </c>
      <c r="AV351" s="12" t="s">
        <v>91</v>
      </c>
      <c r="AW351" s="12" t="s">
        <v>45</v>
      </c>
      <c r="AX351" s="12" t="s">
        <v>82</v>
      </c>
      <c r="AY351" s="248" t="s">
        <v>195</v>
      </c>
    </row>
    <row r="352" s="11" customFormat="1">
      <c r="B352" s="227"/>
      <c r="C352" s="228"/>
      <c r="D352" s="225" t="s">
        <v>213</v>
      </c>
      <c r="E352" s="229" t="s">
        <v>47</v>
      </c>
      <c r="F352" s="230" t="s">
        <v>1525</v>
      </c>
      <c r="G352" s="228"/>
      <c r="H352" s="231" t="s">
        <v>47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AT352" s="237" t="s">
        <v>213</v>
      </c>
      <c r="AU352" s="237" t="s">
        <v>23</v>
      </c>
      <c r="AV352" s="11" t="s">
        <v>23</v>
      </c>
      <c r="AW352" s="11" t="s">
        <v>45</v>
      </c>
      <c r="AX352" s="11" t="s">
        <v>82</v>
      </c>
      <c r="AY352" s="237" t="s">
        <v>195</v>
      </c>
    </row>
    <row r="353" s="12" customFormat="1">
      <c r="B353" s="238"/>
      <c r="C353" s="239"/>
      <c r="D353" s="225" t="s">
        <v>213</v>
      </c>
      <c r="E353" s="266" t="s">
        <v>1526</v>
      </c>
      <c r="F353" s="267" t="s">
        <v>1527</v>
      </c>
      <c r="G353" s="239"/>
      <c r="H353" s="268">
        <v>116.59999999999999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AT353" s="248" t="s">
        <v>213</v>
      </c>
      <c r="AU353" s="248" t="s">
        <v>23</v>
      </c>
      <c r="AV353" s="12" t="s">
        <v>91</v>
      </c>
      <c r="AW353" s="12" t="s">
        <v>45</v>
      </c>
      <c r="AX353" s="12" t="s">
        <v>82</v>
      </c>
      <c r="AY353" s="248" t="s">
        <v>195</v>
      </c>
    </row>
    <row r="354" s="12" customFormat="1">
      <c r="B354" s="238"/>
      <c r="C354" s="239"/>
      <c r="D354" s="223" t="s">
        <v>213</v>
      </c>
      <c r="E354" s="240" t="s">
        <v>1528</v>
      </c>
      <c r="F354" s="241" t="s">
        <v>1529</v>
      </c>
      <c r="G354" s="239"/>
      <c r="H354" s="242">
        <v>1149.8499999999999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AT354" s="248" t="s">
        <v>213</v>
      </c>
      <c r="AU354" s="248" t="s">
        <v>23</v>
      </c>
      <c r="AV354" s="12" t="s">
        <v>91</v>
      </c>
      <c r="AW354" s="12" t="s">
        <v>45</v>
      </c>
      <c r="AX354" s="12" t="s">
        <v>23</v>
      </c>
      <c r="AY354" s="248" t="s">
        <v>195</v>
      </c>
    </row>
    <row r="355" s="1" customFormat="1" ht="22.5" customHeight="1">
      <c r="B355" s="40"/>
      <c r="C355" s="211" t="s">
        <v>489</v>
      </c>
      <c r="D355" s="211" t="s">
        <v>196</v>
      </c>
      <c r="E355" s="212" t="s">
        <v>838</v>
      </c>
      <c r="F355" s="213" t="s">
        <v>839</v>
      </c>
      <c r="G355" s="214" t="s">
        <v>761</v>
      </c>
      <c r="H355" s="215">
        <v>1149.8499999999999</v>
      </c>
      <c r="I355" s="216"/>
      <c r="J355" s="217">
        <f>ROUND(I355*H355,2)</f>
        <v>0</v>
      </c>
      <c r="K355" s="213" t="s">
        <v>200</v>
      </c>
      <c r="L355" s="66"/>
      <c r="M355" s="218" t="s">
        <v>47</v>
      </c>
      <c r="N355" s="219" t="s">
        <v>53</v>
      </c>
      <c r="O355" s="41"/>
      <c r="P355" s="220">
        <f>O355*H355</f>
        <v>0</v>
      </c>
      <c r="Q355" s="220">
        <v>0.081000000000000003</v>
      </c>
      <c r="R355" s="220">
        <f>Q355*H355</f>
        <v>0</v>
      </c>
      <c r="S355" s="220">
        <v>0</v>
      </c>
      <c r="T355" s="221">
        <f>S355*H355</f>
        <v>0</v>
      </c>
      <c r="AR355" s="19" t="s">
        <v>194</v>
      </c>
      <c r="AT355" s="19" t="s">
        <v>196</v>
      </c>
      <c r="AU355" s="19" t="s">
        <v>23</v>
      </c>
      <c r="AY355" s="19" t="s">
        <v>195</v>
      </c>
      <c r="BE355" s="222">
        <f>IF(N355="základní",J355,0)</f>
        <v>0</v>
      </c>
      <c r="BF355" s="222">
        <f>IF(N355="snížená",J355,0)</f>
        <v>0</v>
      </c>
      <c r="BG355" s="222">
        <f>IF(N355="zákl. přenesená",J355,0)</f>
        <v>0</v>
      </c>
      <c r="BH355" s="222">
        <f>IF(N355="sníž. přenesená",J355,0)</f>
        <v>0</v>
      </c>
      <c r="BI355" s="222">
        <f>IF(N355="nulová",J355,0)</f>
        <v>0</v>
      </c>
      <c r="BJ355" s="19" t="s">
        <v>23</v>
      </c>
      <c r="BK355" s="222">
        <f>ROUND(I355*H355,2)</f>
        <v>0</v>
      </c>
      <c r="BL355" s="19" t="s">
        <v>194</v>
      </c>
      <c r="BM355" s="19" t="s">
        <v>1530</v>
      </c>
    </row>
    <row r="356" s="1" customFormat="1">
      <c r="B356" s="40"/>
      <c r="C356" s="68"/>
      <c r="D356" s="225" t="s">
        <v>202</v>
      </c>
      <c r="E356" s="68"/>
      <c r="F356" s="226" t="s">
        <v>839</v>
      </c>
      <c r="G356" s="68"/>
      <c r="H356" s="68"/>
      <c r="I356" s="183"/>
      <c r="J356" s="68"/>
      <c r="K356" s="68"/>
      <c r="L356" s="66"/>
      <c r="M356" s="86"/>
      <c r="N356" s="41"/>
      <c r="O356" s="41"/>
      <c r="P356" s="41"/>
      <c r="Q356" s="41"/>
      <c r="R356" s="41"/>
      <c r="S356" s="41"/>
      <c r="T356" s="87"/>
      <c r="AT356" s="19" t="s">
        <v>202</v>
      </c>
      <c r="AU356" s="19" t="s">
        <v>23</v>
      </c>
    </row>
    <row r="357" s="11" customFormat="1">
      <c r="B357" s="227"/>
      <c r="C357" s="228"/>
      <c r="D357" s="225" t="s">
        <v>213</v>
      </c>
      <c r="E357" s="229" t="s">
        <v>47</v>
      </c>
      <c r="F357" s="230" t="s">
        <v>1337</v>
      </c>
      <c r="G357" s="228"/>
      <c r="H357" s="231" t="s">
        <v>47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AT357" s="237" t="s">
        <v>213</v>
      </c>
      <c r="AU357" s="237" t="s">
        <v>23</v>
      </c>
      <c r="AV357" s="11" t="s">
        <v>23</v>
      </c>
      <c r="AW357" s="11" t="s">
        <v>45</v>
      </c>
      <c r="AX357" s="11" t="s">
        <v>82</v>
      </c>
      <c r="AY357" s="237" t="s">
        <v>195</v>
      </c>
    </row>
    <row r="358" s="12" customFormat="1">
      <c r="B358" s="238"/>
      <c r="C358" s="239"/>
      <c r="D358" s="223" t="s">
        <v>213</v>
      </c>
      <c r="E358" s="240" t="s">
        <v>47</v>
      </c>
      <c r="F358" s="241" t="s">
        <v>1480</v>
      </c>
      <c r="G358" s="239"/>
      <c r="H358" s="242">
        <v>1149.8499999999999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AT358" s="248" t="s">
        <v>213</v>
      </c>
      <c r="AU358" s="248" t="s">
        <v>23</v>
      </c>
      <c r="AV358" s="12" t="s">
        <v>91</v>
      </c>
      <c r="AW358" s="12" t="s">
        <v>45</v>
      </c>
      <c r="AX358" s="12" t="s">
        <v>23</v>
      </c>
      <c r="AY358" s="248" t="s">
        <v>195</v>
      </c>
    </row>
    <row r="359" s="1" customFormat="1" ht="22.5" customHeight="1">
      <c r="B359" s="40"/>
      <c r="C359" s="211" t="s">
        <v>495</v>
      </c>
      <c r="D359" s="211" t="s">
        <v>196</v>
      </c>
      <c r="E359" s="212" t="s">
        <v>842</v>
      </c>
      <c r="F359" s="213" t="s">
        <v>843</v>
      </c>
      <c r="G359" s="214" t="s">
        <v>479</v>
      </c>
      <c r="H359" s="215">
        <v>49.299999999999997</v>
      </c>
      <c r="I359" s="216"/>
      <c r="J359" s="217">
        <f>ROUND(I359*H359,2)</f>
        <v>0</v>
      </c>
      <c r="K359" s="213" t="s">
        <v>200</v>
      </c>
      <c r="L359" s="66"/>
      <c r="M359" s="218" t="s">
        <v>47</v>
      </c>
      <c r="N359" s="219" t="s">
        <v>53</v>
      </c>
      <c r="O359" s="41"/>
      <c r="P359" s="220">
        <f>O359*H359</f>
        <v>0</v>
      </c>
      <c r="Q359" s="220">
        <v>0.17488999999999999</v>
      </c>
      <c r="R359" s="220">
        <f>Q359*H359</f>
        <v>0</v>
      </c>
      <c r="S359" s="220">
        <v>0</v>
      </c>
      <c r="T359" s="221">
        <f>S359*H359</f>
        <v>0</v>
      </c>
      <c r="AR359" s="19" t="s">
        <v>194</v>
      </c>
      <c r="AT359" s="19" t="s">
        <v>196</v>
      </c>
      <c r="AU359" s="19" t="s">
        <v>23</v>
      </c>
      <c r="AY359" s="19" t="s">
        <v>195</v>
      </c>
      <c r="BE359" s="222">
        <f>IF(N359="základní",J359,0)</f>
        <v>0</v>
      </c>
      <c r="BF359" s="222">
        <f>IF(N359="snížená",J359,0)</f>
        <v>0</v>
      </c>
      <c r="BG359" s="222">
        <f>IF(N359="zákl. přenesená",J359,0)</f>
        <v>0</v>
      </c>
      <c r="BH359" s="222">
        <f>IF(N359="sníž. přenesená",J359,0)</f>
        <v>0</v>
      </c>
      <c r="BI359" s="222">
        <f>IF(N359="nulová",J359,0)</f>
        <v>0</v>
      </c>
      <c r="BJ359" s="19" t="s">
        <v>23</v>
      </c>
      <c r="BK359" s="222">
        <f>ROUND(I359*H359,2)</f>
        <v>0</v>
      </c>
      <c r="BL359" s="19" t="s">
        <v>194</v>
      </c>
      <c r="BM359" s="19" t="s">
        <v>1531</v>
      </c>
    </row>
    <row r="360" s="1" customFormat="1">
      <c r="B360" s="40"/>
      <c r="C360" s="68"/>
      <c r="D360" s="225" t="s">
        <v>202</v>
      </c>
      <c r="E360" s="68"/>
      <c r="F360" s="226" t="s">
        <v>845</v>
      </c>
      <c r="G360" s="68"/>
      <c r="H360" s="68"/>
      <c r="I360" s="183"/>
      <c r="J360" s="68"/>
      <c r="K360" s="68"/>
      <c r="L360" s="66"/>
      <c r="M360" s="86"/>
      <c r="N360" s="41"/>
      <c r="O360" s="41"/>
      <c r="P360" s="41"/>
      <c r="Q360" s="41"/>
      <c r="R360" s="41"/>
      <c r="S360" s="41"/>
      <c r="T360" s="87"/>
      <c r="AT360" s="19" t="s">
        <v>202</v>
      </c>
      <c r="AU360" s="19" t="s">
        <v>23</v>
      </c>
    </row>
    <row r="361" s="11" customFormat="1">
      <c r="B361" s="227"/>
      <c r="C361" s="228"/>
      <c r="D361" s="225" t="s">
        <v>213</v>
      </c>
      <c r="E361" s="229" t="s">
        <v>47</v>
      </c>
      <c r="F361" s="230" t="s">
        <v>1337</v>
      </c>
      <c r="G361" s="228"/>
      <c r="H361" s="231" t="s">
        <v>47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AT361" s="237" t="s">
        <v>213</v>
      </c>
      <c r="AU361" s="237" t="s">
        <v>23</v>
      </c>
      <c r="AV361" s="11" t="s">
        <v>23</v>
      </c>
      <c r="AW361" s="11" t="s">
        <v>45</v>
      </c>
      <c r="AX361" s="11" t="s">
        <v>82</v>
      </c>
      <c r="AY361" s="237" t="s">
        <v>195</v>
      </c>
    </row>
    <row r="362" s="12" customFormat="1">
      <c r="B362" s="238"/>
      <c r="C362" s="239"/>
      <c r="D362" s="223" t="s">
        <v>213</v>
      </c>
      <c r="E362" s="240" t="s">
        <v>47</v>
      </c>
      <c r="F362" s="241" t="s">
        <v>1532</v>
      </c>
      <c r="G362" s="239"/>
      <c r="H362" s="242">
        <v>49.299999999999997</v>
      </c>
      <c r="I362" s="243"/>
      <c r="J362" s="239"/>
      <c r="K362" s="239"/>
      <c r="L362" s="244"/>
      <c r="M362" s="245"/>
      <c r="N362" s="246"/>
      <c r="O362" s="246"/>
      <c r="P362" s="246"/>
      <c r="Q362" s="246"/>
      <c r="R362" s="246"/>
      <c r="S362" s="246"/>
      <c r="T362" s="247"/>
      <c r="AT362" s="248" t="s">
        <v>213</v>
      </c>
      <c r="AU362" s="248" t="s">
        <v>23</v>
      </c>
      <c r="AV362" s="12" t="s">
        <v>91</v>
      </c>
      <c r="AW362" s="12" t="s">
        <v>45</v>
      </c>
      <c r="AX362" s="12" t="s">
        <v>23</v>
      </c>
      <c r="AY362" s="248" t="s">
        <v>195</v>
      </c>
    </row>
    <row r="363" s="1" customFormat="1" ht="31.5" customHeight="1">
      <c r="B363" s="40"/>
      <c r="C363" s="211" t="s">
        <v>1533</v>
      </c>
      <c r="D363" s="211" t="s">
        <v>196</v>
      </c>
      <c r="E363" s="212" t="s">
        <v>1152</v>
      </c>
      <c r="F363" s="213" t="s">
        <v>1153</v>
      </c>
      <c r="G363" s="214" t="s">
        <v>301</v>
      </c>
      <c r="H363" s="215">
        <v>14</v>
      </c>
      <c r="I363" s="216"/>
      <c r="J363" s="217">
        <f>ROUND(I363*H363,2)</f>
        <v>0</v>
      </c>
      <c r="K363" s="213" t="s">
        <v>200</v>
      </c>
      <c r="L363" s="66"/>
      <c r="M363" s="218" t="s">
        <v>47</v>
      </c>
      <c r="N363" s="219" t="s">
        <v>53</v>
      </c>
      <c r="O363" s="41"/>
      <c r="P363" s="220">
        <f>O363*H363</f>
        <v>0</v>
      </c>
      <c r="Q363" s="220">
        <v>6.2615499999999997</v>
      </c>
      <c r="R363" s="220">
        <f>Q363*H363</f>
        <v>0</v>
      </c>
      <c r="S363" s="220">
        <v>0</v>
      </c>
      <c r="T363" s="221">
        <f>S363*H363</f>
        <v>0</v>
      </c>
      <c r="AR363" s="19" t="s">
        <v>194</v>
      </c>
      <c r="AT363" s="19" t="s">
        <v>196</v>
      </c>
      <c r="AU363" s="19" t="s">
        <v>23</v>
      </c>
      <c r="AY363" s="19" t="s">
        <v>195</v>
      </c>
      <c r="BE363" s="222">
        <f>IF(N363="základní",J363,0)</f>
        <v>0</v>
      </c>
      <c r="BF363" s="222">
        <f>IF(N363="snížená",J363,0)</f>
        <v>0</v>
      </c>
      <c r="BG363" s="222">
        <f>IF(N363="zákl. přenesená",J363,0)</f>
        <v>0</v>
      </c>
      <c r="BH363" s="222">
        <f>IF(N363="sníž. přenesená",J363,0)</f>
        <v>0</v>
      </c>
      <c r="BI363" s="222">
        <f>IF(N363="nulová",J363,0)</f>
        <v>0</v>
      </c>
      <c r="BJ363" s="19" t="s">
        <v>23</v>
      </c>
      <c r="BK363" s="222">
        <f>ROUND(I363*H363,2)</f>
        <v>0</v>
      </c>
      <c r="BL363" s="19" t="s">
        <v>194</v>
      </c>
      <c r="BM363" s="19" t="s">
        <v>1534</v>
      </c>
    </row>
    <row r="364" s="1" customFormat="1">
      <c r="B364" s="40"/>
      <c r="C364" s="68"/>
      <c r="D364" s="225" t="s">
        <v>202</v>
      </c>
      <c r="E364" s="68"/>
      <c r="F364" s="226" t="s">
        <v>1155</v>
      </c>
      <c r="G364" s="68"/>
      <c r="H364" s="68"/>
      <c r="I364" s="183"/>
      <c r="J364" s="68"/>
      <c r="K364" s="68"/>
      <c r="L364" s="66"/>
      <c r="M364" s="86"/>
      <c r="N364" s="41"/>
      <c r="O364" s="41"/>
      <c r="P364" s="41"/>
      <c r="Q364" s="41"/>
      <c r="R364" s="41"/>
      <c r="S364" s="41"/>
      <c r="T364" s="87"/>
      <c r="AT364" s="19" t="s">
        <v>202</v>
      </c>
      <c r="AU364" s="19" t="s">
        <v>23</v>
      </c>
    </row>
    <row r="365" s="12" customFormat="1">
      <c r="B365" s="238"/>
      <c r="C365" s="239"/>
      <c r="D365" s="223" t="s">
        <v>213</v>
      </c>
      <c r="E365" s="240" t="s">
        <v>47</v>
      </c>
      <c r="F365" s="241" t="s">
        <v>366</v>
      </c>
      <c r="G365" s="239"/>
      <c r="H365" s="242">
        <v>14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AT365" s="248" t="s">
        <v>213</v>
      </c>
      <c r="AU365" s="248" t="s">
        <v>23</v>
      </c>
      <c r="AV365" s="12" t="s">
        <v>91</v>
      </c>
      <c r="AW365" s="12" t="s">
        <v>45</v>
      </c>
      <c r="AX365" s="12" t="s">
        <v>23</v>
      </c>
      <c r="AY365" s="248" t="s">
        <v>195</v>
      </c>
    </row>
    <row r="366" s="1" customFormat="1" ht="31.5" customHeight="1">
      <c r="B366" s="40"/>
      <c r="C366" s="211" t="s">
        <v>1535</v>
      </c>
      <c r="D366" s="211" t="s">
        <v>196</v>
      </c>
      <c r="E366" s="212" t="s">
        <v>1281</v>
      </c>
      <c r="F366" s="213" t="s">
        <v>1282</v>
      </c>
      <c r="G366" s="214" t="s">
        <v>761</v>
      </c>
      <c r="H366" s="215">
        <v>2</v>
      </c>
      <c r="I366" s="216"/>
      <c r="J366" s="217">
        <f>ROUND(I366*H366,2)</f>
        <v>0</v>
      </c>
      <c r="K366" s="213" t="s">
        <v>47</v>
      </c>
      <c r="L366" s="66"/>
      <c r="M366" s="218" t="s">
        <v>47</v>
      </c>
      <c r="N366" s="219" t="s">
        <v>53</v>
      </c>
      <c r="O366" s="41"/>
      <c r="P366" s="220">
        <f>O366*H366</f>
        <v>0</v>
      </c>
      <c r="Q366" s="220">
        <v>15.30899</v>
      </c>
      <c r="R366" s="220">
        <f>Q366*H366</f>
        <v>0</v>
      </c>
      <c r="S366" s="220">
        <v>0</v>
      </c>
      <c r="T366" s="221">
        <f>S366*H366</f>
        <v>0</v>
      </c>
      <c r="AR366" s="19" t="s">
        <v>194</v>
      </c>
      <c r="AT366" s="19" t="s">
        <v>196</v>
      </c>
      <c r="AU366" s="19" t="s">
        <v>23</v>
      </c>
      <c r="AY366" s="19" t="s">
        <v>195</v>
      </c>
      <c r="BE366" s="222">
        <f>IF(N366="základní",J366,0)</f>
        <v>0</v>
      </c>
      <c r="BF366" s="222">
        <f>IF(N366="snížená",J366,0)</f>
        <v>0</v>
      </c>
      <c r="BG366" s="222">
        <f>IF(N366="zákl. přenesená",J366,0)</f>
        <v>0</v>
      </c>
      <c r="BH366" s="222">
        <f>IF(N366="sníž. přenesená",J366,0)</f>
        <v>0</v>
      </c>
      <c r="BI366" s="222">
        <f>IF(N366="nulová",J366,0)</f>
        <v>0</v>
      </c>
      <c r="BJ366" s="19" t="s">
        <v>23</v>
      </c>
      <c r="BK366" s="222">
        <f>ROUND(I366*H366,2)</f>
        <v>0</v>
      </c>
      <c r="BL366" s="19" t="s">
        <v>194</v>
      </c>
      <c r="BM366" s="19" t="s">
        <v>1536</v>
      </c>
    </row>
    <row r="367" s="1" customFormat="1">
      <c r="B367" s="40"/>
      <c r="C367" s="68"/>
      <c r="D367" s="225" t="s">
        <v>202</v>
      </c>
      <c r="E367" s="68"/>
      <c r="F367" s="226" t="s">
        <v>1284</v>
      </c>
      <c r="G367" s="68"/>
      <c r="H367" s="68"/>
      <c r="I367" s="183"/>
      <c r="J367" s="68"/>
      <c r="K367" s="68"/>
      <c r="L367" s="66"/>
      <c r="M367" s="86"/>
      <c r="N367" s="41"/>
      <c r="O367" s="41"/>
      <c r="P367" s="41"/>
      <c r="Q367" s="41"/>
      <c r="R367" s="41"/>
      <c r="S367" s="41"/>
      <c r="T367" s="87"/>
      <c r="AT367" s="19" t="s">
        <v>202</v>
      </c>
      <c r="AU367" s="19" t="s">
        <v>23</v>
      </c>
    </row>
    <row r="368" s="12" customFormat="1">
      <c r="B368" s="238"/>
      <c r="C368" s="239"/>
      <c r="D368" s="223" t="s">
        <v>213</v>
      </c>
      <c r="E368" s="240" t="s">
        <v>1285</v>
      </c>
      <c r="F368" s="241" t="s">
        <v>91</v>
      </c>
      <c r="G368" s="239"/>
      <c r="H368" s="242">
        <v>2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AT368" s="248" t="s">
        <v>213</v>
      </c>
      <c r="AU368" s="248" t="s">
        <v>23</v>
      </c>
      <c r="AV368" s="12" t="s">
        <v>91</v>
      </c>
      <c r="AW368" s="12" t="s">
        <v>45</v>
      </c>
      <c r="AX368" s="12" t="s">
        <v>23</v>
      </c>
      <c r="AY368" s="248" t="s">
        <v>195</v>
      </c>
    </row>
    <row r="369" s="1" customFormat="1" ht="22.5" customHeight="1">
      <c r="B369" s="40"/>
      <c r="C369" s="211" t="s">
        <v>841</v>
      </c>
      <c r="D369" s="211" t="s">
        <v>196</v>
      </c>
      <c r="E369" s="212" t="s">
        <v>1168</v>
      </c>
      <c r="F369" s="213" t="s">
        <v>1169</v>
      </c>
      <c r="G369" s="214" t="s">
        <v>557</v>
      </c>
      <c r="H369" s="215">
        <v>15</v>
      </c>
      <c r="I369" s="216"/>
      <c r="J369" s="217">
        <f>ROUND(I369*H369,2)</f>
        <v>0</v>
      </c>
      <c r="K369" s="213" t="s">
        <v>200</v>
      </c>
      <c r="L369" s="66"/>
      <c r="M369" s="218" t="s">
        <v>47</v>
      </c>
      <c r="N369" s="219" t="s">
        <v>53</v>
      </c>
      <c r="O369" s="41"/>
      <c r="P369" s="220">
        <f>O369*H369</f>
        <v>0</v>
      </c>
      <c r="Q369" s="220">
        <v>2.2667199999999998</v>
      </c>
      <c r="R369" s="220">
        <f>Q369*H369</f>
        <v>0</v>
      </c>
      <c r="S369" s="220">
        <v>0</v>
      </c>
      <c r="T369" s="221">
        <f>S369*H369</f>
        <v>0</v>
      </c>
      <c r="AR369" s="19" t="s">
        <v>194</v>
      </c>
      <c r="AT369" s="19" t="s">
        <v>196</v>
      </c>
      <c r="AU369" s="19" t="s">
        <v>23</v>
      </c>
      <c r="AY369" s="19" t="s">
        <v>195</v>
      </c>
      <c r="BE369" s="222">
        <f>IF(N369="základní",J369,0)</f>
        <v>0</v>
      </c>
      <c r="BF369" s="222">
        <f>IF(N369="snížená",J369,0)</f>
        <v>0</v>
      </c>
      <c r="BG369" s="222">
        <f>IF(N369="zákl. přenesená",J369,0)</f>
        <v>0</v>
      </c>
      <c r="BH369" s="222">
        <f>IF(N369="sníž. přenesená",J369,0)</f>
        <v>0</v>
      </c>
      <c r="BI369" s="222">
        <f>IF(N369="nulová",J369,0)</f>
        <v>0</v>
      </c>
      <c r="BJ369" s="19" t="s">
        <v>23</v>
      </c>
      <c r="BK369" s="222">
        <f>ROUND(I369*H369,2)</f>
        <v>0</v>
      </c>
      <c r="BL369" s="19" t="s">
        <v>194</v>
      </c>
      <c r="BM369" s="19" t="s">
        <v>1537</v>
      </c>
    </row>
    <row r="370" s="1" customFormat="1">
      <c r="B370" s="40"/>
      <c r="C370" s="68"/>
      <c r="D370" s="225" t="s">
        <v>202</v>
      </c>
      <c r="E370" s="68"/>
      <c r="F370" s="226" t="s">
        <v>1171</v>
      </c>
      <c r="G370" s="68"/>
      <c r="H370" s="68"/>
      <c r="I370" s="183"/>
      <c r="J370" s="68"/>
      <c r="K370" s="68"/>
      <c r="L370" s="66"/>
      <c r="M370" s="86"/>
      <c r="N370" s="41"/>
      <c r="O370" s="41"/>
      <c r="P370" s="41"/>
      <c r="Q370" s="41"/>
      <c r="R370" s="41"/>
      <c r="S370" s="41"/>
      <c r="T370" s="87"/>
      <c r="AT370" s="19" t="s">
        <v>202</v>
      </c>
      <c r="AU370" s="19" t="s">
        <v>23</v>
      </c>
    </row>
    <row r="371" s="11" customFormat="1">
      <c r="B371" s="227"/>
      <c r="C371" s="228"/>
      <c r="D371" s="225" t="s">
        <v>213</v>
      </c>
      <c r="E371" s="229" t="s">
        <v>47</v>
      </c>
      <c r="F371" s="230" t="s">
        <v>1337</v>
      </c>
      <c r="G371" s="228"/>
      <c r="H371" s="231" t="s">
        <v>47</v>
      </c>
      <c r="I371" s="232"/>
      <c r="J371" s="228"/>
      <c r="K371" s="228"/>
      <c r="L371" s="233"/>
      <c r="M371" s="234"/>
      <c r="N371" s="235"/>
      <c r="O371" s="235"/>
      <c r="P371" s="235"/>
      <c r="Q371" s="235"/>
      <c r="R371" s="235"/>
      <c r="S371" s="235"/>
      <c r="T371" s="236"/>
      <c r="AT371" s="237" t="s">
        <v>213</v>
      </c>
      <c r="AU371" s="237" t="s">
        <v>23</v>
      </c>
      <c r="AV371" s="11" t="s">
        <v>23</v>
      </c>
      <c r="AW371" s="11" t="s">
        <v>45</v>
      </c>
      <c r="AX371" s="11" t="s">
        <v>82</v>
      </c>
      <c r="AY371" s="237" t="s">
        <v>195</v>
      </c>
    </row>
    <row r="372" s="12" customFormat="1">
      <c r="B372" s="238"/>
      <c r="C372" s="239"/>
      <c r="D372" s="223" t="s">
        <v>213</v>
      </c>
      <c r="E372" s="240" t="s">
        <v>47</v>
      </c>
      <c r="F372" s="241" t="s">
        <v>8</v>
      </c>
      <c r="G372" s="239"/>
      <c r="H372" s="242">
        <v>15</v>
      </c>
      <c r="I372" s="243"/>
      <c r="J372" s="239"/>
      <c r="K372" s="239"/>
      <c r="L372" s="244"/>
      <c r="M372" s="245"/>
      <c r="N372" s="246"/>
      <c r="O372" s="246"/>
      <c r="P372" s="246"/>
      <c r="Q372" s="246"/>
      <c r="R372" s="246"/>
      <c r="S372" s="246"/>
      <c r="T372" s="247"/>
      <c r="AT372" s="248" t="s">
        <v>213</v>
      </c>
      <c r="AU372" s="248" t="s">
        <v>23</v>
      </c>
      <c r="AV372" s="12" t="s">
        <v>91</v>
      </c>
      <c r="AW372" s="12" t="s">
        <v>45</v>
      </c>
      <c r="AX372" s="12" t="s">
        <v>23</v>
      </c>
      <c r="AY372" s="248" t="s">
        <v>195</v>
      </c>
    </row>
    <row r="373" s="1" customFormat="1" ht="22.5" customHeight="1">
      <c r="B373" s="40"/>
      <c r="C373" s="211" t="s">
        <v>683</v>
      </c>
      <c r="D373" s="211" t="s">
        <v>196</v>
      </c>
      <c r="E373" s="212" t="s">
        <v>879</v>
      </c>
      <c r="F373" s="213" t="s">
        <v>880</v>
      </c>
      <c r="G373" s="214" t="s">
        <v>526</v>
      </c>
      <c r="H373" s="215">
        <v>23902</v>
      </c>
      <c r="I373" s="216"/>
      <c r="J373" s="217">
        <f>ROUND(I373*H373,2)</f>
        <v>0</v>
      </c>
      <c r="K373" s="213" t="s">
        <v>200</v>
      </c>
      <c r="L373" s="66"/>
      <c r="M373" s="218" t="s">
        <v>47</v>
      </c>
      <c r="N373" s="219" t="s">
        <v>53</v>
      </c>
      <c r="O373" s="41"/>
      <c r="P373" s="220">
        <f>O373*H373</f>
        <v>0</v>
      </c>
      <c r="Q373" s="220">
        <v>0</v>
      </c>
      <c r="R373" s="220">
        <f>Q373*H373</f>
        <v>0</v>
      </c>
      <c r="S373" s="220">
        <v>0.02</v>
      </c>
      <c r="T373" s="221">
        <f>S373*H373</f>
        <v>0</v>
      </c>
      <c r="AR373" s="19" t="s">
        <v>194</v>
      </c>
      <c r="AT373" s="19" t="s">
        <v>196</v>
      </c>
      <c r="AU373" s="19" t="s">
        <v>23</v>
      </c>
      <c r="AY373" s="19" t="s">
        <v>195</v>
      </c>
      <c r="BE373" s="222">
        <f>IF(N373="základní",J373,0)</f>
        <v>0</v>
      </c>
      <c r="BF373" s="222">
        <f>IF(N373="snížená",J373,0)</f>
        <v>0</v>
      </c>
      <c r="BG373" s="222">
        <f>IF(N373="zákl. přenesená",J373,0)</f>
        <v>0</v>
      </c>
      <c r="BH373" s="222">
        <f>IF(N373="sníž. přenesená",J373,0)</f>
        <v>0</v>
      </c>
      <c r="BI373" s="222">
        <f>IF(N373="nulová",J373,0)</f>
        <v>0</v>
      </c>
      <c r="BJ373" s="19" t="s">
        <v>23</v>
      </c>
      <c r="BK373" s="222">
        <f>ROUND(I373*H373,2)</f>
        <v>0</v>
      </c>
      <c r="BL373" s="19" t="s">
        <v>194</v>
      </c>
      <c r="BM373" s="19" t="s">
        <v>1538</v>
      </c>
    </row>
    <row r="374" s="1" customFormat="1">
      <c r="B374" s="40"/>
      <c r="C374" s="68"/>
      <c r="D374" s="225" t="s">
        <v>202</v>
      </c>
      <c r="E374" s="68"/>
      <c r="F374" s="226" t="s">
        <v>882</v>
      </c>
      <c r="G374" s="68"/>
      <c r="H374" s="68"/>
      <c r="I374" s="183"/>
      <c r="J374" s="68"/>
      <c r="K374" s="68"/>
      <c r="L374" s="66"/>
      <c r="M374" s="86"/>
      <c r="N374" s="41"/>
      <c r="O374" s="41"/>
      <c r="P374" s="41"/>
      <c r="Q374" s="41"/>
      <c r="R374" s="41"/>
      <c r="S374" s="41"/>
      <c r="T374" s="87"/>
      <c r="AT374" s="19" t="s">
        <v>202</v>
      </c>
      <c r="AU374" s="19" t="s">
        <v>23</v>
      </c>
    </row>
    <row r="375" s="11" customFormat="1">
      <c r="B375" s="227"/>
      <c r="C375" s="228"/>
      <c r="D375" s="225" t="s">
        <v>213</v>
      </c>
      <c r="E375" s="229" t="s">
        <v>47</v>
      </c>
      <c r="F375" s="230" t="s">
        <v>1337</v>
      </c>
      <c r="G375" s="228"/>
      <c r="H375" s="231" t="s">
        <v>47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213</v>
      </c>
      <c r="AU375" s="237" t="s">
        <v>23</v>
      </c>
      <c r="AV375" s="11" t="s">
        <v>23</v>
      </c>
      <c r="AW375" s="11" t="s">
        <v>45</v>
      </c>
      <c r="AX375" s="11" t="s">
        <v>82</v>
      </c>
      <c r="AY375" s="237" t="s">
        <v>195</v>
      </c>
    </row>
    <row r="376" s="12" customFormat="1">
      <c r="B376" s="238"/>
      <c r="C376" s="239"/>
      <c r="D376" s="225" t="s">
        <v>213</v>
      </c>
      <c r="E376" s="266" t="s">
        <v>1539</v>
      </c>
      <c r="F376" s="267" t="s">
        <v>1425</v>
      </c>
      <c r="G376" s="239"/>
      <c r="H376" s="268">
        <v>10759</v>
      </c>
      <c r="I376" s="243"/>
      <c r="J376" s="239"/>
      <c r="K376" s="239"/>
      <c r="L376" s="244"/>
      <c r="M376" s="245"/>
      <c r="N376" s="246"/>
      <c r="O376" s="246"/>
      <c r="P376" s="246"/>
      <c r="Q376" s="246"/>
      <c r="R376" s="246"/>
      <c r="S376" s="246"/>
      <c r="T376" s="247"/>
      <c r="AT376" s="248" t="s">
        <v>213</v>
      </c>
      <c r="AU376" s="248" t="s">
        <v>23</v>
      </c>
      <c r="AV376" s="12" t="s">
        <v>91</v>
      </c>
      <c r="AW376" s="12" t="s">
        <v>45</v>
      </c>
      <c r="AX376" s="12" t="s">
        <v>82</v>
      </c>
      <c r="AY376" s="248" t="s">
        <v>195</v>
      </c>
    </row>
    <row r="377" s="12" customFormat="1">
      <c r="B377" s="238"/>
      <c r="C377" s="239"/>
      <c r="D377" s="225" t="s">
        <v>213</v>
      </c>
      <c r="E377" s="266" t="s">
        <v>1540</v>
      </c>
      <c r="F377" s="267" t="s">
        <v>1426</v>
      </c>
      <c r="G377" s="239"/>
      <c r="H377" s="268">
        <v>13143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AT377" s="248" t="s">
        <v>213</v>
      </c>
      <c r="AU377" s="248" t="s">
        <v>23</v>
      </c>
      <c r="AV377" s="12" t="s">
        <v>91</v>
      </c>
      <c r="AW377" s="12" t="s">
        <v>45</v>
      </c>
      <c r="AX377" s="12" t="s">
        <v>82</v>
      </c>
      <c r="AY377" s="248" t="s">
        <v>195</v>
      </c>
    </row>
    <row r="378" s="12" customFormat="1">
      <c r="B378" s="238"/>
      <c r="C378" s="239"/>
      <c r="D378" s="223" t="s">
        <v>213</v>
      </c>
      <c r="E378" s="240" t="s">
        <v>1541</v>
      </c>
      <c r="F378" s="241" t="s">
        <v>1427</v>
      </c>
      <c r="G378" s="239"/>
      <c r="H378" s="242">
        <v>23902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AT378" s="248" t="s">
        <v>213</v>
      </c>
      <c r="AU378" s="248" t="s">
        <v>23</v>
      </c>
      <c r="AV378" s="12" t="s">
        <v>91</v>
      </c>
      <c r="AW378" s="12" t="s">
        <v>45</v>
      </c>
      <c r="AX378" s="12" t="s">
        <v>23</v>
      </c>
      <c r="AY378" s="248" t="s">
        <v>195</v>
      </c>
    </row>
    <row r="379" s="1" customFormat="1" ht="22.5" customHeight="1">
      <c r="B379" s="40"/>
      <c r="C379" s="211" t="s">
        <v>853</v>
      </c>
      <c r="D379" s="211" t="s">
        <v>196</v>
      </c>
      <c r="E379" s="212" t="s">
        <v>817</v>
      </c>
      <c r="F379" s="213" t="s">
        <v>818</v>
      </c>
      <c r="G379" s="214" t="s">
        <v>510</v>
      </c>
      <c r="H379" s="215">
        <v>4782</v>
      </c>
      <c r="I379" s="216"/>
      <c r="J379" s="217">
        <f>ROUND(I379*H379,2)</f>
        <v>0</v>
      </c>
      <c r="K379" s="213" t="s">
        <v>200</v>
      </c>
      <c r="L379" s="66"/>
      <c r="M379" s="218" t="s">
        <v>47</v>
      </c>
      <c r="N379" s="219" t="s">
        <v>53</v>
      </c>
      <c r="O379" s="41"/>
      <c r="P379" s="220">
        <f>O379*H379</f>
        <v>0</v>
      </c>
      <c r="Q379" s="220">
        <v>0.00033</v>
      </c>
      <c r="R379" s="220">
        <f>Q379*H379</f>
        <v>0</v>
      </c>
      <c r="S379" s="220">
        <v>0</v>
      </c>
      <c r="T379" s="221">
        <f>S379*H379</f>
        <v>0</v>
      </c>
      <c r="AR379" s="19" t="s">
        <v>194</v>
      </c>
      <c r="AT379" s="19" t="s">
        <v>196</v>
      </c>
      <c r="AU379" s="19" t="s">
        <v>23</v>
      </c>
      <c r="AY379" s="19" t="s">
        <v>195</v>
      </c>
      <c r="BE379" s="222">
        <f>IF(N379="základní",J379,0)</f>
        <v>0</v>
      </c>
      <c r="BF379" s="222">
        <f>IF(N379="snížená",J379,0)</f>
        <v>0</v>
      </c>
      <c r="BG379" s="222">
        <f>IF(N379="zákl. přenesená",J379,0)</f>
        <v>0</v>
      </c>
      <c r="BH379" s="222">
        <f>IF(N379="sníž. přenesená",J379,0)</f>
        <v>0</v>
      </c>
      <c r="BI379" s="222">
        <f>IF(N379="nulová",J379,0)</f>
        <v>0</v>
      </c>
      <c r="BJ379" s="19" t="s">
        <v>23</v>
      </c>
      <c r="BK379" s="222">
        <f>ROUND(I379*H379,2)</f>
        <v>0</v>
      </c>
      <c r="BL379" s="19" t="s">
        <v>194</v>
      </c>
      <c r="BM379" s="19" t="s">
        <v>1542</v>
      </c>
    </row>
    <row r="380" s="11" customFormat="1">
      <c r="B380" s="227"/>
      <c r="C380" s="228"/>
      <c r="D380" s="225" t="s">
        <v>213</v>
      </c>
      <c r="E380" s="229" t="s">
        <v>47</v>
      </c>
      <c r="F380" s="230" t="s">
        <v>1337</v>
      </c>
      <c r="G380" s="228"/>
      <c r="H380" s="231" t="s">
        <v>47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AT380" s="237" t="s">
        <v>213</v>
      </c>
      <c r="AU380" s="237" t="s">
        <v>23</v>
      </c>
      <c r="AV380" s="11" t="s">
        <v>23</v>
      </c>
      <c r="AW380" s="11" t="s">
        <v>45</v>
      </c>
      <c r="AX380" s="11" t="s">
        <v>82</v>
      </c>
      <c r="AY380" s="237" t="s">
        <v>195</v>
      </c>
    </row>
    <row r="381" s="12" customFormat="1">
      <c r="B381" s="238"/>
      <c r="C381" s="239"/>
      <c r="D381" s="223" t="s">
        <v>213</v>
      </c>
      <c r="E381" s="240" t="s">
        <v>47</v>
      </c>
      <c r="F381" s="241" t="s">
        <v>1543</v>
      </c>
      <c r="G381" s="239"/>
      <c r="H381" s="242">
        <v>4782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AT381" s="248" t="s">
        <v>213</v>
      </c>
      <c r="AU381" s="248" t="s">
        <v>23</v>
      </c>
      <c r="AV381" s="12" t="s">
        <v>91</v>
      </c>
      <c r="AW381" s="12" t="s">
        <v>45</v>
      </c>
      <c r="AX381" s="12" t="s">
        <v>23</v>
      </c>
      <c r="AY381" s="248" t="s">
        <v>195</v>
      </c>
    </row>
    <row r="382" s="1" customFormat="1" ht="22.5" customHeight="1">
      <c r="B382" s="40"/>
      <c r="C382" s="286" t="s">
        <v>858</v>
      </c>
      <c r="D382" s="286" t="s">
        <v>479</v>
      </c>
      <c r="E382" s="287" t="s">
        <v>848</v>
      </c>
      <c r="F382" s="288" t="s">
        <v>849</v>
      </c>
      <c r="G382" s="289" t="s">
        <v>301</v>
      </c>
      <c r="H382" s="290">
        <v>38</v>
      </c>
      <c r="I382" s="291"/>
      <c r="J382" s="292">
        <f>ROUND(I382*H382,2)</f>
        <v>0</v>
      </c>
      <c r="K382" s="288" t="s">
        <v>200</v>
      </c>
      <c r="L382" s="293"/>
      <c r="M382" s="294" t="s">
        <v>47</v>
      </c>
      <c r="N382" s="295" t="s">
        <v>53</v>
      </c>
      <c r="O382" s="41"/>
      <c r="P382" s="220">
        <f>O382*H382</f>
        <v>0</v>
      </c>
      <c r="Q382" s="220">
        <v>0.248</v>
      </c>
      <c r="R382" s="220">
        <f>Q382*H382</f>
        <v>0</v>
      </c>
      <c r="S382" s="220">
        <v>0</v>
      </c>
      <c r="T382" s="221">
        <f>S382*H382</f>
        <v>0</v>
      </c>
      <c r="AR382" s="19" t="s">
        <v>238</v>
      </c>
      <c r="AT382" s="19" t="s">
        <v>479</v>
      </c>
      <c r="AU382" s="19" t="s">
        <v>23</v>
      </c>
      <c r="AY382" s="19" t="s">
        <v>195</v>
      </c>
      <c r="BE382" s="222">
        <f>IF(N382="základní",J382,0)</f>
        <v>0</v>
      </c>
      <c r="BF382" s="222">
        <f>IF(N382="snížená",J382,0)</f>
        <v>0</v>
      </c>
      <c r="BG382" s="222">
        <f>IF(N382="zákl. přenesená",J382,0)</f>
        <v>0</v>
      </c>
      <c r="BH382" s="222">
        <f>IF(N382="sníž. přenesená",J382,0)</f>
        <v>0</v>
      </c>
      <c r="BI382" s="222">
        <f>IF(N382="nulová",J382,0)</f>
        <v>0</v>
      </c>
      <c r="BJ382" s="19" t="s">
        <v>23</v>
      </c>
      <c r="BK382" s="222">
        <f>ROUND(I382*H382,2)</f>
        <v>0</v>
      </c>
      <c r="BL382" s="19" t="s">
        <v>194</v>
      </c>
      <c r="BM382" s="19" t="s">
        <v>1544</v>
      </c>
    </row>
    <row r="383" s="1" customFormat="1">
      <c r="B383" s="40"/>
      <c r="C383" s="68"/>
      <c r="D383" s="225" t="s">
        <v>202</v>
      </c>
      <c r="E383" s="68"/>
      <c r="F383" s="226" t="s">
        <v>851</v>
      </c>
      <c r="G383" s="68"/>
      <c r="H383" s="68"/>
      <c r="I383" s="183"/>
      <c r="J383" s="68"/>
      <c r="K383" s="68"/>
      <c r="L383" s="66"/>
      <c r="M383" s="86"/>
      <c r="N383" s="41"/>
      <c r="O383" s="41"/>
      <c r="P383" s="41"/>
      <c r="Q383" s="41"/>
      <c r="R383" s="41"/>
      <c r="S383" s="41"/>
      <c r="T383" s="87"/>
      <c r="AT383" s="19" t="s">
        <v>202</v>
      </c>
      <c r="AU383" s="19" t="s">
        <v>23</v>
      </c>
    </row>
    <row r="384" s="12" customFormat="1">
      <c r="B384" s="238"/>
      <c r="C384" s="239"/>
      <c r="D384" s="223" t="s">
        <v>213</v>
      </c>
      <c r="E384" s="240" t="s">
        <v>47</v>
      </c>
      <c r="F384" s="241" t="s">
        <v>1545</v>
      </c>
      <c r="G384" s="239"/>
      <c r="H384" s="242">
        <v>38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AT384" s="248" t="s">
        <v>213</v>
      </c>
      <c r="AU384" s="248" t="s">
        <v>23</v>
      </c>
      <c r="AV384" s="12" t="s">
        <v>91</v>
      </c>
      <c r="AW384" s="12" t="s">
        <v>45</v>
      </c>
      <c r="AX384" s="12" t="s">
        <v>23</v>
      </c>
      <c r="AY384" s="248" t="s">
        <v>195</v>
      </c>
    </row>
    <row r="385" s="1" customFormat="1" ht="22.5" customHeight="1">
      <c r="B385" s="40"/>
      <c r="C385" s="286" t="s">
        <v>863</v>
      </c>
      <c r="D385" s="286" t="s">
        <v>479</v>
      </c>
      <c r="E385" s="287" t="s">
        <v>854</v>
      </c>
      <c r="F385" s="288" t="s">
        <v>855</v>
      </c>
      <c r="G385" s="289" t="s">
        <v>301</v>
      </c>
      <c r="H385" s="290">
        <v>3</v>
      </c>
      <c r="I385" s="291"/>
      <c r="J385" s="292">
        <f>ROUND(I385*H385,2)</f>
        <v>0</v>
      </c>
      <c r="K385" s="288" t="s">
        <v>200</v>
      </c>
      <c r="L385" s="293"/>
      <c r="M385" s="294" t="s">
        <v>47</v>
      </c>
      <c r="N385" s="295" t="s">
        <v>53</v>
      </c>
      <c r="O385" s="41"/>
      <c r="P385" s="220">
        <f>O385*H385</f>
        <v>0</v>
      </c>
      <c r="Q385" s="220">
        <v>0.244</v>
      </c>
      <c r="R385" s="220">
        <f>Q385*H385</f>
        <v>0</v>
      </c>
      <c r="S385" s="220">
        <v>0</v>
      </c>
      <c r="T385" s="221">
        <f>S385*H385</f>
        <v>0</v>
      </c>
      <c r="AR385" s="19" t="s">
        <v>238</v>
      </c>
      <c r="AT385" s="19" t="s">
        <v>479</v>
      </c>
      <c r="AU385" s="19" t="s">
        <v>23</v>
      </c>
      <c r="AY385" s="19" t="s">
        <v>195</v>
      </c>
      <c r="BE385" s="222">
        <f>IF(N385="základní",J385,0)</f>
        <v>0</v>
      </c>
      <c r="BF385" s="222">
        <f>IF(N385="snížená",J385,0)</f>
        <v>0</v>
      </c>
      <c r="BG385" s="222">
        <f>IF(N385="zákl. přenesená",J385,0)</f>
        <v>0</v>
      </c>
      <c r="BH385" s="222">
        <f>IF(N385="sníž. přenesená",J385,0)</f>
        <v>0</v>
      </c>
      <c r="BI385" s="222">
        <f>IF(N385="nulová",J385,0)</f>
        <v>0</v>
      </c>
      <c r="BJ385" s="19" t="s">
        <v>23</v>
      </c>
      <c r="BK385" s="222">
        <f>ROUND(I385*H385,2)</f>
        <v>0</v>
      </c>
      <c r="BL385" s="19" t="s">
        <v>194</v>
      </c>
      <c r="BM385" s="19" t="s">
        <v>1546</v>
      </c>
    </row>
    <row r="386" s="1" customFormat="1">
      <c r="B386" s="40"/>
      <c r="C386" s="68"/>
      <c r="D386" s="225" t="s">
        <v>202</v>
      </c>
      <c r="E386" s="68"/>
      <c r="F386" s="226" t="s">
        <v>857</v>
      </c>
      <c r="G386" s="68"/>
      <c r="H386" s="68"/>
      <c r="I386" s="183"/>
      <c r="J386" s="68"/>
      <c r="K386" s="68"/>
      <c r="L386" s="66"/>
      <c r="M386" s="86"/>
      <c r="N386" s="41"/>
      <c r="O386" s="41"/>
      <c r="P386" s="41"/>
      <c r="Q386" s="41"/>
      <c r="R386" s="41"/>
      <c r="S386" s="41"/>
      <c r="T386" s="87"/>
      <c r="AT386" s="19" t="s">
        <v>202</v>
      </c>
      <c r="AU386" s="19" t="s">
        <v>23</v>
      </c>
    </row>
    <row r="387" s="12" customFormat="1">
      <c r="B387" s="238"/>
      <c r="C387" s="239"/>
      <c r="D387" s="223" t="s">
        <v>213</v>
      </c>
      <c r="E387" s="240" t="s">
        <v>47</v>
      </c>
      <c r="F387" s="241" t="s">
        <v>208</v>
      </c>
      <c r="G387" s="239"/>
      <c r="H387" s="242">
        <v>3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AT387" s="248" t="s">
        <v>213</v>
      </c>
      <c r="AU387" s="248" t="s">
        <v>23</v>
      </c>
      <c r="AV387" s="12" t="s">
        <v>91</v>
      </c>
      <c r="AW387" s="12" t="s">
        <v>45</v>
      </c>
      <c r="AX387" s="12" t="s">
        <v>23</v>
      </c>
      <c r="AY387" s="248" t="s">
        <v>195</v>
      </c>
    </row>
    <row r="388" s="1" customFormat="1" ht="22.5" customHeight="1">
      <c r="B388" s="40"/>
      <c r="C388" s="286" t="s">
        <v>868</v>
      </c>
      <c r="D388" s="286" t="s">
        <v>479</v>
      </c>
      <c r="E388" s="287" t="s">
        <v>859</v>
      </c>
      <c r="F388" s="288" t="s">
        <v>860</v>
      </c>
      <c r="G388" s="289" t="s">
        <v>301</v>
      </c>
      <c r="H388" s="290">
        <v>3</v>
      </c>
      <c r="I388" s="291"/>
      <c r="J388" s="292">
        <f>ROUND(I388*H388,2)</f>
        <v>0</v>
      </c>
      <c r="K388" s="288" t="s">
        <v>200</v>
      </c>
      <c r="L388" s="293"/>
      <c r="M388" s="294" t="s">
        <v>47</v>
      </c>
      <c r="N388" s="295" t="s">
        <v>53</v>
      </c>
      <c r="O388" s="41"/>
      <c r="P388" s="220">
        <f>O388*H388</f>
        <v>0</v>
      </c>
      <c r="Q388" s="220">
        <v>0.244</v>
      </c>
      <c r="R388" s="220">
        <f>Q388*H388</f>
        <v>0</v>
      </c>
      <c r="S388" s="220">
        <v>0</v>
      </c>
      <c r="T388" s="221">
        <f>S388*H388</f>
        <v>0</v>
      </c>
      <c r="AR388" s="19" t="s">
        <v>238</v>
      </c>
      <c r="AT388" s="19" t="s">
        <v>479</v>
      </c>
      <c r="AU388" s="19" t="s">
        <v>23</v>
      </c>
      <c r="AY388" s="19" t="s">
        <v>195</v>
      </c>
      <c r="BE388" s="222">
        <f>IF(N388="základní",J388,0)</f>
        <v>0</v>
      </c>
      <c r="BF388" s="222">
        <f>IF(N388="snížená",J388,0)</f>
        <v>0</v>
      </c>
      <c r="BG388" s="222">
        <f>IF(N388="zákl. přenesená",J388,0)</f>
        <v>0</v>
      </c>
      <c r="BH388" s="222">
        <f>IF(N388="sníž. přenesená",J388,0)</f>
        <v>0</v>
      </c>
      <c r="BI388" s="222">
        <f>IF(N388="nulová",J388,0)</f>
        <v>0</v>
      </c>
      <c r="BJ388" s="19" t="s">
        <v>23</v>
      </c>
      <c r="BK388" s="222">
        <f>ROUND(I388*H388,2)</f>
        <v>0</v>
      </c>
      <c r="BL388" s="19" t="s">
        <v>194</v>
      </c>
      <c r="BM388" s="19" t="s">
        <v>1547</v>
      </c>
    </row>
    <row r="389" s="1" customFormat="1">
      <c r="B389" s="40"/>
      <c r="C389" s="68"/>
      <c r="D389" s="223" t="s">
        <v>202</v>
      </c>
      <c r="E389" s="68"/>
      <c r="F389" s="224" t="s">
        <v>862</v>
      </c>
      <c r="G389" s="68"/>
      <c r="H389" s="68"/>
      <c r="I389" s="183"/>
      <c r="J389" s="68"/>
      <c r="K389" s="68"/>
      <c r="L389" s="66"/>
      <c r="M389" s="86"/>
      <c r="N389" s="41"/>
      <c r="O389" s="41"/>
      <c r="P389" s="41"/>
      <c r="Q389" s="41"/>
      <c r="R389" s="41"/>
      <c r="S389" s="41"/>
      <c r="T389" s="87"/>
      <c r="AT389" s="19" t="s">
        <v>202</v>
      </c>
      <c r="AU389" s="19" t="s">
        <v>23</v>
      </c>
    </row>
    <row r="390" s="1" customFormat="1" ht="22.5" customHeight="1">
      <c r="B390" s="40"/>
      <c r="C390" s="286" t="s">
        <v>873</v>
      </c>
      <c r="D390" s="286" t="s">
        <v>479</v>
      </c>
      <c r="E390" s="287" t="s">
        <v>864</v>
      </c>
      <c r="F390" s="288" t="s">
        <v>865</v>
      </c>
      <c r="G390" s="289" t="s">
        <v>301</v>
      </c>
      <c r="H390" s="290">
        <v>3</v>
      </c>
      <c r="I390" s="291"/>
      <c r="J390" s="292">
        <f>ROUND(I390*H390,2)</f>
        <v>0</v>
      </c>
      <c r="K390" s="288" t="s">
        <v>200</v>
      </c>
      <c r="L390" s="293"/>
      <c r="M390" s="294" t="s">
        <v>47</v>
      </c>
      <c r="N390" s="295" t="s">
        <v>53</v>
      </c>
      <c r="O390" s="41"/>
      <c r="P390" s="220">
        <f>O390*H390</f>
        <v>0</v>
      </c>
      <c r="Q390" s="220">
        <v>0.16400000000000001</v>
      </c>
      <c r="R390" s="220">
        <f>Q390*H390</f>
        <v>0</v>
      </c>
      <c r="S390" s="220">
        <v>0</v>
      </c>
      <c r="T390" s="221">
        <f>S390*H390</f>
        <v>0</v>
      </c>
      <c r="AR390" s="19" t="s">
        <v>238</v>
      </c>
      <c r="AT390" s="19" t="s">
        <v>479</v>
      </c>
      <c r="AU390" s="19" t="s">
        <v>23</v>
      </c>
      <c r="AY390" s="19" t="s">
        <v>195</v>
      </c>
      <c r="BE390" s="222">
        <f>IF(N390="základní",J390,0)</f>
        <v>0</v>
      </c>
      <c r="BF390" s="222">
        <f>IF(N390="snížená",J390,0)</f>
        <v>0</v>
      </c>
      <c r="BG390" s="222">
        <f>IF(N390="zákl. přenesená",J390,0)</f>
        <v>0</v>
      </c>
      <c r="BH390" s="222">
        <f>IF(N390="sníž. přenesená",J390,0)</f>
        <v>0</v>
      </c>
      <c r="BI390" s="222">
        <f>IF(N390="nulová",J390,0)</f>
        <v>0</v>
      </c>
      <c r="BJ390" s="19" t="s">
        <v>23</v>
      </c>
      <c r="BK390" s="222">
        <f>ROUND(I390*H390,2)</f>
        <v>0</v>
      </c>
      <c r="BL390" s="19" t="s">
        <v>194</v>
      </c>
      <c r="BM390" s="19" t="s">
        <v>1548</v>
      </c>
    </row>
    <row r="391" s="1" customFormat="1">
      <c r="B391" s="40"/>
      <c r="C391" s="68"/>
      <c r="D391" s="223" t="s">
        <v>202</v>
      </c>
      <c r="E391" s="68"/>
      <c r="F391" s="224" t="s">
        <v>867</v>
      </c>
      <c r="G391" s="68"/>
      <c r="H391" s="68"/>
      <c r="I391" s="183"/>
      <c r="J391" s="68"/>
      <c r="K391" s="68"/>
      <c r="L391" s="66"/>
      <c r="M391" s="86"/>
      <c r="N391" s="41"/>
      <c r="O391" s="41"/>
      <c r="P391" s="41"/>
      <c r="Q391" s="41"/>
      <c r="R391" s="41"/>
      <c r="S391" s="41"/>
      <c r="T391" s="87"/>
      <c r="AT391" s="19" t="s">
        <v>202</v>
      </c>
      <c r="AU391" s="19" t="s">
        <v>23</v>
      </c>
    </row>
    <row r="392" s="1" customFormat="1" ht="22.5" customHeight="1">
      <c r="B392" s="40"/>
      <c r="C392" s="286" t="s">
        <v>642</v>
      </c>
      <c r="D392" s="286" t="s">
        <v>479</v>
      </c>
      <c r="E392" s="287" t="s">
        <v>869</v>
      </c>
      <c r="F392" s="288" t="s">
        <v>870</v>
      </c>
      <c r="G392" s="289" t="s">
        <v>301</v>
      </c>
      <c r="H392" s="290">
        <v>3</v>
      </c>
      <c r="I392" s="291"/>
      <c r="J392" s="292">
        <f>ROUND(I392*H392,2)</f>
        <v>0</v>
      </c>
      <c r="K392" s="288" t="s">
        <v>200</v>
      </c>
      <c r="L392" s="293"/>
      <c r="M392" s="294" t="s">
        <v>47</v>
      </c>
      <c r="N392" s="295" t="s">
        <v>53</v>
      </c>
      <c r="O392" s="41"/>
      <c r="P392" s="220">
        <f>O392*H392</f>
        <v>0</v>
      </c>
      <c r="Q392" s="220">
        <v>0.16400000000000001</v>
      </c>
      <c r="R392" s="220">
        <f>Q392*H392</f>
        <v>0</v>
      </c>
      <c r="S392" s="220">
        <v>0</v>
      </c>
      <c r="T392" s="221">
        <f>S392*H392</f>
        <v>0</v>
      </c>
      <c r="AR392" s="19" t="s">
        <v>238</v>
      </c>
      <c r="AT392" s="19" t="s">
        <v>479</v>
      </c>
      <c r="AU392" s="19" t="s">
        <v>23</v>
      </c>
      <c r="AY392" s="19" t="s">
        <v>195</v>
      </c>
      <c r="BE392" s="222">
        <f>IF(N392="základní",J392,0)</f>
        <v>0</v>
      </c>
      <c r="BF392" s="222">
        <f>IF(N392="snížená",J392,0)</f>
        <v>0</v>
      </c>
      <c r="BG392" s="222">
        <f>IF(N392="zákl. přenesená",J392,0)</f>
        <v>0</v>
      </c>
      <c r="BH392" s="222">
        <f>IF(N392="sníž. přenesená",J392,0)</f>
        <v>0</v>
      </c>
      <c r="BI392" s="222">
        <f>IF(N392="nulová",J392,0)</f>
        <v>0</v>
      </c>
      <c r="BJ392" s="19" t="s">
        <v>23</v>
      </c>
      <c r="BK392" s="222">
        <f>ROUND(I392*H392,2)</f>
        <v>0</v>
      </c>
      <c r="BL392" s="19" t="s">
        <v>194</v>
      </c>
      <c r="BM392" s="19" t="s">
        <v>1549</v>
      </c>
    </row>
    <row r="393" s="1" customFormat="1">
      <c r="B393" s="40"/>
      <c r="C393" s="68"/>
      <c r="D393" s="223" t="s">
        <v>202</v>
      </c>
      <c r="E393" s="68"/>
      <c r="F393" s="224" t="s">
        <v>872</v>
      </c>
      <c r="G393" s="68"/>
      <c r="H393" s="68"/>
      <c r="I393" s="183"/>
      <c r="J393" s="68"/>
      <c r="K393" s="68"/>
      <c r="L393" s="66"/>
      <c r="M393" s="86"/>
      <c r="N393" s="41"/>
      <c r="O393" s="41"/>
      <c r="P393" s="41"/>
      <c r="Q393" s="41"/>
      <c r="R393" s="41"/>
      <c r="S393" s="41"/>
      <c r="T393" s="87"/>
      <c r="AT393" s="19" t="s">
        <v>202</v>
      </c>
      <c r="AU393" s="19" t="s">
        <v>23</v>
      </c>
    </row>
    <row r="394" s="1" customFormat="1" ht="22.5" customHeight="1">
      <c r="B394" s="40"/>
      <c r="C394" s="211" t="s">
        <v>948</v>
      </c>
      <c r="D394" s="211" t="s">
        <v>196</v>
      </c>
      <c r="E394" s="212" t="s">
        <v>1181</v>
      </c>
      <c r="F394" s="213" t="s">
        <v>1182</v>
      </c>
      <c r="G394" s="214" t="s">
        <v>568</v>
      </c>
      <c r="H394" s="215">
        <v>31.359999999999999</v>
      </c>
      <c r="I394" s="216"/>
      <c r="J394" s="217">
        <f>ROUND(I394*H394,2)</f>
        <v>0</v>
      </c>
      <c r="K394" s="213" t="s">
        <v>47</v>
      </c>
      <c r="L394" s="66"/>
      <c r="M394" s="218" t="s">
        <v>47</v>
      </c>
      <c r="N394" s="219" t="s">
        <v>53</v>
      </c>
      <c r="O394" s="41"/>
      <c r="P394" s="220">
        <f>O394*H394</f>
        <v>0</v>
      </c>
      <c r="Q394" s="220">
        <v>0.12</v>
      </c>
      <c r="R394" s="220">
        <f>Q394*H394</f>
        <v>0</v>
      </c>
      <c r="S394" s="220">
        <v>2.2000000000000002</v>
      </c>
      <c r="T394" s="221">
        <f>S394*H394</f>
        <v>0</v>
      </c>
      <c r="AR394" s="19" t="s">
        <v>194</v>
      </c>
      <c r="AT394" s="19" t="s">
        <v>196</v>
      </c>
      <c r="AU394" s="19" t="s">
        <v>23</v>
      </c>
      <c r="AY394" s="19" t="s">
        <v>195</v>
      </c>
      <c r="BE394" s="222">
        <f>IF(N394="základní",J394,0)</f>
        <v>0</v>
      </c>
      <c r="BF394" s="222">
        <f>IF(N394="snížená",J394,0)</f>
        <v>0</v>
      </c>
      <c r="BG394" s="222">
        <f>IF(N394="zákl. přenesená",J394,0)</f>
        <v>0</v>
      </c>
      <c r="BH394" s="222">
        <f>IF(N394="sníž. přenesená",J394,0)</f>
        <v>0</v>
      </c>
      <c r="BI394" s="222">
        <f>IF(N394="nulová",J394,0)</f>
        <v>0</v>
      </c>
      <c r="BJ394" s="19" t="s">
        <v>23</v>
      </c>
      <c r="BK394" s="222">
        <f>ROUND(I394*H394,2)</f>
        <v>0</v>
      </c>
      <c r="BL394" s="19" t="s">
        <v>194</v>
      </c>
      <c r="BM394" s="19" t="s">
        <v>1550</v>
      </c>
    </row>
    <row r="395" s="1" customFormat="1">
      <c r="B395" s="40"/>
      <c r="C395" s="68"/>
      <c r="D395" s="225" t="s">
        <v>202</v>
      </c>
      <c r="E395" s="68"/>
      <c r="F395" s="226" t="s">
        <v>1182</v>
      </c>
      <c r="G395" s="68"/>
      <c r="H395" s="68"/>
      <c r="I395" s="183"/>
      <c r="J395" s="68"/>
      <c r="K395" s="68"/>
      <c r="L395" s="66"/>
      <c r="M395" s="86"/>
      <c r="N395" s="41"/>
      <c r="O395" s="41"/>
      <c r="P395" s="41"/>
      <c r="Q395" s="41"/>
      <c r="R395" s="41"/>
      <c r="S395" s="41"/>
      <c r="T395" s="87"/>
      <c r="AT395" s="19" t="s">
        <v>202</v>
      </c>
      <c r="AU395" s="19" t="s">
        <v>23</v>
      </c>
    </row>
    <row r="396" s="12" customFormat="1">
      <c r="B396" s="238"/>
      <c r="C396" s="239"/>
      <c r="D396" s="223" t="s">
        <v>213</v>
      </c>
      <c r="E396" s="240" t="s">
        <v>47</v>
      </c>
      <c r="F396" s="241" t="s">
        <v>1352</v>
      </c>
      <c r="G396" s="239"/>
      <c r="H396" s="242">
        <v>31.359999999999999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AT396" s="248" t="s">
        <v>213</v>
      </c>
      <c r="AU396" s="248" t="s">
        <v>23</v>
      </c>
      <c r="AV396" s="12" t="s">
        <v>91</v>
      </c>
      <c r="AW396" s="12" t="s">
        <v>45</v>
      </c>
      <c r="AX396" s="12" t="s">
        <v>23</v>
      </c>
      <c r="AY396" s="248" t="s">
        <v>195</v>
      </c>
    </row>
    <row r="397" s="1" customFormat="1" ht="22.5" customHeight="1">
      <c r="B397" s="40"/>
      <c r="C397" s="211" t="s">
        <v>1551</v>
      </c>
      <c r="D397" s="211" t="s">
        <v>196</v>
      </c>
      <c r="E397" s="212" t="s">
        <v>1184</v>
      </c>
      <c r="F397" s="213" t="s">
        <v>1185</v>
      </c>
      <c r="G397" s="214" t="s">
        <v>568</v>
      </c>
      <c r="H397" s="215">
        <v>54.640000000000001</v>
      </c>
      <c r="I397" s="216"/>
      <c r="J397" s="217">
        <f>ROUND(I397*H397,2)</f>
        <v>0</v>
      </c>
      <c r="K397" s="213" t="s">
        <v>47</v>
      </c>
      <c r="L397" s="66"/>
      <c r="M397" s="218" t="s">
        <v>47</v>
      </c>
      <c r="N397" s="219" t="s">
        <v>53</v>
      </c>
      <c r="O397" s="41"/>
      <c r="P397" s="220">
        <f>O397*H397</f>
        <v>0</v>
      </c>
      <c r="Q397" s="220">
        <v>0.12</v>
      </c>
      <c r="R397" s="220">
        <f>Q397*H397</f>
        <v>0</v>
      </c>
      <c r="S397" s="220">
        <v>2.2000000000000002</v>
      </c>
      <c r="T397" s="221">
        <f>S397*H397</f>
        <v>0</v>
      </c>
      <c r="AR397" s="19" t="s">
        <v>194</v>
      </c>
      <c r="AT397" s="19" t="s">
        <v>196</v>
      </c>
      <c r="AU397" s="19" t="s">
        <v>23</v>
      </c>
      <c r="AY397" s="19" t="s">
        <v>195</v>
      </c>
      <c r="BE397" s="222">
        <f>IF(N397="základní",J397,0)</f>
        <v>0</v>
      </c>
      <c r="BF397" s="222">
        <f>IF(N397="snížená",J397,0)</f>
        <v>0</v>
      </c>
      <c r="BG397" s="222">
        <f>IF(N397="zákl. přenesená",J397,0)</f>
        <v>0</v>
      </c>
      <c r="BH397" s="222">
        <f>IF(N397="sníž. přenesená",J397,0)</f>
        <v>0</v>
      </c>
      <c r="BI397" s="222">
        <f>IF(N397="nulová",J397,0)</f>
        <v>0</v>
      </c>
      <c r="BJ397" s="19" t="s">
        <v>23</v>
      </c>
      <c r="BK397" s="222">
        <f>ROUND(I397*H397,2)</f>
        <v>0</v>
      </c>
      <c r="BL397" s="19" t="s">
        <v>194</v>
      </c>
      <c r="BM397" s="19" t="s">
        <v>1552</v>
      </c>
    </row>
    <row r="398" s="1" customFormat="1">
      <c r="B398" s="40"/>
      <c r="C398" s="68"/>
      <c r="D398" s="225" t="s">
        <v>202</v>
      </c>
      <c r="E398" s="68"/>
      <c r="F398" s="226" t="s">
        <v>1185</v>
      </c>
      <c r="G398" s="68"/>
      <c r="H398" s="68"/>
      <c r="I398" s="183"/>
      <c r="J398" s="68"/>
      <c r="K398" s="68"/>
      <c r="L398" s="66"/>
      <c r="M398" s="86"/>
      <c r="N398" s="41"/>
      <c r="O398" s="41"/>
      <c r="P398" s="41"/>
      <c r="Q398" s="41"/>
      <c r="R398" s="41"/>
      <c r="S398" s="41"/>
      <c r="T398" s="87"/>
      <c r="AT398" s="19" t="s">
        <v>202</v>
      </c>
      <c r="AU398" s="19" t="s">
        <v>23</v>
      </c>
    </row>
    <row r="399" s="12" customFormat="1">
      <c r="B399" s="238"/>
      <c r="C399" s="239"/>
      <c r="D399" s="223" t="s">
        <v>213</v>
      </c>
      <c r="E399" s="240" t="s">
        <v>47</v>
      </c>
      <c r="F399" s="241" t="s">
        <v>1553</v>
      </c>
      <c r="G399" s="239"/>
      <c r="H399" s="242">
        <v>54.640000000000001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AT399" s="248" t="s">
        <v>213</v>
      </c>
      <c r="AU399" s="248" t="s">
        <v>23</v>
      </c>
      <c r="AV399" s="12" t="s">
        <v>91</v>
      </c>
      <c r="AW399" s="12" t="s">
        <v>45</v>
      </c>
      <c r="AX399" s="12" t="s">
        <v>23</v>
      </c>
      <c r="AY399" s="248" t="s">
        <v>195</v>
      </c>
    </row>
    <row r="400" s="1" customFormat="1" ht="22.5" customHeight="1">
      <c r="B400" s="40"/>
      <c r="C400" s="211" t="s">
        <v>887</v>
      </c>
      <c r="D400" s="211" t="s">
        <v>196</v>
      </c>
      <c r="E400" s="212" t="s">
        <v>908</v>
      </c>
      <c r="F400" s="213" t="s">
        <v>909</v>
      </c>
      <c r="G400" s="214" t="s">
        <v>301</v>
      </c>
      <c r="H400" s="215">
        <v>11</v>
      </c>
      <c r="I400" s="216"/>
      <c r="J400" s="217">
        <f>ROUND(I400*H400,2)</f>
        <v>0</v>
      </c>
      <c r="K400" s="213" t="s">
        <v>200</v>
      </c>
      <c r="L400" s="66"/>
      <c r="M400" s="218" t="s">
        <v>47</v>
      </c>
      <c r="N400" s="219" t="s">
        <v>53</v>
      </c>
      <c r="O400" s="41"/>
      <c r="P400" s="220">
        <f>O400*H400</f>
        <v>0</v>
      </c>
      <c r="Q400" s="220">
        <v>0</v>
      </c>
      <c r="R400" s="220">
        <f>Q400*H400</f>
        <v>0</v>
      </c>
      <c r="S400" s="220">
        <v>0.082000000000000003</v>
      </c>
      <c r="T400" s="221">
        <f>S400*H400</f>
        <v>0</v>
      </c>
      <c r="AR400" s="19" t="s">
        <v>194</v>
      </c>
      <c r="AT400" s="19" t="s">
        <v>196</v>
      </c>
      <c r="AU400" s="19" t="s">
        <v>23</v>
      </c>
      <c r="AY400" s="19" t="s">
        <v>195</v>
      </c>
      <c r="BE400" s="222">
        <f>IF(N400="základní",J400,0)</f>
        <v>0</v>
      </c>
      <c r="BF400" s="222">
        <f>IF(N400="snížená",J400,0)</f>
        <v>0</v>
      </c>
      <c r="BG400" s="222">
        <f>IF(N400="zákl. přenesená",J400,0)</f>
        <v>0</v>
      </c>
      <c r="BH400" s="222">
        <f>IF(N400="sníž. přenesená",J400,0)</f>
        <v>0</v>
      </c>
      <c r="BI400" s="222">
        <f>IF(N400="nulová",J400,0)</f>
        <v>0</v>
      </c>
      <c r="BJ400" s="19" t="s">
        <v>23</v>
      </c>
      <c r="BK400" s="222">
        <f>ROUND(I400*H400,2)</f>
        <v>0</v>
      </c>
      <c r="BL400" s="19" t="s">
        <v>194</v>
      </c>
      <c r="BM400" s="19" t="s">
        <v>1554</v>
      </c>
    </row>
    <row r="401" s="1" customFormat="1">
      <c r="B401" s="40"/>
      <c r="C401" s="68"/>
      <c r="D401" s="225" t="s">
        <v>202</v>
      </c>
      <c r="E401" s="68"/>
      <c r="F401" s="226" t="s">
        <v>911</v>
      </c>
      <c r="G401" s="68"/>
      <c r="H401" s="68"/>
      <c r="I401" s="183"/>
      <c r="J401" s="68"/>
      <c r="K401" s="68"/>
      <c r="L401" s="66"/>
      <c r="M401" s="86"/>
      <c r="N401" s="41"/>
      <c r="O401" s="41"/>
      <c r="P401" s="41"/>
      <c r="Q401" s="41"/>
      <c r="R401" s="41"/>
      <c r="S401" s="41"/>
      <c r="T401" s="87"/>
      <c r="AT401" s="19" t="s">
        <v>202</v>
      </c>
      <c r="AU401" s="19" t="s">
        <v>23</v>
      </c>
    </row>
    <row r="402" s="11" customFormat="1">
      <c r="B402" s="227"/>
      <c r="C402" s="228"/>
      <c r="D402" s="225" t="s">
        <v>213</v>
      </c>
      <c r="E402" s="229" t="s">
        <v>47</v>
      </c>
      <c r="F402" s="230" t="s">
        <v>1337</v>
      </c>
      <c r="G402" s="228"/>
      <c r="H402" s="231" t="s">
        <v>47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AT402" s="237" t="s">
        <v>213</v>
      </c>
      <c r="AU402" s="237" t="s">
        <v>23</v>
      </c>
      <c r="AV402" s="11" t="s">
        <v>23</v>
      </c>
      <c r="AW402" s="11" t="s">
        <v>45</v>
      </c>
      <c r="AX402" s="11" t="s">
        <v>82</v>
      </c>
      <c r="AY402" s="237" t="s">
        <v>195</v>
      </c>
    </row>
    <row r="403" s="12" customFormat="1">
      <c r="B403" s="238"/>
      <c r="C403" s="239"/>
      <c r="D403" s="223" t="s">
        <v>213</v>
      </c>
      <c r="E403" s="240" t="s">
        <v>47</v>
      </c>
      <c r="F403" s="241" t="s">
        <v>252</v>
      </c>
      <c r="G403" s="239"/>
      <c r="H403" s="242">
        <v>11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AT403" s="248" t="s">
        <v>213</v>
      </c>
      <c r="AU403" s="248" t="s">
        <v>23</v>
      </c>
      <c r="AV403" s="12" t="s">
        <v>91</v>
      </c>
      <c r="AW403" s="12" t="s">
        <v>45</v>
      </c>
      <c r="AX403" s="12" t="s">
        <v>23</v>
      </c>
      <c r="AY403" s="248" t="s">
        <v>195</v>
      </c>
    </row>
    <row r="404" s="1" customFormat="1" ht="22.5" customHeight="1">
      <c r="B404" s="40"/>
      <c r="C404" s="211" t="s">
        <v>892</v>
      </c>
      <c r="D404" s="211" t="s">
        <v>196</v>
      </c>
      <c r="E404" s="212" t="s">
        <v>903</v>
      </c>
      <c r="F404" s="213" t="s">
        <v>904</v>
      </c>
      <c r="G404" s="214" t="s">
        <v>301</v>
      </c>
      <c r="H404" s="215">
        <v>11</v>
      </c>
      <c r="I404" s="216"/>
      <c r="J404" s="217">
        <f>ROUND(I404*H404,2)</f>
        <v>0</v>
      </c>
      <c r="K404" s="213" t="s">
        <v>200</v>
      </c>
      <c r="L404" s="66"/>
      <c r="M404" s="218" t="s">
        <v>47</v>
      </c>
      <c r="N404" s="219" t="s">
        <v>53</v>
      </c>
      <c r="O404" s="41"/>
      <c r="P404" s="220">
        <f>O404*H404</f>
        <v>0</v>
      </c>
      <c r="Q404" s="220">
        <v>0</v>
      </c>
      <c r="R404" s="220">
        <f>Q404*H404</f>
        <v>0</v>
      </c>
      <c r="S404" s="220">
        <v>0.0050000000000000001</v>
      </c>
      <c r="T404" s="221">
        <f>S404*H404</f>
        <v>0</v>
      </c>
      <c r="AR404" s="19" t="s">
        <v>194</v>
      </c>
      <c r="AT404" s="19" t="s">
        <v>196</v>
      </c>
      <c r="AU404" s="19" t="s">
        <v>23</v>
      </c>
      <c r="AY404" s="19" t="s">
        <v>195</v>
      </c>
      <c r="BE404" s="222">
        <f>IF(N404="základní",J404,0)</f>
        <v>0</v>
      </c>
      <c r="BF404" s="222">
        <f>IF(N404="snížená",J404,0)</f>
        <v>0</v>
      </c>
      <c r="BG404" s="222">
        <f>IF(N404="zákl. přenesená",J404,0)</f>
        <v>0</v>
      </c>
      <c r="BH404" s="222">
        <f>IF(N404="sníž. přenesená",J404,0)</f>
        <v>0</v>
      </c>
      <c r="BI404" s="222">
        <f>IF(N404="nulová",J404,0)</f>
        <v>0</v>
      </c>
      <c r="BJ404" s="19" t="s">
        <v>23</v>
      </c>
      <c r="BK404" s="222">
        <f>ROUND(I404*H404,2)</f>
        <v>0</v>
      </c>
      <c r="BL404" s="19" t="s">
        <v>194</v>
      </c>
      <c r="BM404" s="19" t="s">
        <v>1555</v>
      </c>
    </row>
    <row r="405" s="1" customFormat="1">
      <c r="B405" s="40"/>
      <c r="C405" s="68"/>
      <c r="D405" s="225" t="s">
        <v>202</v>
      </c>
      <c r="E405" s="68"/>
      <c r="F405" s="226" t="s">
        <v>906</v>
      </c>
      <c r="G405" s="68"/>
      <c r="H405" s="68"/>
      <c r="I405" s="183"/>
      <c r="J405" s="68"/>
      <c r="K405" s="68"/>
      <c r="L405" s="66"/>
      <c r="M405" s="86"/>
      <c r="N405" s="41"/>
      <c r="O405" s="41"/>
      <c r="P405" s="41"/>
      <c r="Q405" s="41"/>
      <c r="R405" s="41"/>
      <c r="S405" s="41"/>
      <c r="T405" s="87"/>
      <c r="AT405" s="19" t="s">
        <v>202</v>
      </c>
      <c r="AU405" s="19" t="s">
        <v>23</v>
      </c>
    </row>
    <row r="406" s="11" customFormat="1">
      <c r="B406" s="227"/>
      <c r="C406" s="228"/>
      <c r="D406" s="225" t="s">
        <v>213</v>
      </c>
      <c r="E406" s="229" t="s">
        <v>47</v>
      </c>
      <c r="F406" s="230" t="s">
        <v>1337</v>
      </c>
      <c r="G406" s="228"/>
      <c r="H406" s="231" t="s">
        <v>47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AT406" s="237" t="s">
        <v>213</v>
      </c>
      <c r="AU406" s="237" t="s">
        <v>23</v>
      </c>
      <c r="AV406" s="11" t="s">
        <v>23</v>
      </c>
      <c r="AW406" s="11" t="s">
        <v>45</v>
      </c>
      <c r="AX406" s="11" t="s">
        <v>82</v>
      </c>
      <c r="AY406" s="237" t="s">
        <v>195</v>
      </c>
    </row>
    <row r="407" s="12" customFormat="1">
      <c r="B407" s="238"/>
      <c r="C407" s="239"/>
      <c r="D407" s="223" t="s">
        <v>213</v>
      </c>
      <c r="E407" s="240" t="s">
        <v>47</v>
      </c>
      <c r="F407" s="241" t="s">
        <v>252</v>
      </c>
      <c r="G407" s="239"/>
      <c r="H407" s="242">
        <v>11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AT407" s="248" t="s">
        <v>213</v>
      </c>
      <c r="AU407" s="248" t="s">
        <v>23</v>
      </c>
      <c r="AV407" s="12" t="s">
        <v>91</v>
      </c>
      <c r="AW407" s="12" t="s">
        <v>45</v>
      </c>
      <c r="AX407" s="12" t="s">
        <v>23</v>
      </c>
      <c r="AY407" s="248" t="s">
        <v>195</v>
      </c>
    </row>
    <row r="408" s="1" customFormat="1" ht="22.5" customHeight="1">
      <c r="B408" s="40"/>
      <c r="C408" s="211" t="s">
        <v>897</v>
      </c>
      <c r="D408" s="211" t="s">
        <v>196</v>
      </c>
      <c r="E408" s="212" t="s">
        <v>913</v>
      </c>
      <c r="F408" s="213" t="s">
        <v>914</v>
      </c>
      <c r="G408" s="214" t="s">
        <v>492</v>
      </c>
      <c r="H408" s="215">
        <v>1872.1279999999999</v>
      </c>
      <c r="I408" s="216"/>
      <c r="J408" s="217">
        <f>ROUND(I408*H408,2)</f>
        <v>0</v>
      </c>
      <c r="K408" s="213" t="s">
        <v>47</v>
      </c>
      <c r="L408" s="66"/>
      <c r="M408" s="218" t="s">
        <v>47</v>
      </c>
      <c r="N408" s="219" t="s">
        <v>53</v>
      </c>
      <c r="O408" s="41"/>
      <c r="P408" s="220">
        <f>O408*H408</f>
        <v>0</v>
      </c>
      <c r="Q408" s="220">
        <v>0</v>
      </c>
      <c r="R408" s="220">
        <f>Q408*H408</f>
        <v>0</v>
      </c>
      <c r="S408" s="220">
        <v>0</v>
      </c>
      <c r="T408" s="221">
        <f>S408*H408</f>
        <v>0</v>
      </c>
      <c r="AR408" s="19" t="s">
        <v>194</v>
      </c>
      <c r="AT408" s="19" t="s">
        <v>196</v>
      </c>
      <c r="AU408" s="19" t="s">
        <v>23</v>
      </c>
      <c r="AY408" s="19" t="s">
        <v>195</v>
      </c>
      <c r="BE408" s="222">
        <f>IF(N408="základní",J408,0)</f>
        <v>0</v>
      </c>
      <c r="BF408" s="222">
        <f>IF(N408="snížená",J408,0)</f>
        <v>0</v>
      </c>
      <c r="BG408" s="222">
        <f>IF(N408="zákl. přenesená",J408,0)</f>
        <v>0</v>
      </c>
      <c r="BH408" s="222">
        <f>IF(N408="sníž. přenesená",J408,0)</f>
        <v>0</v>
      </c>
      <c r="BI408" s="222">
        <f>IF(N408="nulová",J408,0)</f>
        <v>0</v>
      </c>
      <c r="BJ408" s="19" t="s">
        <v>23</v>
      </c>
      <c r="BK408" s="222">
        <f>ROUND(I408*H408,2)</f>
        <v>0</v>
      </c>
      <c r="BL408" s="19" t="s">
        <v>194</v>
      </c>
      <c r="BM408" s="19" t="s">
        <v>1556</v>
      </c>
    </row>
    <row r="409" s="1" customFormat="1">
      <c r="B409" s="40"/>
      <c r="C409" s="68"/>
      <c r="D409" s="223" t="s">
        <v>202</v>
      </c>
      <c r="E409" s="68"/>
      <c r="F409" s="224" t="s">
        <v>916</v>
      </c>
      <c r="G409" s="68"/>
      <c r="H409" s="68"/>
      <c r="I409" s="183"/>
      <c r="J409" s="68"/>
      <c r="K409" s="68"/>
      <c r="L409" s="66"/>
      <c r="M409" s="86"/>
      <c r="N409" s="41"/>
      <c r="O409" s="41"/>
      <c r="P409" s="41"/>
      <c r="Q409" s="41"/>
      <c r="R409" s="41"/>
      <c r="S409" s="41"/>
      <c r="T409" s="87"/>
      <c r="AT409" s="19" t="s">
        <v>202</v>
      </c>
      <c r="AU409" s="19" t="s">
        <v>23</v>
      </c>
    </row>
    <row r="410" s="1" customFormat="1" ht="22.5" customHeight="1">
      <c r="B410" s="40"/>
      <c r="C410" s="211" t="s">
        <v>902</v>
      </c>
      <c r="D410" s="211" t="s">
        <v>196</v>
      </c>
      <c r="E410" s="212" t="s">
        <v>919</v>
      </c>
      <c r="F410" s="213" t="s">
        <v>920</v>
      </c>
      <c r="G410" s="214" t="s">
        <v>492</v>
      </c>
      <c r="H410" s="215">
        <v>128505.55</v>
      </c>
      <c r="I410" s="216"/>
      <c r="J410" s="217">
        <f>ROUND(I410*H410,2)</f>
        <v>0</v>
      </c>
      <c r="K410" s="213" t="s">
        <v>47</v>
      </c>
      <c r="L410" s="66"/>
      <c r="M410" s="218" t="s">
        <v>47</v>
      </c>
      <c r="N410" s="219" t="s">
        <v>53</v>
      </c>
      <c r="O410" s="41"/>
      <c r="P410" s="220">
        <f>O410*H410</f>
        <v>0</v>
      </c>
      <c r="Q410" s="220">
        <v>0</v>
      </c>
      <c r="R410" s="220">
        <f>Q410*H410</f>
        <v>0</v>
      </c>
      <c r="S410" s="220">
        <v>0</v>
      </c>
      <c r="T410" s="221">
        <f>S410*H410</f>
        <v>0</v>
      </c>
      <c r="AR410" s="19" t="s">
        <v>194</v>
      </c>
      <c r="AT410" s="19" t="s">
        <v>196</v>
      </c>
      <c r="AU410" s="19" t="s">
        <v>23</v>
      </c>
      <c r="AY410" s="19" t="s">
        <v>195</v>
      </c>
      <c r="BE410" s="222">
        <f>IF(N410="základní",J410,0)</f>
        <v>0</v>
      </c>
      <c r="BF410" s="222">
        <f>IF(N410="snížená",J410,0)</f>
        <v>0</v>
      </c>
      <c r="BG410" s="222">
        <f>IF(N410="zákl. přenesená",J410,0)</f>
        <v>0</v>
      </c>
      <c r="BH410" s="222">
        <f>IF(N410="sníž. přenesená",J410,0)</f>
        <v>0</v>
      </c>
      <c r="BI410" s="222">
        <f>IF(N410="nulová",J410,0)</f>
        <v>0</v>
      </c>
      <c r="BJ410" s="19" t="s">
        <v>23</v>
      </c>
      <c r="BK410" s="222">
        <f>ROUND(I410*H410,2)</f>
        <v>0</v>
      </c>
      <c r="BL410" s="19" t="s">
        <v>194</v>
      </c>
      <c r="BM410" s="19" t="s">
        <v>1557</v>
      </c>
    </row>
    <row r="411" s="1" customFormat="1">
      <c r="B411" s="40"/>
      <c r="C411" s="68"/>
      <c r="D411" s="225" t="s">
        <v>202</v>
      </c>
      <c r="E411" s="68"/>
      <c r="F411" s="226" t="s">
        <v>922</v>
      </c>
      <c r="G411" s="68"/>
      <c r="H411" s="68"/>
      <c r="I411" s="183"/>
      <c r="J411" s="68"/>
      <c r="K411" s="68"/>
      <c r="L411" s="66"/>
      <c r="M411" s="86"/>
      <c r="N411" s="41"/>
      <c r="O411" s="41"/>
      <c r="P411" s="41"/>
      <c r="Q411" s="41"/>
      <c r="R411" s="41"/>
      <c r="S411" s="41"/>
      <c r="T411" s="87"/>
      <c r="AT411" s="19" t="s">
        <v>202</v>
      </c>
      <c r="AU411" s="19" t="s">
        <v>23</v>
      </c>
    </row>
    <row r="412" s="12" customFormat="1">
      <c r="B412" s="238"/>
      <c r="C412" s="239"/>
      <c r="D412" s="223" t="s">
        <v>213</v>
      </c>
      <c r="E412" s="240" t="s">
        <v>923</v>
      </c>
      <c r="F412" s="241" t="s">
        <v>1558</v>
      </c>
      <c r="G412" s="239"/>
      <c r="H412" s="242">
        <v>128505.55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AT412" s="248" t="s">
        <v>213</v>
      </c>
      <c r="AU412" s="248" t="s">
        <v>23</v>
      </c>
      <c r="AV412" s="12" t="s">
        <v>91</v>
      </c>
      <c r="AW412" s="12" t="s">
        <v>45</v>
      </c>
      <c r="AX412" s="12" t="s">
        <v>23</v>
      </c>
      <c r="AY412" s="248" t="s">
        <v>195</v>
      </c>
    </row>
    <row r="413" s="1" customFormat="1" ht="22.5" customHeight="1">
      <c r="B413" s="40"/>
      <c r="C413" s="211" t="s">
        <v>1559</v>
      </c>
      <c r="D413" s="211" t="s">
        <v>196</v>
      </c>
      <c r="E413" s="212" t="s">
        <v>1194</v>
      </c>
      <c r="F413" s="213" t="s">
        <v>1195</v>
      </c>
      <c r="G413" s="214" t="s">
        <v>486</v>
      </c>
      <c r="H413" s="215">
        <v>189.19999999999999</v>
      </c>
      <c r="I413" s="216"/>
      <c r="J413" s="217">
        <f>ROUND(I413*H413,2)</f>
        <v>0</v>
      </c>
      <c r="K413" s="213" t="s">
        <v>200</v>
      </c>
      <c r="L413" s="66"/>
      <c r="M413" s="218" t="s">
        <v>47</v>
      </c>
      <c r="N413" s="219" t="s">
        <v>53</v>
      </c>
      <c r="O413" s="41"/>
      <c r="P413" s="220">
        <f>O413*H413</f>
        <v>0</v>
      </c>
      <c r="Q413" s="220">
        <v>0</v>
      </c>
      <c r="R413" s="220">
        <f>Q413*H413</f>
        <v>0</v>
      </c>
      <c r="S413" s="220">
        <v>0</v>
      </c>
      <c r="T413" s="221">
        <f>S413*H413</f>
        <v>0</v>
      </c>
      <c r="AR413" s="19" t="s">
        <v>194</v>
      </c>
      <c r="AT413" s="19" t="s">
        <v>196</v>
      </c>
      <c r="AU413" s="19" t="s">
        <v>23</v>
      </c>
      <c r="AY413" s="19" t="s">
        <v>195</v>
      </c>
      <c r="BE413" s="222">
        <f>IF(N413="základní",J413,0)</f>
        <v>0</v>
      </c>
      <c r="BF413" s="222">
        <f>IF(N413="snížená",J413,0)</f>
        <v>0</v>
      </c>
      <c r="BG413" s="222">
        <f>IF(N413="zákl. přenesená",J413,0)</f>
        <v>0</v>
      </c>
      <c r="BH413" s="222">
        <f>IF(N413="sníž. přenesená",J413,0)</f>
        <v>0</v>
      </c>
      <c r="BI413" s="222">
        <f>IF(N413="nulová",J413,0)</f>
        <v>0</v>
      </c>
      <c r="BJ413" s="19" t="s">
        <v>23</v>
      </c>
      <c r="BK413" s="222">
        <f>ROUND(I413*H413,2)</f>
        <v>0</v>
      </c>
      <c r="BL413" s="19" t="s">
        <v>194</v>
      </c>
      <c r="BM413" s="19" t="s">
        <v>1560</v>
      </c>
    </row>
    <row r="414" s="1" customFormat="1">
      <c r="B414" s="40"/>
      <c r="C414" s="68"/>
      <c r="D414" s="225" t="s">
        <v>202</v>
      </c>
      <c r="E414" s="68"/>
      <c r="F414" s="226" t="s">
        <v>1197</v>
      </c>
      <c r="G414" s="68"/>
      <c r="H414" s="68"/>
      <c r="I414" s="183"/>
      <c r="J414" s="68"/>
      <c r="K414" s="68"/>
      <c r="L414" s="66"/>
      <c r="M414" s="86"/>
      <c r="N414" s="41"/>
      <c r="O414" s="41"/>
      <c r="P414" s="41"/>
      <c r="Q414" s="41"/>
      <c r="R414" s="41"/>
      <c r="S414" s="41"/>
      <c r="T414" s="87"/>
      <c r="AT414" s="19" t="s">
        <v>202</v>
      </c>
      <c r="AU414" s="19" t="s">
        <v>23</v>
      </c>
    </row>
    <row r="415" s="12" customFormat="1">
      <c r="B415" s="238"/>
      <c r="C415" s="239"/>
      <c r="D415" s="223" t="s">
        <v>213</v>
      </c>
      <c r="E415" s="240" t="s">
        <v>47</v>
      </c>
      <c r="F415" s="241" t="s">
        <v>1561</v>
      </c>
      <c r="G415" s="239"/>
      <c r="H415" s="242">
        <v>189.19999999999999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AT415" s="248" t="s">
        <v>213</v>
      </c>
      <c r="AU415" s="248" t="s">
        <v>23</v>
      </c>
      <c r="AV415" s="12" t="s">
        <v>91</v>
      </c>
      <c r="AW415" s="12" t="s">
        <v>45</v>
      </c>
      <c r="AX415" s="12" t="s">
        <v>23</v>
      </c>
      <c r="AY415" s="248" t="s">
        <v>195</v>
      </c>
    </row>
    <row r="416" s="1" customFormat="1" ht="22.5" customHeight="1">
      <c r="B416" s="40"/>
      <c r="C416" s="211" t="s">
        <v>907</v>
      </c>
      <c r="D416" s="211" t="s">
        <v>196</v>
      </c>
      <c r="E416" s="212" t="s">
        <v>937</v>
      </c>
      <c r="F416" s="213" t="s">
        <v>938</v>
      </c>
      <c r="G416" s="214" t="s">
        <v>492</v>
      </c>
      <c r="H416" s="215">
        <v>349.95299999999997</v>
      </c>
      <c r="I416" s="216"/>
      <c r="J416" s="217">
        <f>ROUND(I416*H416,2)</f>
        <v>0</v>
      </c>
      <c r="K416" s="213" t="s">
        <v>47</v>
      </c>
      <c r="L416" s="66"/>
      <c r="M416" s="218" t="s">
        <v>47</v>
      </c>
      <c r="N416" s="219" t="s">
        <v>53</v>
      </c>
      <c r="O416" s="41"/>
      <c r="P416" s="220">
        <f>O416*H416</f>
        <v>0</v>
      </c>
      <c r="Q416" s="220">
        <v>0</v>
      </c>
      <c r="R416" s="220">
        <f>Q416*H416</f>
        <v>0</v>
      </c>
      <c r="S416" s="220">
        <v>0</v>
      </c>
      <c r="T416" s="221">
        <f>S416*H416</f>
        <v>0</v>
      </c>
      <c r="AR416" s="19" t="s">
        <v>194</v>
      </c>
      <c r="AT416" s="19" t="s">
        <v>196</v>
      </c>
      <c r="AU416" s="19" t="s">
        <v>23</v>
      </c>
      <c r="AY416" s="19" t="s">
        <v>195</v>
      </c>
      <c r="BE416" s="222">
        <f>IF(N416="základní",J416,0)</f>
        <v>0</v>
      </c>
      <c r="BF416" s="222">
        <f>IF(N416="snížená",J416,0)</f>
        <v>0</v>
      </c>
      <c r="BG416" s="222">
        <f>IF(N416="zákl. přenesená",J416,0)</f>
        <v>0</v>
      </c>
      <c r="BH416" s="222">
        <f>IF(N416="sníž. přenesená",J416,0)</f>
        <v>0</v>
      </c>
      <c r="BI416" s="222">
        <f>IF(N416="nulová",J416,0)</f>
        <v>0</v>
      </c>
      <c r="BJ416" s="19" t="s">
        <v>23</v>
      </c>
      <c r="BK416" s="222">
        <f>ROUND(I416*H416,2)</f>
        <v>0</v>
      </c>
      <c r="BL416" s="19" t="s">
        <v>194</v>
      </c>
      <c r="BM416" s="19" t="s">
        <v>1562</v>
      </c>
    </row>
    <row r="417" s="1" customFormat="1">
      <c r="B417" s="40"/>
      <c r="C417" s="68"/>
      <c r="D417" s="225" t="s">
        <v>202</v>
      </c>
      <c r="E417" s="68"/>
      <c r="F417" s="226" t="s">
        <v>940</v>
      </c>
      <c r="G417" s="68"/>
      <c r="H417" s="68"/>
      <c r="I417" s="183"/>
      <c r="J417" s="68"/>
      <c r="K417" s="68"/>
      <c r="L417" s="66"/>
      <c r="M417" s="86"/>
      <c r="N417" s="41"/>
      <c r="O417" s="41"/>
      <c r="P417" s="41"/>
      <c r="Q417" s="41"/>
      <c r="R417" s="41"/>
      <c r="S417" s="41"/>
      <c r="T417" s="87"/>
      <c r="AT417" s="19" t="s">
        <v>202</v>
      </c>
      <c r="AU417" s="19" t="s">
        <v>23</v>
      </c>
    </row>
    <row r="418" s="12" customFormat="1">
      <c r="B418" s="238"/>
      <c r="C418" s="239"/>
      <c r="D418" s="223" t="s">
        <v>213</v>
      </c>
      <c r="E418" s="240" t="s">
        <v>941</v>
      </c>
      <c r="F418" s="241" t="s">
        <v>1563</v>
      </c>
      <c r="G418" s="239"/>
      <c r="H418" s="242">
        <v>349.95299999999997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AT418" s="248" t="s">
        <v>213</v>
      </c>
      <c r="AU418" s="248" t="s">
        <v>23</v>
      </c>
      <c r="AV418" s="12" t="s">
        <v>91</v>
      </c>
      <c r="AW418" s="12" t="s">
        <v>45</v>
      </c>
      <c r="AX418" s="12" t="s">
        <v>23</v>
      </c>
      <c r="AY418" s="248" t="s">
        <v>195</v>
      </c>
    </row>
    <row r="419" s="1" customFormat="1" ht="22.5" customHeight="1">
      <c r="B419" s="40"/>
      <c r="C419" s="211" t="s">
        <v>912</v>
      </c>
      <c r="D419" s="211" t="s">
        <v>196</v>
      </c>
      <c r="E419" s="212" t="s">
        <v>943</v>
      </c>
      <c r="F419" s="213" t="s">
        <v>944</v>
      </c>
      <c r="G419" s="214" t="s">
        <v>486</v>
      </c>
      <c r="H419" s="215">
        <v>2785.8699999999999</v>
      </c>
      <c r="I419" s="216"/>
      <c r="J419" s="217">
        <f>ROUND(I419*H419,2)</f>
        <v>0</v>
      </c>
      <c r="K419" s="213" t="s">
        <v>200</v>
      </c>
      <c r="L419" s="66"/>
      <c r="M419" s="218" t="s">
        <v>47</v>
      </c>
      <c r="N419" s="219" t="s">
        <v>53</v>
      </c>
      <c r="O419" s="41"/>
      <c r="P419" s="220">
        <f>O419*H419</f>
        <v>0</v>
      </c>
      <c r="Q419" s="220">
        <v>0</v>
      </c>
      <c r="R419" s="220">
        <f>Q419*H419</f>
        <v>0</v>
      </c>
      <c r="S419" s="220">
        <v>0</v>
      </c>
      <c r="T419" s="221">
        <f>S419*H419</f>
        <v>0</v>
      </c>
      <c r="AR419" s="19" t="s">
        <v>194</v>
      </c>
      <c r="AT419" s="19" t="s">
        <v>196</v>
      </c>
      <c r="AU419" s="19" t="s">
        <v>23</v>
      </c>
      <c r="AY419" s="19" t="s">
        <v>195</v>
      </c>
      <c r="BE419" s="222">
        <f>IF(N419="základní",J419,0)</f>
        <v>0</v>
      </c>
      <c r="BF419" s="222">
        <f>IF(N419="snížená",J419,0)</f>
        <v>0</v>
      </c>
      <c r="BG419" s="222">
        <f>IF(N419="zákl. přenesená",J419,0)</f>
        <v>0</v>
      </c>
      <c r="BH419" s="222">
        <f>IF(N419="sníž. přenesená",J419,0)</f>
        <v>0</v>
      </c>
      <c r="BI419" s="222">
        <f>IF(N419="nulová",J419,0)</f>
        <v>0</v>
      </c>
      <c r="BJ419" s="19" t="s">
        <v>23</v>
      </c>
      <c r="BK419" s="222">
        <f>ROUND(I419*H419,2)</f>
        <v>0</v>
      </c>
      <c r="BL419" s="19" t="s">
        <v>194</v>
      </c>
      <c r="BM419" s="19" t="s">
        <v>1564</v>
      </c>
    </row>
    <row r="420" s="1" customFormat="1">
      <c r="B420" s="40"/>
      <c r="C420" s="68"/>
      <c r="D420" s="225" t="s">
        <v>202</v>
      </c>
      <c r="E420" s="68"/>
      <c r="F420" s="226" t="s">
        <v>946</v>
      </c>
      <c r="G420" s="68"/>
      <c r="H420" s="68"/>
      <c r="I420" s="183"/>
      <c r="J420" s="68"/>
      <c r="K420" s="68"/>
      <c r="L420" s="66"/>
      <c r="M420" s="86"/>
      <c r="N420" s="41"/>
      <c r="O420" s="41"/>
      <c r="P420" s="41"/>
      <c r="Q420" s="41"/>
      <c r="R420" s="41"/>
      <c r="S420" s="41"/>
      <c r="T420" s="87"/>
      <c r="AT420" s="19" t="s">
        <v>202</v>
      </c>
      <c r="AU420" s="19" t="s">
        <v>23</v>
      </c>
    </row>
    <row r="421" s="12" customFormat="1">
      <c r="B421" s="238"/>
      <c r="C421" s="239"/>
      <c r="D421" s="223" t="s">
        <v>213</v>
      </c>
      <c r="E421" s="240" t="s">
        <v>47</v>
      </c>
      <c r="F421" s="241" t="s">
        <v>1565</v>
      </c>
      <c r="G421" s="239"/>
      <c r="H421" s="242">
        <v>2785.8699999999999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AT421" s="248" t="s">
        <v>213</v>
      </c>
      <c r="AU421" s="248" t="s">
        <v>23</v>
      </c>
      <c r="AV421" s="12" t="s">
        <v>91</v>
      </c>
      <c r="AW421" s="12" t="s">
        <v>45</v>
      </c>
      <c r="AX421" s="12" t="s">
        <v>23</v>
      </c>
      <c r="AY421" s="248" t="s">
        <v>195</v>
      </c>
    </row>
    <row r="422" s="1" customFormat="1" ht="31.5" customHeight="1">
      <c r="B422" s="40"/>
      <c r="C422" s="211" t="s">
        <v>918</v>
      </c>
      <c r="D422" s="211" t="s">
        <v>196</v>
      </c>
      <c r="E422" s="212" t="s">
        <v>949</v>
      </c>
      <c r="F422" s="213" t="s">
        <v>950</v>
      </c>
      <c r="G422" s="214" t="s">
        <v>486</v>
      </c>
      <c r="H422" s="215">
        <v>1870.509</v>
      </c>
      <c r="I422" s="216"/>
      <c r="J422" s="217">
        <f>ROUND(I422*H422,2)</f>
        <v>0</v>
      </c>
      <c r="K422" s="213" t="s">
        <v>200</v>
      </c>
      <c r="L422" s="66"/>
      <c r="M422" s="218" t="s">
        <v>47</v>
      </c>
      <c r="N422" s="219" t="s">
        <v>53</v>
      </c>
      <c r="O422" s="41"/>
      <c r="P422" s="220">
        <f>O422*H422</f>
        <v>0</v>
      </c>
      <c r="Q422" s="220">
        <v>0</v>
      </c>
      <c r="R422" s="220">
        <f>Q422*H422</f>
        <v>0</v>
      </c>
      <c r="S422" s="220">
        <v>0</v>
      </c>
      <c r="T422" s="221">
        <f>S422*H422</f>
        <v>0</v>
      </c>
      <c r="AR422" s="19" t="s">
        <v>194</v>
      </c>
      <c r="AT422" s="19" t="s">
        <v>196</v>
      </c>
      <c r="AU422" s="19" t="s">
        <v>23</v>
      </c>
      <c r="AY422" s="19" t="s">
        <v>195</v>
      </c>
      <c r="BE422" s="222">
        <f>IF(N422="základní",J422,0)</f>
        <v>0</v>
      </c>
      <c r="BF422" s="222">
        <f>IF(N422="snížená",J422,0)</f>
        <v>0</v>
      </c>
      <c r="BG422" s="222">
        <f>IF(N422="zákl. přenesená",J422,0)</f>
        <v>0</v>
      </c>
      <c r="BH422" s="222">
        <f>IF(N422="sníž. přenesená",J422,0)</f>
        <v>0</v>
      </c>
      <c r="BI422" s="222">
        <f>IF(N422="nulová",J422,0)</f>
        <v>0</v>
      </c>
      <c r="BJ422" s="19" t="s">
        <v>23</v>
      </c>
      <c r="BK422" s="222">
        <f>ROUND(I422*H422,2)</f>
        <v>0</v>
      </c>
      <c r="BL422" s="19" t="s">
        <v>194</v>
      </c>
      <c r="BM422" s="19" t="s">
        <v>1566</v>
      </c>
    </row>
    <row r="423" s="1" customFormat="1">
      <c r="B423" s="40"/>
      <c r="C423" s="68"/>
      <c r="D423" s="225" t="s">
        <v>202</v>
      </c>
      <c r="E423" s="68"/>
      <c r="F423" s="226" t="s">
        <v>952</v>
      </c>
      <c r="G423" s="68"/>
      <c r="H423" s="68"/>
      <c r="I423" s="183"/>
      <c r="J423" s="68"/>
      <c r="K423" s="68"/>
      <c r="L423" s="66"/>
      <c r="M423" s="296"/>
      <c r="N423" s="250"/>
      <c r="O423" s="250"/>
      <c r="P423" s="250"/>
      <c r="Q423" s="250"/>
      <c r="R423" s="250"/>
      <c r="S423" s="250"/>
      <c r="T423" s="297"/>
      <c r="AT423" s="19" t="s">
        <v>202</v>
      </c>
      <c r="AU423" s="19" t="s">
        <v>23</v>
      </c>
    </row>
    <row r="424" s="1" customFormat="1" ht="6.96" customHeight="1">
      <c r="B424" s="61"/>
      <c r="C424" s="62"/>
      <c r="D424" s="62"/>
      <c r="E424" s="62"/>
      <c r="F424" s="62"/>
      <c r="G424" s="62"/>
      <c r="H424" s="62"/>
      <c r="I424" s="166"/>
      <c r="J424" s="62"/>
      <c r="K424" s="62"/>
      <c r="L424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7:H77"/>
    <mergeCell ref="E79:H79"/>
    <mergeCell ref="E81:H81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139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82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1333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1567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ROUND(J83,2)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ROUND(SUM(BE83:BE136), 2)</f>
        <v>0</v>
      </c>
      <c r="G32" s="41"/>
      <c r="H32" s="41"/>
      <c r="I32" s="158">
        <v>0.20999999999999999</v>
      </c>
      <c r="J32" s="157">
        <f>ROUND(ROUND((SUM(BE83:BE136)),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ROUND(SUM(BF83:BF136), 2)</f>
        <v>0</v>
      </c>
      <c r="G33" s="41"/>
      <c r="H33" s="41"/>
      <c r="I33" s="158">
        <v>0.14999999999999999</v>
      </c>
      <c r="J33" s="157">
        <f>ROUND(ROUND((SUM(BF83:BF136)),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ROUND(SUM(BG83:BG136),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ROUND(SUM(BH83:BH136),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ROUND(SUM(BI83:BI136),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1333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J83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504</v>
      </c>
      <c r="E61" s="179"/>
      <c r="F61" s="179"/>
      <c r="G61" s="179"/>
      <c r="H61" s="179"/>
      <c r="I61" s="180"/>
      <c r="J61" s="181">
        <f>J84</f>
        <v>0</v>
      </c>
      <c r="K61" s="182"/>
    </row>
    <row r="62" s="1" customFormat="1" ht="21.84" customHeight="1">
      <c r="B62" s="40"/>
      <c r="C62" s="41"/>
      <c r="D62" s="41"/>
      <c r="E62" s="41"/>
      <c r="F62" s="41"/>
      <c r="G62" s="41"/>
      <c r="H62" s="41"/>
      <c r="I62" s="143"/>
      <c r="J62" s="41"/>
      <c r="K62" s="45"/>
    </row>
    <row r="63" s="1" customFormat="1" ht="6.96" customHeight="1">
      <c r="B63" s="61"/>
      <c r="C63" s="62"/>
      <c r="D63" s="62"/>
      <c r="E63" s="62"/>
      <c r="F63" s="62"/>
      <c r="G63" s="62"/>
      <c r="H63" s="62"/>
      <c r="I63" s="166"/>
      <c r="J63" s="62"/>
      <c r="K63" s="63"/>
    </row>
    <row r="67" s="1" customFormat="1" ht="6.96" customHeight="1">
      <c r="B67" s="64"/>
      <c r="C67" s="65"/>
      <c r="D67" s="65"/>
      <c r="E67" s="65"/>
      <c r="F67" s="65"/>
      <c r="G67" s="65"/>
      <c r="H67" s="65"/>
      <c r="I67" s="169"/>
      <c r="J67" s="65"/>
      <c r="K67" s="65"/>
      <c r="L67" s="66"/>
    </row>
    <row r="68" s="1" customFormat="1" ht="36.96" customHeight="1">
      <c r="B68" s="40"/>
      <c r="C68" s="67" t="s">
        <v>178</v>
      </c>
      <c r="D68" s="68"/>
      <c r="E68" s="68"/>
      <c r="F68" s="68"/>
      <c r="G68" s="68"/>
      <c r="H68" s="68"/>
      <c r="I68" s="183"/>
      <c r="J68" s="68"/>
      <c r="K68" s="68"/>
      <c r="L68" s="66"/>
    </row>
    <row r="69" s="1" customFormat="1" ht="6.96" customHeight="1">
      <c r="B69" s="40"/>
      <c r="C69" s="68"/>
      <c r="D69" s="68"/>
      <c r="E69" s="68"/>
      <c r="F69" s="68"/>
      <c r="G69" s="68"/>
      <c r="H69" s="68"/>
      <c r="I69" s="183"/>
      <c r="J69" s="68"/>
      <c r="K69" s="68"/>
      <c r="L69" s="66"/>
    </row>
    <row r="70" s="1" customFormat="1" ht="14.4" customHeight="1">
      <c r="B70" s="40"/>
      <c r="C70" s="70" t="s">
        <v>16</v>
      </c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22.5" customHeight="1">
      <c r="B71" s="40"/>
      <c r="C71" s="68"/>
      <c r="D71" s="68"/>
      <c r="E71" s="184">
        <f>E7</f>
        <v>0</v>
      </c>
      <c r="F71" s="68"/>
      <c r="G71" s="68"/>
      <c r="H71" s="68"/>
      <c r="I71" s="183"/>
      <c r="J71" s="68"/>
      <c r="K71" s="68"/>
      <c r="L71" s="66"/>
    </row>
    <row r="72">
      <c r="B72" s="23"/>
      <c r="C72" s="70" t="s">
        <v>167</v>
      </c>
      <c r="D72" s="298"/>
      <c r="E72" s="298"/>
      <c r="F72" s="298"/>
      <c r="G72" s="298"/>
      <c r="H72" s="298"/>
      <c r="I72" s="138"/>
      <c r="J72" s="298"/>
      <c r="K72" s="298"/>
      <c r="L72" s="299"/>
    </row>
    <row r="73" s="1" customFormat="1" ht="22.5" customHeight="1">
      <c r="B73" s="40"/>
      <c r="C73" s="68"/>
      <c r="D73" s="68"/>
      <c r="E73" s="184" t="s">
        <v>1333</v>
      </c>
      <c r="F73" s="68"/>
      <c r="G73" s="68"/>
      <c r="H73" s="68"/>
      <c r="I73" s="183"/>
      <c r="J73" s="68"/>
      <c r="K73" s="68"/>
      <c r="L73" s="66"/>
    </row>
    <row r="74" s="1" customFormat="1" ht="14.4" customHeight="1">
      <c r="B74" s="40"/>
      <c r="C74" s="70" t="s">
        <v>501</v>
      </c>
      <c r="D74" s="68"/>
      <c r="E74" s="68"/>
      <c r="F74" s="68"/>
      <c r="G74" s="68"/>
      <c r="H74" s="68"/>
      <c r="I74" s="183"/>
      <c r="J74" s="68"/>
      <c r="K74" s="68"/>
      <c r="L74" s="66"/>
    </row>
    <row r="75" s="1" customFormat="1" ht="23.25" customHeight="1">
      <c r="B75" s="40"/>
      <c r="C75" s="68"/>
      <c r="D75" s="68"/>
      <c r="E75" s="76">
        <f>E11</f>
        <v>0</v>
      </c>
      <c r="F75" s="68"/>
      <c r="G75" s="68"/>
      <c r="H75" s="68"/>
      <c r="I75" s="183"/>
      <c r="J75" s="68"/>
      <c r="K75" s="68"/>
      <c r="L75" s="66"/>
    </row>
    <row r="76" s="1" customFormat="1" ht="6.96" customHeight="1">
      <c r="B76" s="40"/>
      <c r="C76" s="68"/>
      <c r="D76" s="68"/>
      <c r="E76" s="68"/>
      <c r="F76" s="68"/>
      <c r="G76" s="68"/>
      <c r="H76" s="68"/>
      <c r="I76" s="183"/>
      <c r="J76" s="68"/>
      <c r="K76" s="68"/>
      <c r="L76" s="66"/>
    </row>
    <row r="77" s="1" customFormat="1" ht="18" customHeight="1">
      <c r="B77" s="40"/>
      <c r="C77" s="70" t="s">
        <v>24</v>
      </c>
      <c r="D77" s="68"/>
      <c r="E77" s="68"/>
      <c r="F77" s="185">
        <f>F14</f>
        <v>0</v>
      </c>
      <c r="G77" s="68"/>
      <c r="H77" s="68"/>
      <c r="I77" s="186" t="s">
        <v>26</v>
      </c>
      <c r="J77" s="79">
        <f>IF(J14="","",J14)</f>
        <v>0</v>
      </c>
      <c r="K77" s="68"/>
      <c r="L77" s="66"/>
    </row>
    <row r="78" s="1" customFormat="1" ht="6.96" customHeight="1">
      <c r="B78" s="40"/>
      <c r="C78" s="68"/>
      <c r="D78" s="68"/>
      <c r="E78" s="68"/>
      <c r="F78" s="68"/>
      <c r="G78" s="68"/>
      <c r="H78" s="68"/>
      <c r="I78" s="183"/>
      <c r="J78" s="68"/>
      <c r="K78" s="68"/>
      <c r="L78" s="66"/>
    </row>
    <row r="79" s="1" customFormat="1">
      <c r="B79" s="40"/>
      <c r="C79" s="70" t="s">
        <v>34</v>
      </c>
      <c r="D79" s="68"/>
      <c r="E79" s="68"/>
      <c r="F79" s="185">
        <f>E17</f>
        <v>0</v>
      </c>
      <c r="G79" s="68"/>
      <c r="H79" s="68"/>
      <c r="I79" s="186" t="s">
        <v>42</v>
      </c>
      <c r="J79" s="185">
        <f>E23</f>
        <v>0</v>
      </c>
      <c r="K79" s="68"/>
      <c r="L79" s="66"/>
    </row>
    <row r="80" s="1" customFormat="1" ht="14.4" customHeight="1">
      <c r="B80" s="40"/>
      <c r="C80" s="70" t="s">
        <v>40</v>
      </c>
      <c r="D80" s="68"/>
      <c r="E80" s="68"/>
      <c r="F80" s="185">
        <f>IF(E20="","",E20)</f>
        <v>0</v>
      </c>
      <c r="G80" s="68"/>
      <c r="H80" s="68"/>
      <c r="I80" s="183"/>
      <c r="J80" s="68"/>
      <c r="K80" s="68"/>
      <c r="L80" s="66"/>
    </row>
    <row r="81" s="1" customFormat="1" ht="10.32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9" customFormat="1" ht="29.28" customHeight="1">
      <c r="B82" s="187"/>
      <c r="C82" s="188" t="s">
        <v>179</v>
      </c>
      <c r="D82" s="189" t="s">
        <v>67</v>
      </c>
      <c r="E82" s="189" t="s">
        <v>63</v>
      </c>
      <c r="F82" s="189" t="s">
        <v>180</v>
      </c>
      <c r="G82" s="189" t="s">
        <v>181</v>
      </c>
      <c r="H82" s="189" t="s">
        <v>182</v>
      </c>
      <c r="I82" s="190" t="s">
        <v>183</v>
      </c>
      <c r="J82" s="189" t="s">
        <v>174</v>
      </c>
      <c r="K82" s="191" t="s">
        <v>184</v>
      </c>
      <c r="L82" s="192"/>
      <c r="M82" s="93" t="s">
        <v>185</v>
      </c>
      <c r="N82" s="94" t="s">
        <v>52</v>
      </c>
      <c r="O82" s="94" t="s">
        <v>186</v>
      </c>
      <c r="P82" s="94" t="s">
        <v>187</v>
      </c>
      <c r="Q82" s="94" t="s">
        <v>188</v>
      </c>
      <c r="R82" s="94" t="s">
        <v>189</v>
      </c>
      <c r="S82" s="94" t="s">
        <v>190</v>
      </c>
      <c r="T82" s="95" t="s">
        <v>191</v>
      </c>
    </row>
    <row r="83" s="1" customFormat="1" ht="29.28" customHeight="1">
      <c r="B83" s="40"/>
      <c r="C83" s="99" t="s">
        <v>175</v>
      </c>
      <c r="D83" s="68"/>
      <c r="E83" s="68"/>
      <c r="F83" s="68"/>
      <c r="G83" s="68"/>
      <c r="H83" s="68"/>
      <c r="I83" s="183"/>
      <c r="J83" s="193">
        <f>BK83</f>
        <v>0</v>
      </c>
      <c r="K83" s="68"/>
      <c r="L83" s="66"/>
      <c r="M83" s="96"/>
      <c r="N83" s="97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AT83" s="19" t="s">
        <v>81</v>
      </c>
      <c r="AU83" s="19" t="s">
        <v>176</v>
      </c>
      <c r="BK83" s="196">
        <f>BK84</f>
        <v>0</v>
      </c>
    </row>
    <row r="84" s="10" customFormat="1" ht="37.44" customHeight="1">
      <c r="B84" s="197"/>
      <c r="C84" s="198"/>
      <c r="D84" s="199" t="s">
        <v>81</v>
      </c>
      <c r="E84" s="200" t="s">
        <v>23</v>
      </c>
      <c r="F84" s="200" t="s">
        <v>298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SUM(P85:P136)</f>
        <v>0</v>
      </c>
      <c r="Q84" s="205"/>
      <c r="R84" s="206">
        <f>SUM(R85:R136)</f>
        <v>0</v>
      </c>
      <c r="S84" s="205"/>
      <c r="T84" s="207">
        <f>SUM(T85:T136)</f>
        <v>0</v>
      </c>
      <c r="AR84" s="208" t="s">
        <v>194</v>
      </c>
      <c r="AT84" s="209" t="s">
        <v>81</v>
      </c>
      <c r="AU84" s="209" t="s">
        <v>82</v>
      </c>
      <c r="AY84" s="208" t="s">
        <v>195</v>
      </c>
      <c r="BK84" s="210">
        <f>SUM(BK85:BK136)</f>
        <v>0</v>
      </c>
    </row>
    <row r="85" s="1" customFormat="1" ht="22.5" customHeight="1">
      <c r="B85" s="40"/>
      <c r="C85" s="211" t="s">
        <v>23</v>
      </c>
      <c r="D85" s="211" t="s">
        <v>196</v>
      </c>
      <c r="E85" s="212" t="s">
        <v>954</v>
      </c>
      <c r="F85" s="213" t="s">
        <v>955</v>
      </c>
      <c r="G85" s="214" t="s">
        <v>568</v>
      </c>
      <c r="H85" s="215">
        <v>1291.1400000000001</v>
      </c>
      <c r="I85" s="216"/>
      <c r="J85" s="217">
        <f>ROUND(I85*H85,2)</f>
        <v>0</v>
      </c>
      <c r="K85" s="213" t="s">
        <v>200</v>
      </c>
      <c r="L85" s="66"/>
      <c r="M85" s="218" t="s">
        <v>47</v>
      </c>
      <c r="N85" s="219" t="s">
        <v>53</v>
      </c>
      <c r="O85" s="41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AR85" s="19" t="s">
        <v>194</v>
      </c>
      <c r="AT85" s="19" t="s">
        <v>196</v>
      </c>
      <c r="AU85" s="19" t="s">
        <v>23</v>
      </c>
      <c r="AY85" s="19" t="s">
        <v>195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9" t="s">
        <v>23</v>
      </c>
      <c r="BK85" s="222">
        <f>ROUND(I85*H85,2)</f>
        <v>0</v>
      </c>
      <c r="BL85" s="19" t="s">
        <v>194</v>
      </c>
      <c r="BM85" s="19" t="s">
        <v>1568</v>
      </c>
    </row>
    <row r="86" s="1" customFormat="1">
      <c r="B86" s="40"/>
      <c r="C86" s="68"/>
      <c r="D86" s="225" t="s">
        <v>202</v>
      </c>
      <c r="E86" s="68"/>
      <c r="F86" s="226" t="s">
        <v>957</v>
      </c>
      <c r="G86" s="68"/>
      <c r="H86" s="68"/>
      <c r="I86" s="183"/>
      <c r="J86" s="68"/>
      <c r="K86" s="68"/>
      <c r="L86" s="66"/>
      <c r="M86" s="86"/>
      <c r="N86" s="41"/>
      <c r="O86" s="41"/>
      <c r="P86" s="41"/>
      <c r="Q86" s="41"/>
      <c r="R86" s="41"/>
      <c r="S86" s="41"/>
      <c r="T86" s="87"/>
      <c r="AT86" s="19" t="s">
        <v>202</v>
      </c>
      <c r="AU86" s="19" t="s">
        <v>23</v>
      </c>
    </row>
    <row r="87" s="11" customFormat="1">
      <c r="B87" s="227"/>
      <c r="C87" s="228"/>
      <c r="D87" s="225" t="s">
        <v>213</v>
      </c>
      <c r="E87" s="229" t="s">
        <v>47</v>
      </c>
      <c r="F87" s="230" t="s">
        <v>1337</v>
      </c>
      <c r="G87" s="228"/>
      <c r="H87" s="231" t="s">
        <v>47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AT87" s="237" t="s">
        <v>213</v>
      </c>
      <c r="AU87" s="237" t="s">
        <v>23</v>
      </c>
      <c r="AV87" s="11" t="s">
        <v>23</v>
      </c>
      <c r="AW87" s="11" t="s">
        <v>45</v>
      </c>
      <c r="AX87" s="11" t="s">
        <v>82</v>
      </c>
      <c r="AY87" s="237" t="s">
        <v>195</v>
      </c>
    </row>
    <row r="88" s="11" customFormat="1">
      <c r="B88" s="227"/>
      <c r="C88" s="228"/>
      <c r="D88" s="225" t="s">
        <v>213</v>
      </c>
      <c r="E88" s="229" t="s">
        <v>47</v>
      </c>
      <c r="F88" s="230" t="s">
        <v>529</v>
      </c>
      <c r="G88" s="228"/>
      <c r="H88" s="231" t="s">
        <v>47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AT88" s="237" t="s">
        <v>213</v>
      </c>
      <c r="AU88" s="237" t="s">
        <v>23</v>
      </c>
      <c r="AV88" s="11" t="s">
        <v>23</v>
      </c>
      <c r="AW88" s="11" t="s">
        <v>45</v>
      </c>
      <c r="AX88" s="11" t="s">
        <v>82</v>
      </c>
      <c r="AY88" s="237" t="s">
        <v>195</v>
      </c>
    </row>
    <row r="89" s="12" customFormat="1">
      <c r="B89" s="238"/>
      <c r="C89" s="239"/>
      <c r="D89" s="225" t="s">
        <v>213</v>
      </c>
      <c r="E89" s="266" t="s">
        <v>530</v>
      </c>
      <c r="F89" s="267" t="s">
        <v>1569</v>
      </c>
      <c r="G89" s="239"/>
      <c r="H89" s="268">
        <v>1291.1400000000001</v>
      </c>
      <c r="I89" s="243"/>
      <c r="J89" s="239"/>
      <c r="K89" s="239"/>
      <c r="L89" s="244"/>
      <c r="M89" s="245"/>
      <c r="N89" s="246"/>
      <c r="O89" s="246"/>
      <c r="P89" s="246"/>
      <c r="Q89" s="246"/>
      <c r="R89" s="246"/>
      <c r="S89" s="246"/>
      <c r="T89" s="247"/>
      <c r="AT89" s="248" t="s">
        <v>213</v>
      </c>
      <c r="AU89" s="248" t="s">
        <v>23</v>
      </c>
      <c r="AV89" s="12" t="s">
        <v>91</v>
      </c>
      <c r="AW89" s="12" t="s">
        <v>45</v>
      </c>
      <c r="AX89" s="12" t="s">
        <v>82</v>
      </c>
      <c r="AY89" s="248" t="s">
        <v>195</v>
      </c>
    </row>
    <row r="90" s="14" customFormat="1">
      <c r="B90" s="272"/>
      <c r="C90" s="273"/>
      <c r="D90" s="223" t="s">
        <v>213</v>
      </c>
      <c r="E90" s="283" t="s">
        <v>47</v>
      </c>
      <c r="F90" s="284" t="s">
        <v>297</v>
      </c>
      <c r="G90" s="273"/>
      <c r="H90" s="285">
        <v>1291.1400000000001</v>
      </c>
      <c r="I90" s="277"/>
      <c r="J90" s="273"/>
      <c r="K90" s="273"/>
      <c r="L90" s="278"/>
      <c r="M90" s="279"/>
      <c r="N90" s="280"/>
      <c r="O90" s="280"/>
      <c r="P90" s="280"/>
      <c r="Q90" s="280"/>
      <c r="R90" s="280"/>
      <c r="S90" s="280"/>
      <c r="T90" s="281"/>
      <c r="AT90" s="282" t="s">
        <v>213</v>
      </c>
      <c r="AU90" s="282" t="s">
        <v>23</v>
      </c>
      <c r="AV90" s="14" t="s">
        <v>194</v>
      </c>
      <c r="AW90" s="14" t="s">
        <v>45</v>
      </c>
      <c r="AX90" s="14" t="s">
        <v>23</v>
      </c>
      <c r="AY90" s="282" t="s">
        <v>195</v>
      </c>
    </row>
    <row r="91" s="1" customFormat="1" ht="22.5" customHeight="1">
      <c r="B91" s="40"/>
      <c r="C91" s="211" t="s">
        <v>91</v>
      </c>
      <c r="D91" s="211" t="s">
        <v>196</v>
      </c>
      <c r="E91" s="212" t="s">
        <v>566</v>
      </c>
      <c r="F91" s="213" t="s">
        <v>567</v>
      </c>
      <c r="G91" s="214" t="s">
        <v>568</v>
      </c>
      <c r="H91" s="215">
        <v>1291.1400000000001</v>
      </c>
      <c r="I91" s="216"/>
      <c r="J91" s="217">
        <f>ROUND(I91*H91,2)</f>
        <v>0</v>
      </c>
      <c r="K91" s="213" t="s">
        <v>200</v>
      </c>
      <c r="L91" s="66"/>
      <c r="M91" s="218" t="s">
        <v>47</v>
      </c>
      <c r="N91" s="219" t="s">
        <v>53</v>
      </c>
      <c r="O91" s="41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AR91" s="19" t="s">
        <v>194</v>
      </c>
      <c r="AT91" s="19" t="s">
        <v>196</v>
      </c>
      <c r="AU91" s="19" t="s">
        <v>23</v>
      </c>
      <c r="AY91" s="19" t="s">
        <v>195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19" t="s">
        <v>23</v>
      </c>
      <c r="BK91" s="222">
        <f>ROUND(I91*H91,2)</f>
        <v>0</v>
      </c>
      <c r="BL91" s="19" t="s">
        <v>194</v>
      </c>
      <c r="BM91" s="19" t="s">
        <v>1570</v>
      </c>
    </row>
    <row r="92" s="1" customFormat="1">
      <c r="B92" s="40"/>
      <c r="C92" s="68"/>
      <c r="D92" s="225" t="s">
        <v>202</v>
      </c>
      <c r="E92" s="68"/>
      <c r="F92" s="226" t="s">
        <v>570</v>
      </c>
      <c r="G92" s="68"/>
      <c r="H92" s="68"/>
      <c r="I92" s="183"/>
      <c r="J92" s="68"/>
      <c r="K92" s="68"/>
      <c r="L92" s="66"/>
      <c r="M92" s="86"/>
      <c r="N92" s="41"/>
      <c r="O92" s="41"/>
      <c r="P92" s="41"/>
      <c r="Q92" s="41"/>
      <c r="R92" s="41"/>
      <c r="S92" s="41"/>
      <c r="T92" s="87"/>
      <c r="AT92" s="19" t="s">
        <v>202</v>
      </c>
      <c r="AU92" s="19" t="s">
        <v>23</v>
      </c>
    </row>
    <row r="93" s="11" customFormat="1">
      <c r="B93" s="227"/>
      <c r="C93" s="228"/>
      <c r="D93" s="225" t="s">
        <v>213</v>
      </c>
      <c r="E93" s="229" t="s">
        <v>47</v>
      </c>
      <c r="F93" s="230" t="s">
        <v>1337</v>
      </c>
      <c r="G93" s="228"/>
      <c r="H93" s="231" t="s">
        <v>47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213</v>
      </c>
      <c r="AU93" s="237" t="s">
        <v>23</v>
      </c>
      <c r="AV93" s="11" t="s">
        <v>23</v>
      </c>
      <c r="AW93" s="11" t="s">
        <v>45</v>
      </c>
      <c r="AX93" s="11" t="s">
        <v>82</v>
      </c>
      <c r="AY93" s="237" t="s">
        <v>195</v>
      </c>
    </row>
    <row r="94" s="11" customFormat="1">
      <c r="B94" s="227"/>
      <c r="C94" s="228"/>
      <c r="D94" s="225" t="s">
        <v>213</v>
      </c>
      <c r="E94" s="229" t="s">
        <v>47</v>
      </c>
      <c r="F94" s="230" t="s">
        <v>529</v>
      </c>
      <c r="G94" s="228"/>
      <c r="H94" s="231" t="s">
        <v>47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213</v>
      </c>
      <c r="AU94" s="237" t="s">
        <v>23</v>
      </c>
      <c r="AV94" s="11" t="s">
        <v>23</v>
      </c>
      <c r="AW94" s="11" t="s">
        <v>45</v>
      </c>
      <c r="AX94" s="11" t="s">
        <v>82</v>
      </c>
      <c r="AY94" s="237" t="s">
        <v>195</v>
      </c>
    </row>
    <row r="95" s="12" customFormat="1">
      <c r="B95" s="238"/>
      <c r="C95" s="239"/>
      <c r="D95" s="225" t="s">
        <v>213</v>
      </c>
      <c r="E95" s="266" t="s">
        <v>47</v>
      </c>
      <c r="F95" s="267" t="s">
        <v>1571</v>
      </c>
      <c r="G95" s="239"/>
      <c r="H95" s="268">
        <v>1291.1400000000001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213</v>
      </c>
      <c r="AU95" s="248" t="s">
        <v>23</v>
      </c>
      <c r="AV95" s="12" t="s">
        <v>91</v>
      </c>
      <c r="AW95" s="12" t="s">
        <v>45</v>
      </c>
      <c r="AX95" s="12" t="s">
        <v>82</v>
      </c>
      <c r="AY95" s="248" t="s">
        <v>195</v>
      </c>
    </row>
    <row r="96" s="14" customFormat="1">
      <c r="B96" s="272"/>
      <c r="C96" s="273"/>
      <c r="D96" s="223" t="s">
        <v>213</v>
      </c>
      <c r="E96" s="283" t="s">
        <v>47</v>
      </c>
      <c r="F96" s="284" t="s">
        <v>297</v>
      </c>
      <c r="G96" s="273"/>
      <c r="H96" s="285">
        <v>1291.1400000000001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AT96" s="282" t="s">
        <v>213</v>
      </c>
      <c r="AU96" s="282" t="s">
        <v>23</v>
      </c>
      <c r="AV96" s="14" t="s">
        <v>194</v>
      </c>
      <c r="AW96" s="14" t="s">
        <v>45</v>
      </c>
      <c r="AX96" s="14" t="s">
        <v>23</v>
      </c>
      <c r="AY96" s="282" t="s">
        <v>195</v>
      </c>
    </row>
    <row r="97" s="1" customFormat="1" ht="22.5" customHeight="1">
      <c r="B97" s="40"/>
      <c r="C97" s="211" t="s">
        <v>208</v>
      </c>
      <c r="D97" s="211" t="s">
        <v>196</v>
      </c>
      <c r="E97" s="212" t="s">
        <v>964</v>
      </c>
      <c r="F97" s="213" t="s">
        <v>965</v>
      </c>
      <c r="G97" s="214" t="s">
        <v>568</v>
      </c>
      <c r="H97" s="215">
        <v>1291.1400000000001</v>
      </c>
      <c r="I97" s="216"/>
      <c r="J97" s="217">
        <f>ROUND(I97*H97,2)</f>
        <v>0</v>
      </c>
      <c r="K97" s="213" t="s">
        <v>200</v>
      </c>
      <c r="L97" s="66"/>
      <c r="M97" s="218" t="s">
        <v>47</v>
      </c>
      <c r="N97" s="219" t="s">
        <v>53</v>
      </c>
      <c r="O97" s="41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AR97" s="19" t="s">
        <v>194</v>
      </c>
      <c r="AT97" s="19" t="s">
        <v>196</v>
      </c>
      <c r="AU97" s="19" t="s">
        <v>23</v>
      </c>
      <c r="AY97" s="19" t="s">
        <v>195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19" t="s">
        <v>23</v>
      </c>
      <c r="BK97" s="222">
        <f>ROUND(I97*H97,2)</f>
        <v>0</v>
      </c>
      <c r="BL97" s="19" t="s">
        <v>194</v>
      </c>
      <c r="BM97" s="19" t="s">
        <v>1572</v>
      </c>
    </row>
    <row r="98" s="1" customFormat="1">
      <c r="B98" s="40"/>
      <c r="C98" s="68"/>
      <c r="D98" s="225" t="s">
        <v>202</v>
      </c>
      <c r="E98" s="68"/>
      <c r="F98" s="226" t="s">
        <v>967</v>
      </c>
      <c r="G98" s="68"/>
      <c r="H98" s="68"/>
      <c r="I98" s="183"/>
      <c r="J98" s="68"/>
      <c r="K98" s="68"/>
      <c r="L98" s="66"/>
      <c r="M98" s="86"/>
      <c r="N98" s="41"/>
      <c r="O98" s="41"/>
      <c r="P98" s="41"/>
      <c r="Q98" s="41"/>
      <c r="R98" s="41"/>
      <c r="S98" s="41"/>
      <c r="T98" s="87"/>
      <c r="AT98" s="19" t="s">
        <v>202</v>
      </c>
      <c r="AU98" s="19" t="s">
        <v>23</v>
      </c>
    </row>
    <row r="99" s="11" customFormat="1">
      <c r="B99" s="227"/>
      <c r="C99" s="228"/>
      <c r="D99" s="225" t="s">
        <v>213</v>
      </c>
      <c r="E99" s="229" t="s">
        <v>47</v>
      </c>
      <c r="F99" s="230" t="s">
        <v>1337</v>
      </c>
      <c r="G99" s="228"/>
      <c r="H99" s="231" t="s">
        <v>47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213</v>
      </c>
      <c r="AU99" s="237" t="s">
        <v>23</v>
      </c>
      <c r="AV99" s="11" t="s">
        <v>23</v>
      </c>
      <c r="AW99" s="11" t="s">
        <v>45</v>
      </c>
      <c r="AX99" s="11" t="s">
        <v>82</v>
      </c>
      <c r="AY99" s="237" t="s">
        <v>195</v>
      </c>
    </row>
    <row r="100" s="11" customFormat="1">
      <c r="B100" s="227"/>
      <c r="C100" s="228"/>
      <c r="D100" s="225" t="s">
        <v>213</v>
      </c>
      <c r="E100" s="229" t="s">
        <v>47</v>
      </c>
      <c r="F100" s="230" t="s">
        <v>529</v>
      </c>
      <c r="G100" s="228"/>
      <c r="H100" s="231" t="s">
        <v>47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213</v>
      </c>
      <c r="AU100" s="237" t="s">
        <v>23</v>
      </c>
      <c r="AV100" s="11" t="s">
        <v>23</v>
      </c>
      <c r="AW100" s="11" t="s">
        <v>45</v>
      </c>
      <c r="AX100" s="11" t="s">
        <v>82</v>
      </c>
      <c r="AY100" s="237" t="s">
        <v>195</v>
      </c>
    </row>
    <row r="101" s="12" customFormat="1">
      <c r="B101" s="238"/>
      <c r="C101" s="239"/>
      <c r="D101" s="225" t="s">
        <v>213</v>
      </c>
      <c r="E101" s="266" t="s">
        <v>47</v>
      </c>
      <c r="F101" s="267" t="s">
        <v>1569</v>
      </c>
      <c r="G101" s="239"/>
      <c r="H101" s="268">
        <v>1291.1400000000001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AT101" s="248" t="s">
        <v>213</v>
      </c>
      <c r="AU101" s="248" t="s">
        <v>23</v>
      </c>
      <c r="AV101" s="12" t="s">
        <v>91</v>
      </c>
      <c r="AW101" s="12" t="s">
        <v>45</v>
      </c>
      <c r="AX101" s="12" t="s">
        <v>82</v>
      </c>
      <c r="AY101" s="248" t="s">
        <v>195</v>
      </c>
    </row>
    <row r="102" s="14" customFormat="1">
      <c r="B102" s="272"/>
      <c r="C102" s="273"/>
      <c r="D102" s="223" t="s">
        <v>213</v>
      </c>
      <c r="E102" s="283" t="s">
        <v>47</v>
      </c>
      <c r="F102" s="284" t="s">
        <v>297</v>
      </c>
      <c r="G102" s="273"/>
      <c r="H102" s="285">
        <v>1291.1400000000001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AT102" s="282" t="s">
        <v>213</v>
      </c>
      <c r="AU102" s="282" t="s">
        <v>23</v>
      </c>
      <c r="AV102" s="14" t="s">
        <v>194</v>
      </c>
      <c r="AW102" s="14" t="s">
        <v>45</v>
      </c>
      <c r="AX102" s="14" t="s">
        <v>23</v>
      </c>
      <c r="AY102" s="282" t="s">
        <v>195</v>
      </c>
    </row>
    <row r="103" s="1" customFormat="1" ht="22.5" customHeight="1">
      <c r="B103" s="40"/>
      <c r="C103" s="211" t="s">
        <v>194</v>
      </c>
      <c r="D103" s="211" t="s">
        <v>196</v>
      </c>
      <c r="E103" s="212" t="s">
        <v>968</v>
      </c>
      <c r="F103" s="213" t="s">
        <v>969</v>
      </c>
      <c r="G103" s="214" t="s">
        <v>568</v>
      </c>
      <c r="H103" s="215">
        <v>1291.1400000000001</v>
      </c>
      <c r="I103" s="216"/>
      <c r="J103" s="217">
        <f>ROUND(I103*H103,2)</f>
        <v>0</v>
      </c>
      <c r="K103" s="213" t="s">
        <v>200</v>
      </c>
      <c r="L103" s="66"/>
      <c r="M103" s="218" t="s">
        <v>47</v>
      </c>
      <c r="N103" s="219" t="s">
        <v>53</v>
      </c>
      <c r="O103" s="41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AR103" s="19" t="s">
        <v>194</v>
      </c>
      <c r="AT103" s="19" t="s">
        <v>196</v>
      </c>
      <c r="AU103" s="19" t="s">
        <v>23</v>
      </c>
      <c r="AY103" s="19" t="s">
        <v>195</v>
      </c>
      <c r="BE103" s="222">
        <f>IF(N103="základní",J103,0)</f>
        <v>0</v>
      </c>
      <c r="BF103" s="222">
        <f>IF(N103="snížená",J103,0)</f>
        <v>0</v>
      </c>
      <c r="BG103" s="222">
        <f>IF(N103="zákl. přenesená",J103,0)</f>
        <v>0</v>
      </c>
      <c r="BH103" s="222">
        <f>IF(N103="sníž. přenesená",J103,0)</f>
        <v>0</v>
      </c>
      <c r="BI103" s="222">
        <f>IF(N103="nulová",J103,0)</f>
        <v>0</v>
      </c>
      <c r="BJ103" s="19" t="s">
        <v>23</v>
      </c>
      <c r="BK103" s="222">
        <f>ROUND(I103*H103,2)</f>
        <v>0</v>
      </c>
      <c r="BL103" s="19" t="s">
        <v>194</v>
      </c>
      <c r="BM103" s="19" t="s">
        <v>1573</v>
      </c>
    </row>
    <row r="104" s="1" customFormat="1">
      <c r="B104" s="40"/>
      <c r="C104" s="68"/>
      <c r="D104" s="225" t="s">
        <v>202</v>
      </c>
      <c r="E104" s="68"/>
      <c r="F104" s="226" t="s">
        <v>971</v>
      </c>
      <c r="G104" s="68"/>
      <c r="H104" s="68"/>
      <c r="I104" s="183"/>
      <c r="J104" s="68"/>
      <c r="K104" s="68"/>
      <c r="L104" s="66"/>
      <c r="M104" s="86"/>
      <c r="N104" s="41"/>
      <c r="O104" s="41"/>
      <c r="P104" s="41"/>
      <c r="Q104" s="41"/>
      <c r="R104" s="41"/>
      <c r="S104" s="41"/>
      <c r="T104" s="87"/>
      <c r="AT104" s="19" t="s">
        <v>202</v>
      </c>
      <c r="AU104" s="19" t="s">
        <v>23</v>
      </c>
    </row>
    <row r="105" s="11" customFormat="1">
      <c r="B105" s="227"/>
      <c r="C105" s="228"/>
      <c r="D105" s="225" t="s">
        <v>213</v>
      </c>
      <c r="E105" s="229" t="s">
        <v>47</v>
      </c>
      <c r="F105" s="230" t="s">
        <v>1337</v>
      </c>
      <c r="G105" s="228"/>
      <c r="H105" s="231" t="s">
        <v>47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213</v>
      </c>
      <c r="AU105" s="237" t="s">
        <v>23</v>
      </c>
      <c r="AV105" s="11" t="s">
        <v>23</v>
      </c>
      <c r="AW105" s="11" t="s">
        <v>45</v>
      </c>
      <c r="AX105" s="11" t="s">
        <v>82</v>
      </c>
      <c r="AY105" s="237" t="s">
        <v>195</v>
      </c>
    </row>
    <row r="106" s="11" customFormat="1">
      <c r="B106" s="227"/>
      <c r="C106" s="228"/>
      <c r="D106" s="225" t="s">
        <v>213</v>
      </c>
      <c r="E106" s="229" t="s">
        <v>47</v>
      </c>
      <c r="F106" s="230" t="s">
        <v>529</v>
      </c>
      <c r="G106" s="228"/>
      <c r="H106" s="231" t="s">
        <v>47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213</v>
      </c>
      <c r="AU106" s="237" t="s">
        <v>23</v>
      </c>
      <c r="AV106" s="11" t="s">
        <v>23</v>
      </c>
      <c r="AW106" s="11" t="s">
        <v>45</v>
      </c>
      <c r="AX106" s="11" t="s">
        <v>82</v>
      </c>
      <c r="AY106" s="237" t="s">
        <v>195</v>
      </c>
    </row>
    <row r="107" s="12" customFormat="1">
      <c r="B107" s="238"/>
      <c r="C107" s="239"/>
      <c r="D107" s="225" t="s">
        <v>213</v>
      </c>
      <c r="E107" s="266" t="s">
        <v>47</v>
      </c>
      <c r="F107" s="267" t="s">
        <v>1574</v>
      </c>
      <c r="G107" s="239"/>
      <c r="H107" s="268">
        <v>1291.1400000000001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AT107" s="248" t="s">
        <v>213</v>
      </c>
      <c r="AU107" s="248" t="s">
        <v>23</v>
      </c>
      <c r="AV107" s="12" t="s">
        <v>91</v>
      </c>
      <c r="AW107" s="12" t="s">
        <v>45</v>
      </c>
      <c r="AX107" s="12" t="s">
        <v>82</v>
      </c>
      <c r="AY107" s="248" t="s">
        <v>195</v>
      </c>
    </row>
    <row r="108" s="14" customFormat="1">
      <c r="B108" s="272"/>
      <c r="C108" s="273"/>
      <c r="D108" s="223" t="s">
        <v>213</v>
      </c>
      <c r="E108" s="283" t="s">
        <v>47</v>
      </c>
      <c r="F108" s="284" t="s">
        <v>297</v>
      </c>
      <c r="G108" s="273"/>
      <c r="H108" s="285">
        <v>1291.1400000000001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AT108" s="282" t="s">
        <v>213</v>
      </c>
      <c r="AU108" s="282" t="s">
        <v>23</v>
      </c>
      <c r="AV108" s="14" t="s">
        <v>194</v>
      </c>
      <c r="AW108" s="14" t="s">
        <v>45</v>
      </c>
      <c r="AX108" s="14" t="s">
        <v>23</v>
      </c>
      <c r="AY108" s="282" t="s">
        <v>195</v>
      </c>
    </row>
    <row r="109" s="1" customFormat="1" ht="22.5" customHeight="1">
      <c r="B109" s="40"/>
      <c r="C109" s="211" t="s">
        <v>220</v>
      </c>
      <c r="D109" s="211" t="s">
        <v>196</v>
      </c>
      <c r="E109" s="212" t="s">
        <v>572</v>
      </c>
      <c r="F109" s="213" t="s">
        <v>573</v>
      </c>
      <c r="G109" s="214" t="s">
        <v>557</v>
      </c>
      <c r="H109" s="215">
        <v>1291.1400000000001</v>
      </c>
      <c r="I109" s="216"/>
      <c r="J109" s="217">
        <f>ROUND(I109*H109,2)</f>
        <v>0</v>
      </c>
      <c r="K109" s="213" t="s">
        <v>200</v>
      </c>
      <c r="L109" s="66"/>
      <c r="M109" s="218" t="s">
        <v>47</v>
      </c>
      <c r="N109" s="219" t="s">
        <v>53</v>
      </c>
      <c r="O109" s="41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AR109" s="19" t="s">
        <v>194</v>
      </c>
      <c r="AT109" s="19" t="s">
        <v>196</v>
      </c>
      <c r="AU109" s="19" t="s">
        <v>23</v>
      </c>
      <c r="AY109" s="19" t="s">
        <v>195</v>
      </c>
      <c r="BE109" s="222">
        <f>IF(N109="základní",J109,0)</f>
        <v>0</v>
      </c>
      <c r="BF109" s="222">
        <f>IF(N109="snížená",J109,0)</f>
        <v>0</v>
      </c>
      <c r="BG109" s="222">
        <f>IF(N109="zákl. přenesená",J109,0)</f>
        <v>0</v>
      </c>
      <c r="BH109" s="222">
        <f>IF(N109="sníž. přenesená",J109,0)</f>
        <v>0</v>
      </c>
      <c r="BI109" s="222">
        <f>IF(N109="nulová",J109,0)</f>
        <v>0</v>
      </c>
      <c r="BJ109" s="19" t="s">
        <v>23</v>
      </c>
      <c r="BK109" s="222">
        <f>ROUND(I109*H109,2)</f>
        <v>0</v>
      </c>
      <c r="BL109" s="19" t="s">
        <v>194</v>
      </c>
      <c r="BM109" s="19" t="s">
        <v>1575</v>
      </c>
    </row>
    <row r="110" s="1" customFormat="1">
      <c r="B110" s="40"/>
      <c r="C110" s="68"/>
      <c r="D110" s="225" t="s">
        <v>202</v>
      </c>
      <c r="E110" s="68"/>
      <c r="F110" s="226" t="s">
        <v>573</v>
      </c>
      <c r="G110" s="68"/>
      <c r="H110" s="68"/>
      <c r="I110" s="183"/>
      <c r="J110" s="68"/>
      <c r="K110" s="68"/>
      <c r="L110" s="66"/>
      <c r="M110" s="86"/>
      <c r="N110" s="41"/>
      <c r="O110" s="41"/>
      <c r="P110" s="41"/>
      <c r="Q110" s="41"/>
      <c r="R110" s="41"/>
      <c r="S110" s="41"/>
      <c r="T110" s="87"/>
      <c r="AT110" s="19" t="s">
        <v>202</v>
      </c>
      <c r="AU110" s="19" t="s">
        <v>23</v>
      </c>
    </row>
    <row r="111" s="11" customFormat="1">
      <c r="B111" s="227"/>
      <c r="C111" s="228"/>
      <c r="D111" s="225" t="s">
        <v>213</v>
      </c>
      <c r="E111" s="229" t="s">
        <v>47</v>
      </c>
      <c r="F111" s="230" t="s">
        <v>1337</v>
      </c>
      <c r="G111" s="228"/>
      <c r="H111" s="231" t="s">
        <v>47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213</v>
      </c>
      <c r="AU111" s="237" t="s">
        <v>23</v>
      </c>
      <c r="AV111" s="11" t="s">
        <v>23</v>
      </c>
      <c r="AW111" s="11" t="s">
        <v>45</v>
      </c>
      <c r="AX111" s="11" t="s">
        <v>82</v>
      </c>
      <c r="AY111" s="237" t="s">
        <v>195</v>
      </c>
    </row>
    <row r="112" s="12" customFormat="1">
      <c r="B112" s="238"/>
      <c r="C112" s="239"/>
      <c r="D112" s="223" t="s">
        <v>213</v>
      </c>
      <c r="E112" s="240" t="s">
        <v>47</v>
      </c>
      <c r="F112" s="241" t="s">
        <v>1576</v>
      </c>
      <c r="G112" s="239"/>
      <c r="H112" s="242">
        <v>1291.1400000000001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213</v>
      </c>
      <c r="AU112" s="248" t="s">
        <v>23</v>
      </c>
      <c r="AV112" s="12" t="s">
        <v>91</v>
      </c>
      <c r="AW112" s="12" t="s">
        <v>45</v>
      </c>
      <c r="AX112" s="12" t="s">
        <v>23</v>
      </c>
      <c r="AY112" s="248" t="s">
        <v>195</v>
      </c>
    </row>
    <row r="113" s="1" customFormat="1" ht="22.5" customHeight="1">
      <c r="B113" s="40"/>
      <c r="C113" s="211" t="s">
        <v>226</v>
      </c>
      <c r="D113" s="211" t="s">
        <v>196</v>
      </c>
      <c r="E113" s="212" t="s">
        <v>576</v>
      </c>
      <c r="F113" s="213" t="s">
        <v>577</v>
      </c>
      <c r="G113" s="214" t="s">
        <v>492</v>
      </c>
      <c r="H113" s="215">
        <v>2324.0520000000001</v>
      </c>
      <c r="I113" s="216"/>
      <c r="J113" s="217">
        <f>ROUND(I113*H113,2)</f>
        <v>0</v>
      </c>
      <c r="K113" s="213" t="s">
        <v>200</v>
      </c>
      <c r="L113" s="66"/>
      <c r="M113" s="218" t="s">
        <v>47</v>
      </c>
      <c r="N113" s="219" t="s">
        <v>53</v>
      </c>
      <c r="O113" s="41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AR113" s="19" t="s">
        <v>194</v>
      </c>
      <c r="AT113" s="19" t="s">
        <v>196</v>
      </c>
      <c r="AU113" s="19" t="s">
        <v>23</v>
      </c>
      <c r="AY113" s="19" t="s">
        <v>195</v>
      </c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19" t="s">
        <v>23</v>
      </c>
      <c r="BK113" s="222">
        <f>ROUND(I113*H113,2)</f>
        <v>0</v>
      </c>
      <c r="BL113" s="19" t="s">
        <v>194</v>
      </c>
      <c r="BM113" s="19" t="s">
        <v>1577</v>
      </c>
    </row>
    <row r="114" s="1" customFormat="1">
      <c r="B114" s="40"/>
      <c r="C114" s="68"/>
      <c r="D114" s="225" t="s">
        <v>202</v>
      </c>
      <c r="E114" s="68"/>
      <c r="F114" s="226" t="s">
        <v>579</v>
      </c>
      <c r="G114" s="68"/>
      <c r="H114" s="68"/>
      <c r="I114" s="183"/>
      <c r="J114" s="68"/>
      <c r="K114" s="68"/>
      <c r="L114" s="66"/>
      <c r="M114" s="86"/>
      <c r="N114" s="41"/>
      <c r="O114" s="41"/>
      <c r="P114" s="41"/>
      <c r="Q114" s="41"/>
      <c r="R114" s="41"/>
      <c r="S114" s="41"/>
      <c r="T114" s="87"/>
      <c r="AT114" s="19" t="s">
        <v>202</v>
      </c>
      <c r="AU114" s="19" t="s">
        <v>23</v>
      </c>
    </row>
    <row r="115" s="12" customFormat="1">
      <c r="B115" s="238"/>
      <c r="C115" s="239"/>
      <c r="D115" s="225" t="s">
        <v>213</v>
      </c>
      <c r="E115" s="266" t="s">
        <v>596</v>
      </c>
      <c r="F115" s="267" t="s">
        <v>1578</v>
      </c>
      <c r="G115" s="239"/>
      <c r="H115" s="268">
        <v>2324.0520000000001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AT115" s="248" t="s">
        <v>213</v>
      </c>
      <c r="AU115" s="248" t="s">
        <v>23</v>
      </c>
      <c r="AV115" s="12" t="s">
        <v>91</v>
      </c>
      <c r="AW115" s="12" t="s">
        <v>45</v>
      </c>
      <c r="AX115" s="12" t="s">
        <v>82</v>
      </c>
      <c r="AY115" s="248" t="s">
        <v>195</v>
      </c>
    </row>
    <row r="116" s="14" customFormat="1">
      <c r="B116" s="272"/>
      <c r="C116" s="273"/>
      <c r="D116" s="223" t="s">
        <v>213</v>
      </c>
      <c r="E116" s="283" t="s">
        <v>47</v>
      </c>
      <c r="F116" s="284" t="s">
        <v>297</v>
      </c>
      <c r="G116" s="273"/>
      <c r="H116" s="285">
        <v>2324.0520000000001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AT116" s="282" t="s">
        <v>213</v>
      </c>
      <c r="AU116" s="282" t="s">
        <v>23</v>
      </c>
      <c r="AV116" s="14" t="s">
        <v>194</v>
      </c>
      <c r="AW116" s="14" t="s">
        <v>45</v>
      </c>
      <c r="AX116" s="14" t="s">
        <v>23</v>
      </c>
      <c r="AY116" s="282" t="s">
        <v>195</v>
      </c>
    </row>
    <row r="117" s="1" customFormat="1" ht="22.5" customHeight="1">
      <c r="B117" s="40"/>
      <c r="C117" s="211" t="s">
        <v>232</v>
      </c>
      <c r="D117" s="211" t="s">
        <v>196</v>
      </c>
      <c r="E117" s="212" t="s">
        <v>582</v>
      </c>
      <c r="F117" s="213" t="s">
        <v>583</v>
      </c>
      <c r="G117" s="214" t="s">
        <v>526</v>
      </c>
      <c r="H117" s="215">
        <v>4483.125</v>
      </c>
      <c r="I117" s="216"/>
      <c r="J117" s="217">
        <f>ROUND(I117*H117,2)</f>
        <v>0</v>
      </c>
      <c r="K117" s="213" t="s">
        <v>200</v>
      </c>
      <c r="L117" s="66"/>
      <c r="M117" s="218" t="s">
        <v>47</v>
      </c>
      <c r="N117" s="219" t="s">
        <v>53</v>
      </c>
      <c r="O117" s="41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AR117" s="19" t="s">
        <v>194</v>
      </c>
      <c r="AT117" s="19" t="s">
        <v>196</v>
      </c>
      <c r="AU117" s="19" t="s">
        <v>23</v>
      </c>
      <c r="AY117" s="19" t="s">
        <v>195</v>
      </c>
      <c r="BE117" s="222">
        <f>IF(N117="základní",J117,0)</f>
        <v>0</v>
      </c>
      <c r="BF117" s="222">
        <f>IF(N117="snížená",J117,0)</f>
        <v>0</v>
      </c>
      <c r="BG117" s="222">
        <f>IF(N117="zákl. přenesená",J117,0)</f>
        <v>0</v>
      </c>
      <c r="BH117" s="222">
        <f>IF(N117="sníž. přenesená",J117,0)</f>
        <v>0</v>
      </c>
      <c r="BI117" s="222">
        <f>IF(N117="nulová",J117,0)</f>
        <v>0</v>
      </c>
      <c r="BJ117" s="19" t="s">
        <v>23</v>
      </c>
      <c r="BK117" s="222">
        <f>ROUND(I117*H117,2)</f>
        <v>0</v>
      </c>
      <c r="BL117" s="19" t="s">
        <v>194</v>
      </c>
      <c r="BM117" s="19" t="s">
        <v>1579</v>
      </c>
    </row>
    <row r="118" s="1" customFormat="1">
      <c r="B118" s="40"/>
      <c r="C118" s="68"/>
      <c r="D118" s="225" t="s">
        <v>202</v>
      </c>
      <c r="E118" s="68"/>
      <c r="F118" s="226" t="s">
        <v>585</v>
      </c>
      <c r="G118" s="68"/>
      <c r="H118" s="68"/>
      <c r="I118" s="183"/>
      <c r="J118" s="68"/>
      <c r="K118" s="68"/>
      <c r="L118" s="66"/>
      <c r="M118" s="86"/>
      <c r="N118" s="41"/>
      <c r="O118" s="41"/>
      <c r="P118" s="41"/>
      <c r="Q118" s="41"/>
      <c r="R118" s="41"/>
      <c r="S118" s="41"/>
      <c r="T118" s="87"/>
      <c r="AT118" s="19" t="s">
        <v>202</v>
      </c>
      <c r="AU118" s="19" t="s">
        <v>23</v>
      </c>
    </row>
    <row r="119" s="11" customFormat="1">
      <c r="B119" s="227"/>
      <c r="C119" s="228"/>
      <c r="D119" s="225" t="s">
        <v>213</v>
      </c>
      <c r="E119" s="229" t="s">
        <v>47</v>
      </c>
      <c r="F119" s="230" t="s">
        <v>1337</v>
      </c>
      <c r="G119" s="228"/>
      <c r="H119" s="231" t="s">
        <v>47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213</v>
      </c>
      <c r="AU119" s="237" t="s">
        <v>23</v>
      </c>
      <c r="AV119" s="11" t="s">
        <v>23</v>
      </c>
      <c r="AW119" s="11" t="s">
        <v>45</v>
      </c>
      <c r="AX119" s="11" t="s">
        <v>82</v>
      </c>
      <c r="AY119" s="237" t="s">
        <v>195</v>
      </c>
    </row>
    <row r="120" s="11" customFormat="1">
      <c r="B120" s="227"/>
      <c r="C120" s="228"/>
      <c r="D120" s="225" t="s">
        <v>213</v>
      </c>
      <c r="E120" s="229" t="s">
        <v>47</v>
      </c>
      <c r="F120" s="230" t="s">
        <v>529</v>
      </c>
      <c r="G120" s="228"/>
      <c r="H120" s="231" t="s">
        <v>47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213</v>
      </c>
      <c r="AU120" s="237" t="s">
        <v>23</v>
      </c>
      <c r="AV120" s="11" t="s">
        <v>23</v>
      </c>
      <c r="AW120" s="11" t="s">
        <v>45</v>
      </c>
      <c r="AX120" s="11" t="s">
        <v>82</v>
      </c>
      <c r="AY120" s="237" t="s">
        <v>195</v>
      </c>
    </row>
    <row r="121" s="12" customFormat="1">
      <c r="B121" s="238"/>
      <c r="C121" s="239"/>
      <c r="D121" s="225" t="s">
        <v>213</v>
      </c>
      <c r="E121" s="266" t="s">
        <v>47</v>
      </c>
      <c r="F121" s="267" t="s">
        <v>1580</v>
      </c>
      <c r="G121" s="239"/>
      <c r="H121" s="268">
        <v>4483.125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213</v>
      </c>
      <c r="AU121" s="248" t="s">
        <v>23</v>
      </c>
      <c r="AV121" s="12" t="s">
        <v>91</v>
      </c>
      <c r="AW121" s="12" t="s">
        <v>45</v>
      </c>
      <c r="AX121" s="12" t="s">
        <v>82</v>
      </c>
      <c r="AY121" s="248" t="s">
        <v>195</v>
      </c>
    </row>
    <row r="122" s="14" customFormat="1">
      <c r="B122" s="272"/>
      <c r="C122" s="273"/>
      <c r="D122" s="223" t="s">
        <v>213</v>
      </c>
      <c r="E122" s="283" t="s">
        <v>47</v>
      </c>
      <c r="F122" s="284" t="s">
        <v>297</v>
      </c>
      <c r="G122" s="273"/>
      <c r="H122" s="285">
        <v>4483.125</v>
      </c>
      <c r="I122" s="277"/>
      <c r="J122" s="273"/>
      <c r="K122" s="273"/>
      <c r="L122" s="278"/>
      <c r="M122" s="279"/>
      <c r="N122" s="280"/>
      <c r="O122" s="280"/>
      <c r="P122" s="280"/>
      <c r="Q122" s="280"/>
      <c r="R122" s="280"/>
      <c r="S122" s="280"/>
      <c r="T122" s="281"/>
      <c r="AT122" s="282" t="s">
        <v>213</v>
      </c>
      <c r="AU122" s="282" t="s">
        <v>23</v>
      </c>
      <c r="AV122" s="14" t="s">
        <v>194</v>
      </c>
      <c r="AW122" s="14" t="s">
        <v>45</v>
      </c>
      <c r="AX122" s="14" t="s">
        <v>23</v>
      </c>
      <c r="AY122" s="282" t="s">
        <v>195</v>
      </c>
    </row>
    <row r="123" s="1" customFormat="1" ht="22.5" customHeight="1">
      <c r="B123" s="40"/>
      <c r="C123" s="211" t="s">
        <v>238</v>
      </c>
      <c r="D123" s="211" t="s">
        <v>196</v>
      </c>
      <c r="E123" s="212" t="s">
        <v>983</v>
      </c>
      <c r="F123" s="213" t="s">
        <v>984</v>
      </c>
      <c r="G123" s="214" t="s">
        <v>526</v>
      </c>
      <c r="H123" s="215">
        <v>2988.75</v>
      </c>
      <c r="I123" s="216"/>
      <c r="J123" s="217">
        <f>ROUND(I123*H123,2)</f>
        <v>0</v>
      </c>
      <c r="K123" s="213" t="s">
        <v>200</v>
      </c>
      <c r="L123" s="66"/>
      <c r="M123" s="218" t="s">
        <v>47</v>
      </c>
      <c r="N123" s="219" t="s">
        <v>53</v>
      </c>
      <c r="O123" s="41"/>
      <c r="P123" s="220">
        <f>O123*H123</f>
        <v>0</v>
      </c>
      <c r="Q123" s="220">
        <v>0.00068999999999999997</v>
      </c>
      <c r="R123" s="220">
        <f>Q123*H123</f>
        <v>0</v>
      </c>
      <c r="S123" s="220">
        <v>0</v>
      </c>
      <c r="T123" s="221">
        <f>S123*H123</f>
        <v>0</v>
      </c>
      <c r="AR123" s="19" t="s">
        <v>194</v>
      </c>
      <c r="AT123" s="19" t="s">
        <v>196</v>
      </c>
      <c r="AU123" s="19" t="s">
        <v>23</v>
      </c>
      <c r="AY123" s="19" t="s">
        <v>195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9" t="s">
        <v>23</v>
      </c>
      <c r="BK123" s="222">
        <f>ROUND(I123*H123,2)</f>
        <v>0</v>
      </c>
      <c r="BL123" s="19" t="s">
        <v>194</v>
      </c>
      <c r="BM123" s="19" t="s">
        <v>1581</v>
      </c>
    </row>
    <row r="124" s="1" customFormat="1">
      <c r="B124" s="40"/>
      <c r="C124" s="68"/>
      <c r="D124" s="225" t="s">
        <v>202</v>
      </c>
      <c r="E124" s="68"/>
      <c r="F124" s="226" t="s">
        <v>986</v>
      </c>
      <c r="G124" s="68"/>
      <c r="H124" s="68"/>
      <c r="I124" s="183"/>
      <c r="J124" s="68"/>
      <c r="K124" s="68"/>
      <c r="L124" s="66"/>
      <c r="M124" s="86"/>
      <c r="N124" s="41"/>
      <c r="O124" s="41"/>
      <c r="P124" s="41"/>
      <c r="Q124" s="41"/>
      <c r="R124" s="41"/>
      <c r="S124" s="41"/>
      <c r="T124" s="87"/>
      <c r="AT124" s="19" t="s">
        <v>202</v>
      </c>
      <c r="AU124" s="19" t="s">
        <v>23</v>
      </c>
    </row>
    <row r="125" s="11" customFormat="1">
      <c r="B125" s="227"/>
      <c r="C125" s="228"/>
      <c r="D125" s="225" t="s">
        <v>213</v>
      </c>
      <c r="E125" s="229" t="s">
        <v>47</v>
      </c>
      <c r="F125" s="230" t="s">
        <v>1337</v>
      </c>
      <c r="G125" s="228"/>
      <c r="H125" s="231" t="s">
        <v>47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213</v>
      </c>
      <c r="AU125" s="237" t="s">
        <v>23</v>
      </c>
      <c r="AV125" s="11" t="s">
        <v>23</v>
      </c>
      <c r="AW125" s="11" t="s">
        <v>45</v>
      </c>
      <c r="AX125" s="11" t="s">
        <v>82</v>
      </c>
      <c r="AY125" s="237" t="s">
        <v>195</v>
      </c>
    </row>
    <row r="126" s="11" customFormat="1">
      <c r="B126" s="227"/>
      <c r="C126" s="228"/>
      <c r="D126" s="225" t="s">
        <v>213</v>
      </c>
      <c r="E126" s="229" t="s">
        <v>47</v>
      </c>
      <c r="F126" s="230" t="s">
        <v>529</v>
      </c>
      <c r="G126" s="228"/>
      <c r="H126" s="231" t="s">
        <v>47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213</v>
      </c>
      <c r="AU126" s="237" t="s">
        <v>23</v>
      </c>
      <c r="AV126" s="11" t="s">
        <v>23</v>
      </c>
      <c r="AW126" s="11" t="s">
        <v>45</v>
      </c>
      <c r="AX126" s="11" t="s">
        <v>82</v>
      </c>
      <c r="AY126" s="237" t="s">
        <v>195</v>
      </c>
    </row>
    <row r="127" s="12" customFormat="1">
      <c r="B127" s="238"/>
      <c r="C127" s="239"/>
      <c r="D127" s="225" t="s">
        <v>213</v>
      </c>
      <c r="E127" s="266" t="s">
        <v>47</v>
      </c>
      <c r="F127" s="267" t="s">
        <v>1582</v>
      </c>
      <c r="G127" s="239"/>
      <c r="H127" s="268">
        <v>2988.75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AT127" s="248" t="s">
        <v>213</v>
      </c>
      <c r="AU127" s="248" t="s">
        <v>23</v>
      </c>
      <c r="AV127" s="12" t="s">
        <v>91</v>
      </c>
      <c r="AW127" s="12" t="s">
        <v>45</v>
      </c>
      <c r="AX127" s="12" t="s">
        <v>82</v>
      </c>
      <c r="AY127" s="248" t="s">
        <v>195</v>
      </c>
    </row>
    <row r="128" s="14" customFormat="1">
      <c r="B128" s="272"/>
      <c r="C128" s="273"/>
      <c r="D128" s="223" t="s">
        <v>213</v>
      </c>
      <c r="E128" s="283" t="s">
        <v>47</v>
      </c>
      <c r="F128" s="284" t="s">
        <v>297</v>
      </c>
      <c r="G128" s="273"/>
      <c r="H128" s="285">
        <v>2988.75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AT128" s="282" t="s">
        <v>213</v>
      </c>
      <c r="AU128" s="282" t="s">
        <v>23</v>
      </c>
      <c r="AV128" s="14" t="s">
        <v>194</v>
      </c>
      <c r="AW128" s="14" t="s">
        <v>45</v>
      </c>
      <c r="AX128" s="14" t="s">
        <v>23</v>
      </c>
      <c r="AY128" s="282" t="s">
        <v>195</v>
      </c>
    </row>
    <row r="129" s="1" customFormat="1" ht="22.5" customHeight="1">
      <c r="B129" s="40"/>
      <c r="C129" s="211" t="s">
        <v>243</v>
      </c>
      <c r="D129" s="211" t="s">
        <v>196</v>
      </c>
      <c r="E129" s="212" t="s">
        <v>1583</v>
      </c>
      <c r="F129" s="213" t="s">
        <v>980</v>
      </c>
      <c r="G129" s="214" t="s">
        <v>492</v>
      </c>
      <c r="H129" s="215">
        <v>2324.0520000000001</v>
      </c>
      <c r="I129" s="216"/>
      <c r="J129" s="217">
        <f>ROUND(I129*H129,2)</f>
        <v>0</v>
      </c>
      <c r="K129" s="213" t="s">
        <v>47</v>
      </c>
      <c r="L129" s="66"/>
      <c r="M129" s="218" t="s">
        <v>47</v>
      </c>
      <c r="N129" s="219" t="s">
        <v>53</v>
      </c>
      <c r="O129" s="41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AR129" s="19" t="s">
        <v>194</v>
      </c>
      <c r="AT129" s="19" t="s">
        <v>196</v>
      </c>
      <c r="AU129" s="19" t="s">
        <v>23</v>
      </c>
      <c r="AY129" s="19" t="s">
        <v>195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9" t="s">
        <v>23</v>
      </c>
      <c r="BK129" s="222">
        <f>ROUND(I129*H129,2)</f>
        <v>0</v>
      </c>
      <c r="BL129" s="19" t="s">
        <v>194</v>
      </c>
      <c r="BM129" s="19" t="s">
        <v>1584</v>
      </c>
    </row>
    <row r="130" s="1" customFormat="1">
      <c r="B130" s="40"/>
      <c r="C130" s="68"/>
      <c r="D130" s="225" t="s">
        <v>202</v>
      </c>
      <c r="E130" s="68"/>
      <c r="F130" s="226" t="s">
        <v>980</v>
      </c>
      <c r="G130" s="68"/>
      <c r="H130" s="68"/>
      <c r="I130" s="183"/>
      <c r="J130" s="68"/>
      <c r="K130" s="68"/>
      <c r="L130" s="66"/>
      <c r="M130" s="86"/>
      <c r="N130" s="41"/>
      <c r="O130" s="41"/>
      <c r="P130" s="41"/>
      <c r="Q130" s="41"/>
      <c r="R130" s="41"/>
      <c r="S130" s="41"/>
      <c r="T130" s="87"/>
      <c r="AT130" s="19" t="s">
        <v>202</v>
      </c>
      <c r="AU130" s="19" t="s">
        <v>23</v>
      </c>
    </row>
    <row r="131" s="11" customFormat="1">
      <c r="B131" s="227"/>
      <c r="C131" s="228"/>
      <c r="D131" s="225" t="s">
        <v>213</v>
      </c>
      <c r="E131" s="229" t="s">
        <v>47</v>
      </c>
      <c r="F131" s="230" t="s">
        <v>1337</v>
      </c>
      <c r="G131" s="228"/>
      <c r="H131" s="231" t="s">
        <v>47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213</v>
      </c>
      <c r="AU131" s="237" t="s">
        <v>23</v>
      </c>
      <c r="AV131" s="11" t="s">
        <v>23</v>
      </c>
      <c r="AW131" s="11" t="s">
        <v>45</v>
      </c>
      <c r="AX131" s="11" t="s">
        <v>82</v>
      </c>
      <c r="AY131" s="237" t="s">
        <v>195</v>
      </c>
    </row>
    <row r="132" s="12" customFormat="1">
      <c r="B132" s="238"/>
      <c r="C132" s="239"/>
      <c r="D132" s="225" t="s">
        <v>213</v>
      </c>
      <c r="E132" s="266" t="s">
        <v>225</v>
      </c>
      <c r="F132" s="267" t="s">
        <v>1578</v>
      </c>
      <c r="G132" s="239"/>
      <c r="H132" s="268">
        <v>2324.0520000000001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AT132" s="248" t="s">
        <v>213</v>
      </c>
      <c r="AU132" s="248" t="s">
        <v>23</v>
      </c>
      <c r="AV132" s="12" t="s">
        <v>91</v>
      </c>
      <c r="AW132" s="12" t="s">
        <v>45</v>
      </c>
      <c r="AX132" s="12" t="s">
        <v>82</v>
      </c>
      <c r="AY132" s="248" t="s">
        <v>195</v>
      </c>
    </row>
    <row r="133" s="14" customFormat="1">
      <c r="B133" s="272"/>
      <c r="C133" s="273"/>
      <c r="D133" s="223" t="s">
        <v>213</v>
      </c>
      <c r="E133" s="283" t="s">
        <v>47</v>
      </c>
      <c r="F133" s="284" t="s">
        <v>297</v>
      </c>
      <c r="G133" s="273"/>
      <c r="H133" s="285">
        <v>2324.0520000000001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AT133" s="282" t="s">
        <v>213</v>
      </c>
      <c r="AU133" s="282" t="s">
        <v>23</v>
      </c>
      <c r="AV133" s="14" t="s">
        <v>194</v>
      </c>
      <c r="AW133" s="14" t="s">
        <v>45</v>
      </c>
      <c r="AX133" s="14" t="s">
        <v>23</v>
      </c>
      <c r="AY133" s="282" t="s">
        <v>195</v>
      </c>
    </row>
    <row r="134" s="1" customFormat="1" ht="31.5" customHeight="1">
      <c r="B134" s="40"/>
      <c r="C134" s="211" t="s">
        <v>28</v>
      </c>
      <c r="D134" s="211" t="s">
        <v>196</v>
      </c>
      <c r="E134" s="212" t="s">
        <v>988</v>
      </c>
      <c r="F134" s="213" t="s">
        <v>989</v>
      </c>
      <c r="G134" s="214" t="s">
        <v>568</v>
      </c>
      <c r="H134" s="215">
        <v>12911.4</v>
      </c>
      <c r="I134" s="216"/>
      <c r="J134" s="217">
        <f>ROUND(I134*H134,2)</f>
        <v>0</v>
      </c>
      <c r="K134" s="213" t="s">
        <v>200</v>
      </c>
      <c r="L134" s="66"/>
      <c r="M134" s="218" t="s">
        <v>47</v>
      </c>
      <c r="N134" s="219" t="s">
        <v>53</v>
      </c>
      <c r="O134" s="41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AR134" s="19" t="s">
        <v>194</v>
      </c>
      <c r="AT134" s="19" t="s">
        <v>196</v>
      </c>
      <c r="AU134" s="19" t="s">
        <v>23</v>
      </c>
      <c r="AY134" s="19" t="s">
        <v>195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9" t="s">
        <v>23</v>
      </c>
      <c r="BK134" s="222">
        <f>ROUND(I134*H134,2)</f>
        <v>0</v>
      </c>
      <c r="BL134" s="19" t="s">
        <v>194</v>
      </c>
      <c r="BM134" s="19" t="s">
        <v>1585</v>
      </c>
    </row>
    <row r="135" s="1" customFormat="1">
      <c r="B135" s="40"/>
      <c r="C135" s="68"/>
      <c r="D135" s="225" t="s">
        <v>202</v>
      </c>
      <c r="E135" s="68"/>
      <c r="F135" s="226" t="s">
        <v>991</v>
      </c>
      <c r="G135" s="68"/>
      <c r="H135" s="68"/>
      <c r="I135" s="183"/>
      <c r="J135" s="68"/>
      <c r="K135" s="68"/>
      <c r="L135" s="66"/>
      <c r="M135" s="86"/>
      <c r="N135" s="41"/>
      <c r="O135" s="41"/>
      <c r="P135" s="41"/>
      <c r="Q135" s="41"/>
      <c r="R135" s="41"/>
      <c r="S135" s="41"/>
      <c r="T135" s="87"/>
      <c r="AT135" s="19" t="s">
        <v>202</v>
      </c>
      <c r="AU135" s="19" t="s">
        <v>23</v>
      </c>
    </row>
    <row r="136" s="12" customFormat="1">
      <c r="B136" s="238"/>
      <c r="C136" s="239"/>
      <c r="D136" s="225" t="s">
        <v>213</v>
      </c>
      <c r="E136" s="266" t="s">
        <v>701</v>
      </c>
      <c r="F136" s="267" t="s">
        <v>1586</v>
      </c>
      <c r="G136" s="239"/>
      <c r="H136" s="268">
        <v>12911.4</v>
      </c>
      <c r="I136" s="243"/>
      <c r="J136" s="239"/>
      <c r="K136" s="239"/>
      <c r="L136" s="244"/>
      <c r="M136" s="269"/>
      <c r="N136" s="270"/>
      <c r="O136" s="270"/>
      <c r="P136" s="270"/>
      <c r="Q136" s="270"/>
      <c r="R136" s="270"/>
      <c r="S136" s="270"/>
      <c r="T136" s="271"/>
      <c r="AT136" s="248" t="s">
        <v>213</v>
      </c>
      <c r="AU136" s="248" t="s">
        <v>23</v>
      </c>
      <c r="AV136" s="12" t="s">
        <v>91</v>
      </c>
      <c r="AW136" s="12" t="s">
        <v>45</v>
      </c>
      <c r="AX136" s="12" t="s">
        <v>23</v>
      </c>
      <c r="AY136" s="248" t="s">
        <v>195</v>
      </c>
    </row>
    <row r="137" s="1" customFormat="1" ht="6.96" customHeight="1">
      <c r="B137" s="61"/>
      <c r="C137" s="62"/>
      <c r="D137" s="62"/>
      <c r="E137" s="62"/>
      <c r="F137" s="62"/>
      <c r="G137" s="62"/>
      <c r="H137" s="62"/>
      <c r="I137" s="166"/>
      <c r="J137" s="62"/>
      <c r="K137" s="62"/>
      <c r="L137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142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1333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1587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ROUND(J83,2)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ROUND(SUM(BE83:BE127), 2)</f>
        <v>0</v>
      </c>
      <c r="G32" s="41"/>
      <c r="H32" s="41"/>
      <c r="I32" s="158">
        <v>0.20999999999999999</v>
      </c>
      <c r="J32" s="157">
        <f>ROUND(ROUND((SUM(BE83:BE127)),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ROUND(SUM(BF83:BF127), 2)</f>
        <v>0</v>
      </c>
      <c r="G33" s="41"/>
      <c r="H33" s="41"/>
      <c r="I33" s="158">
        <v>0.14999999999999999</v>
      </c>
      <c r="J33" s="157">
        <f>ROUND(ROUND((SUM(BF83:BF127)),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ROUND(SUM(BG83:BG127),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ROUND(SUM(BH83:BH127),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ROUND(SUM(BI83:BI127),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1333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J83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506</v>
      </c>
      <c r="E61" s="179"/>
      <c r="F61" s="179"/>
      <c r="G61" s="179"/>
      <c r="H61" s="179"/>
      <c r="I61" s="180"/>
      <c r="J61" s="181">
        <f>J84</f>
        <v>0</v>
      </c>
      <c r="K61" s="182"/>
    </row>
    <row r="62" s="1" customFormat="1" ht="21.84" customHeight="1">
      <c r="B62" s="40"/>
      <c r="C62" s="41"/>
      <c r="D62" s="41"/>
      <c r="E62" s="41"/>
      <c r="F62" s="41"/>
      <c r="G62" s="41"/>
      <c r="H62" s="41"/>
      <c r="I62" s="143"/>
      <c r="J62" s="41"/>
      <c r="K62" s="45"/>
    </row>
    <row r="63" s="1" customFormat="1" ht="6.96" customHeight="1">
      <c r="B63" s="61"/>
      <c r="C63" s="62"/>
      <c r="D63" s="62"/>
      <c r="E63" s="62"/>
      <c r="F63" s="62"/>
      <c r="G63" s="62"/>
      <c r="H63" s="62"/>
      <c r="I63" s="166"/>
      <c r="J63" s="62"/>
      <c r="K63" s="63"/>
    </row>
    <row r="67" s="1" customFormat="1" ht="6.96" customHeight="1">
      <c r="B67" s="64"/>
      <c r="C67" s="65"/>
      <c r="D67" s="65"/>
      <c r="E67" s="65"/>
      <c r="F67" s="65"/>
      <c r="G67" s="65"/>
      <c r="H67" s="65"/>
      <c r="I67" s="169"/>
      <c r="J67" s="65"/>
      <c r="K67" s="65"/>
      <c r="L67" s="66"/>
    </row>
    <row r="68" s="1" customFormat="1" ht="36.96" customHeight="1">
      <c r="B68" s="40"/>
      <c r="C68" s="67" t="s">
        <v>178</v>
      </c>
      <c r="D68" s="68"/>
      <c r="E68" s="68"/>
      <c r="F68" s="68"/>
      <c r="G68" s="68"/>
      <c r="H68" s="68"/>
      <c r="I68" s="183"/>
      <c r="J68" s="68"/>
      <c r="K68" s="68"/>
      <c r="L68" s="66"/>
    </row>
    <row r="69" s="1" customFormat="1" ht="6.96" customHeight="1">
      <c r="B69" s="40"/>
      <c r="C69" s="68"/>
      <c r="D69" s="68"/>
      <c r="E69" s="68"/>
      <c r="F69" s="68"/>
      <c r="G69" s="68"/>
      <c r="H69" s="68"/>
      <c r="I69" s="183"/>
      <c r="J69" s="68"/>
      <c r="K69" s="68"/>
      <c r="L69" s="66"/>
    </row>
    <row r="70" s="1" customFormat="1" ht="14.4" customHeight="1">
      <c r="B70" s="40"/>
      <c r="C70" s="70" t="s">
        <v>16</v>
      </c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22.5" customHeight="1">
      <c r="B71" s="40"/>
      <c r="C71" s="68"/>
      <c r="D71" s="68"/>
      <c r="E71" s="184">
        <f>E7</f>
        <v>0</v>
      </c>
      <c r="F71" s="68"/>
      <c r="G71" s="68"/>
      <c r="H71" s="68"/>
      <c r="I71" s="183"/>
      <c r="J71" s="68"/>
      <c r="K71" s="68"/>
      <c r="L71" s="66"/>
    </row>
    <row r="72">
      <c r="B72" s="23"/>
      <c r="C72" s="70" t="s">
        <v>167</v>
      </c>
      <c r="D72" s="298"/>
      <c r="E72" s="298"/>
      <c r="F72" s="298"/>
      <c r="G72" s="298"/>
      <c r="H72" s="298"/>
      <c r="I72" s="138"/>
      <c r="J72" s="298"/>
      <c r="K72" s="298"/>
      <c r="L72" s="299"/>
    </row>
    <row r="73" s="1" customFormat="1" ht="22.5" customHeight="1">
      <c r="B73" s="40"/>
      <c r="C73" s="68"/>
      <c r="D73" s="68"/>
      <c r="E73" s="184" t="s">
        <v>1333</v>
      </c>
      <c r="F73" s="68"/>
      <c r="G73" s="68"/>
      <c r="H73" s="68"/>
      <c r="I73" s="183"/>
      <c r="J73" s="68"/>
      <c r="K73" s="68"/>
      <c r="L73" s="66"/>
    </row>
    <row r="74" s="1" customFormat="1" ht="14.4" customHeight="1">
      <c r="B74" s="40"/>
      <c r="C74" s="70" t="s">
        <v>501</v>
      </c>
      <c r="D74" s="68"/>
      <c r="E74" s="68"/>
      <c r="F74" s="68"/>
      <c r="G74" s="68"/>
      <c r="H74" s="68"/>
      <c r="I74" s="183"/>
      <c r="J74" s="68"/>
      <c r="K74" s="68"/>
      <c r="L74" s="66"/>
    </row>
    <row r="75" s="1" customFormat="1" ht="23.25" customHeight="1">
      <c r="B75" s="40"/>
      <c r="C75" s="68"/>
      <c r="D75" s="68"/>
      <c r="E75" s="76">
        <f>E11</f>
        <v>0</v>
      </c>
      <c r="F75" s="68"/>
      <c r="G75" s="68"/>
      <c r="H75" s="68"/>
      <c r="I75" s="183"/>
      <c r="J75" s="68"/>
      <c r="K75" s="68"/>
      <c r="L75" s="66"/>
    </row>
    <row r="76" s="1" customFormat="1" ht="6.96" customHeight="1">
      <c r="B76" s="40"/>
      <c r="C76" s="68"/>
      <c r="D76" s="68"/>
      <c r="E76" s="68"/>
      <c r="F76" s="68"/>
      <c r="G76" s="68"/>
      <c r="H76" s="68"/>
      <c r="I76" s="183"/>
      <c r="J76" s="68"/>
      <c r="K76" s="68"/>
      <c r="L76" s="66"/>
    </row>
    <row r="77" s="1" customFormat="1" ht="18" customHeight="1">
      <c r="B77" s="40"/>
      <c r="C77" s="70" t="s">
        <v>24</v>
      </c>
      <c r="D77" s="68"/>
      <c r="E77" s="68"/>
      <c r="F77" s="185">
        <f>F14</f>
        <v>0</v>
      </c>
      <c r="G77" s="68"/>
      <c r="H77" s="68"/>
      <c r="I77" s="186" t="s">
        <v>26</v>
      </c>
      <c r="J77" s="79">
        <f>IF(J14="","",J14)</f>
        <v>0</v>
      </c>
      <c r="K77" s="68"/>
      <c r="L77" s="66"/>
    </row>
    <row r="78" s="1" customFormat="1" ht="6.96" customHeight="1">
      <c r="B78" s="40"/>
      <c r="C78" s="68"/>
      <c r="D78" s="68"/>
      <c r="E78" s="68"/>
      <c r="F78" s="68"/>
      <c r="G78" s="68"/>
      <c r="H78" s="68"/>
      <c r="I78" s="183"/>
      <c r="J78" s="68"/>
      <c r="K78" s="68"/>
      <c r="L78" s="66"/>
    </row>
    <row r="79" s="1" customFormat="1">
      <c r="B79" s="40"/>
      <c r="C79" s="70" t="s">
        <v>34</v>
      </c>
      <c r="D79" s="68"/>
      <c r="E79" s="68"/>
      <c r="F79" s="185">
        <f>E17</f>
        <v>0</v>
      </c>
      <c r="G79" s="68"/>
      <c r="H79" s="68"/>
      <c r="I79" s="186" t="s">
        <v>42</v>
      </c>
      <c r="J79" s="185">
        <f>E23</f>
        <v>0</v>
      </c>
      <c r="K79" s="68"/>
      <c r="L79" s="66"/>
    </row>
    <row r="80" s="1" customFormat="1" ht="14.4" customHeight="1">
      <c r="B80" s="40"/>
      <c r="C80" s="70" t="s">
        <v>40</v>
      </c>
      <c r="D80" s="68"/>
      <c r="E80" s="68"/>
      <c r="F80" s="185">
        <f>IF(E20="","",E20)</f>
        <v>0</v>
      </c>
      <c r="G80" s="68"/>
      <c r="H80" s="68"/>
      <c r="I80" s="183"/>
      <c r="J80" s="68"/>
      <c r="K80" s="68"/>
      <c r="L80" s="66"/>
    </row>
    <row r="81" s="1" customFormat="1" ht="10.32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9" customFormat="1" ht="29.28" customHeight="1">
      <c r="B82" s="187"/>
      <c r="C82" s="188" t="s">
        <v>179</v>
      </c>
      <c r="D82" s="189" t="s">
        <v>67</v>
      </c>
      <c r="E82" s="189" t="s">
        <v>63</v>
      </c>
      <c r="F82" s="189" t="s">
        <v>180</v>
      </c>
      <c r="G82" s="189" t="s">
        <v>181</v>
      </c>
      <c r="H82" s="189" t="s">
        <v>182</v>
      </c>
      <c r="I82" s="190" t="s">
        <v>183</v>
      </c>
      <c r="J82" s="189" t="s">
        <v>174</v>
      </c>
      <c r="K82" s="191" t="s">
        <v>184</v>
      </c>
      <c r="L82" s="192"/>
      <c r="M82" s="93" t="s">
        <v>185</v>
      </c>
      <c r="N82" s="94" t="s">
        <v>52</v>
      </c>
      <c r="O82" s="94" t="s">
        <v>186</v>
      </c>
      <c r="P82" s="94" t="s">
        <v>187</v>
      </c>
      <c r="Q82" s="94" t="s">
        <v>188</v>
      </c>
      <c r="R82" s="94" t="s">
        <v>189</v>
      </c>
      <c r="S82" s="94" t="s">
        <v>190</v>
      </c>
      <c r="T82" s="95" t="s">
        <v>191</v>
      </c>
    </row>
    <row r="83" s="1" customFormat="1" ht="29.28" customHeight="1">
      <c r="B83" s="40"/>
      <c r="C83" s="99" t="s">
        <v>175</v>
      </c>
      <c r="D83" s="68"/>
      <c r="E83" s="68"/>
      <c r="F83" s="68"/>
      <c r="G83" s="68"/>
      <c r="H83" s="68"/>
      <c r="I83" s="183"/>
      <c r="J83" s="193">
        <f>BK83</f>
        <v>0</v>
      </c>
      <c r="K83" s="68"/>
      <c r="L83" s="66"/>
      <c r="M83" s="96"/>
      <c r="N83" s="97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AT83" s="19" t="s">
        <v>81</v>
      </c>
      <c r="AU83" s="19" t="s">
        <v>176</v>
      </c>
      <c r="BK83" s="196">
        <f>BK84</f>
        <v>0</v>
      </c>
    </row>
    <row r="84" s="10" customFormat="1" ht="37.44" customHeight="1">
      <c r="B84" s="197"/>
      <c r="C84" s="198"/>
      <c r="D84" s="199" t="s">
        <v>81</v>
      </c>
      <c r="E84" s="200" t="s">
        <v>243</v>
      </c>
      <c r="F84" s="200" t="s">
        <v>752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SUM(P85:P127)</f>
        <v>0</v>
      </c>
      <c r="Q84" s="205"/>
      <c r="R84" s="206">
        <f>SUM(R85:R127)</f>
        <v>0</v>
      </c>
      <c r="S84" s="205"/>
      <c r="T84" s="207">
        <f>SUM(T85:T127)</f>
        <v>0</v>
      </c>
      <c r="AR84" s="208" t="s">
        <v>23</v>
      </c>
      <c r="AT84" s="209" t="s">
        <v>81</v>
      </c>
      <c r="AU84" s="209" t="s">
        <v>82</v>
      </c>
      <c r="AY84" s="208" t="s">
        <v>195</v>
      </c>
      <c r="BK84" s="210">
        <f>SUM(BK85:BK127)</f>
        <v>0</v>
      </c>
    </row>
    <row r="85" s="1" customFormat="1" ht="22.5" customHeight="1">
      <c r="B85" s="40"/>
      <c r="C85" s="211" t="s">
        <v>23</v>
      </c>
      <c r="D85" s="211" t="s">
        <v>196</v>
      </c>
      <c r="E85" s="212" t="s">
        <v>1002</v>
      </c>
      <c r="F85" s="213" t="s">
        <v>1003</v>
      </c>
      <c r="G85" s="214" t="s">
        <v>510</v>
      </c>
      <c r="H85" s="215">
        <v>11.6</v>
      </c>
      <c r="I85" s="216"/>
      <c r="J85" s="217">
        <f>ROUND(I85*H85,2)</f>
        <v>0</v>
      </c>
      <c r="K85" s="213" t="s">
        <v>47</v>
      </c>
      <c r="L85" s="66"/>
      <c r="M85" s="218" t="s">
        <v>47</v>
      </c>
      <c r="N85" s="219" t="s">
        <v>53</v>
      </c>
      <c r="O85" s="41"/>
      <c r="P85" s="220">
        <f>O85*H85</f>
        <v>0</v>
      </c>
      <c r="Q85" s="220">
        <v>0.00117</v>
      </c>
      <c r="R85" s="220">
        <f>Q85*H85</f>
        <v>0</v>
      </c>
      <c r="S85" s="220">
        <v>0</v>
      </c>
      <c r="T85" s="221">
        <f>S85*H85</f>
        <v>0</v>
      </c>
      <c r="AR85" s="19" t="s">
        <v>194</v>
      </c>
      <c r="AT85" s="19" t="s">
        <v>196</v>
      </c>
      <c r="AU85" s="19" t="s">
        <v>23</v>
      </c>
      <c r="AY85" s="19" t="s">
        <v>195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9" t="s">
        <v>23</v>
      </c>
      <c r="BK85" s="222">
        <f>ROUND(I85*H85,2)</f>
        <v>0</v>
      </c>
      <c r="BL85" s="19" t="s">
        <v>194</v>
      </c>
      <c r="BM85" s="19" t="s">
        <v>1588</v>
      </c>
    </row>
    <row r="86" s="1" customFormat="1">
      <c r="B86" s="40"/>
      <c r="C86" s="68"/>
      <c r="D86" s="225" t="s">
        <v>202</v>
      </c>
      <c r="E86" s="68"/>
      <c r="F86" s="226" t="s">
        <v>1005</v>
      </c>
      <c r="G86" s="68"/>
      <c r="H86" s="68"/>
      <c r="I86" s="183"/>
      <c r="J86" s="68"/>
      <c r="K86" s="68"/>
      <c r="L86" s="66"/>
      <c r="M86" s="86"/>
      <c r="N86" s="41"/>
      <c r="O86" s="41"/>
      <c r="P86" s="41"/>
      <c r="Q86" s="41"/>
      <c r="R86" s="41"/>
      <c r="S86" s="41"/>
      <c r="T86" s="87"/>
      <c r="AT86" s="19" t="s">
        <v>202</v>
      </c>
      <c r="AU86" s="19" t="s">
        <v>23</v>
      </c>
    </row>
    <row r="87" s="12" customFormat="1">
      <c r="B87" s="238"/>
      <c r="C87" s="239"/>
      <c r="D87" s="223" t="s">
        <v>213</v>
      </c>
      <c r="E87" s="240" t="s">
        <v>47</v>
      </c>
      <c r="F87" s="241" t="s">
        <v>1589</v>
      </c>
      <c r="G87" s="239"/>
      <c r="H87" s="242">
        <v>11.6</v>
      </c>
      <c r="I87" s="243"/>
      <c r="J87" s="239"/>
      <c r="K87" s="239"/>
      <c r="L87" s="244"/>
      <c r="M87" s="245"/>
      <c r="N87" s="246"/>
      <c r="O87" s="246"/>
      <c r="P87" s="246"/>
      <c r="Q87" s="246"/>
      <c r="R87" s="246"/>
      <c r="S87" s="246"/>
      <c r="T87" s="247"/>
      <c r="AT87" s="248" t="s">
        <v>213</v>
      </c>
      <c r="AU87" s="248" t="s">
        <v>23</v>
      </c>
      <c r="AV87" s="12" t="s">
        <v>91</v>
      </c>
      <c r="AW87" s="12" t="s">
        <v>45</v>
      </c>
      <c r="AX87" s="12" t="s">
        <v>23</v>
      </c>
      <c r="AY87" s="248" t="s">
        <v>195</v>
      </c>
    </row>
    <row r="88" s="1" customFormat="1" ht="22.5" customHeight="1">
      <c r="B88" s="40"/>
      <c r="C88" s="211" t="s">
        <v>91</v>
      </c>
      <c r="D88" s="211" t="s">
        <v>196</v>
      </c>
      <c r="E88" s="212" t="s">
        <v>1006</v>
      </c>
      <c r="F88" s="213" t="s">
        <v>1007</v>
      </c>
      <c r="G88" s="214" t="s">
        <v>510</v>
      </c>
      <c r="H88" s="215">
        <v>11.6</v>
      </c>
      <c r="I88" s="216"/>
      <c r="J88" s="217">
        <f>ROUND(I88*H88,2)</f>
        <v>0</v>
      </c>
      <c r="K88" s="213" t="s">
        <v>47</v>
      </c>
      <c r="L88" s="66"/>
      <c r="M88" s="218" t="s">
        <v>47</v>
      </c>
      <c r="N88" s="219" t="s">
        <v>53</v>
      </c>
      <c r="O88" s="41"/>
      <c r="P88" s="220">
        <f>O88*H88</f>
        <v>0</v>
      </c>
      <c r="Q88" s="220">
        <v>0.00066</v>
      </c>
      <c r="R88" s="220">
        <f>Q88*H88</f>
        <v>0</v>
      </c>
      <c r="S88" s="220">
        <v>0</v>
      </c>
      <c r="T88" s="221">
        <f>S88*H88</f>
        <v>0</v>
      </c>
      <c r="AR88" s="19" t="s">
        <v>194</v>
      </c>
      <c r="AT88" s="19" t="s">
        <v>196</v>
      </c>
      <c r="AU88" s="19" t="s">
        <v>23</v>
      </c>
      <c r="AY88" s="19" t="s">
        <v>195</v>
      </c>
      <c r="BE88" s="222">
        <f>IF(N88="základní",J88,0)</f>
        <v>0</v>
      </c>
      <c r="BF88" s="222">
        <f>IF(N88="snížená",J88,0)</f>
        <v>0</v>
      </c>
      <c r="BG88" s="222">
        <f>IF(N88="zákl. přenesená",J88,0)</f>
        <v>0</v>
      </c>
      <c r="BH88" s="222">
        <f>IF(N88="sníž. přenesená",J88,0)</f>
        <v>0</v>
      </c>
      <c r="BI88" s="222">
        <f>IF(N88="nulová",J88,0)</f>
        <v>0</v>
      </c>
      <c r="BJ88" s="19" t="s">
        <v>23</v>
      </c>
      <c r="BK88" s="222">
        <f>ROUND(I88*H88,2)</f>
        <v>0</v>
      </c>
      <c r="BL88" s="19" t="s">
        <v>194</v>
      </c>
      <c r="BM88" s="19" t="s">
        <v>1590</v>
      </c>
    </row>
    <row r="89" s="1" customFormat="1">
      <c r="B89" s="40"/>
      <c r="C89" s="68"/>
      <c r="D89" s="225" t="s">
        <v>202</v>
      </c>
      <c r="E89" s="68"/>
      <c r="F89" s="226" t="s">
        <v>1009</v>
      </c>
      <c r="G89" s="68"/>
      <c r="H89" s="68"/>
      <c r="I89" s="183"/>
      <c r="J89" s="68"/>
      <c r="K89" s="68"/>
      <c r="L89" s="66"/>
      <c r="M89" s="86"/>
      <c r="N89" s="41"/>
      <c r="O89" s="41"/>
      <c r="P89" s="41"/>
      <c r="Q89" s="41"/>
      <c r="R89" s="41"/>
      <c r="S89" s="41"/>
      <c r="T89" s="87"/>
      <c r="AT89" s="19" t="s">
        <v>202</v>
      </c>
      <c r="AU89" s="19" t="s">
        <v>23</v>
      </c>
    </row>
    <row r="90" s="12" customFormat="1">
      <c r="B90" s="238"/>
      <c r="C90" s="239"/>
      <c r="D90" s="223" t="s">
        <v>213</v>
      </c>
      <c r="E90" s="240" t="s">
        <v>47</v>
      </c>
      <c r="F90" s="241" t="s">
        <v>1589</v>
      </c>
      <c r="G90" s="239"/>
      <c r="H90" s="242">
        <v>11.6</v>
      </c>
      <c r="I90" s="243"/>
      <c r="J90" s="239"/>
      <c r="K90" s="239"/>
      <c r="L90" s="244"/>
      <c r="M90" s="245"/>
      <c r="N90" s="246"/>
      <c r="O90" s="246"/>
      <c r="P90" s="246"/>
      <c r="Q90" s="246"/>
      <c r="R90" s="246"/>
      <c r="S90" s="246"/>
      <c r="T90" s="247"/>
      <c r="AT90" s="248" t="s">
        <v>213</v>
      </c>
      <c r="AU90" s="248" t="s">
        <v>23</v>
      </c>
      <c r="AV90" s="12" t="s">
        <v>91</v>
      </c>
      <c r="AW90" s="12" t="s">
        <v>45</v>
      </c>
      <c r="AX90" s="12" t="s">
        <v>23</v>
      </c>
      <c r="AY90" s="248" t="s">
        <v>195</v>
      </c>
    </row>
    <row r="91" s="1" customFormat="1" ht="22.5" customHeight="1">
      <c r="B91" s="40"/>
      <c r="C91" s="211" t="s">
        <v>208</v>
      </c>
      <c r="D91" s="211" t="s">
        <v>196</v>
      </c>
      <c r="E91" s="212" t="s">
        <v>1010</v>
      </c>
      <c r="F91" s="213" t="s">
        <v>1011</v>
      </c>
      <c r="G91" s="214" t="s">
        <v>301</v>
      </c>
      <c r="H91" s="215">
        <v>2</v>
      </c>
      <c r="I91" s="216"/>
      <c r="J91" s="217">
        <f>ROUND(I91*H91,2)</f>
        <v>0</v>
      </c>
      <c r="K91" s="213" t="s">
        <v>47</v>
      </c>
      <c r="L91" s="66"/>
      <c r="M91" s="218" t="s">
        <v>47</v>
      </c>
      <c r="N91" s="219" t="s">
        <v>53</v>
      </c>
      <c r="O91" s="41"/>
      <c r="P91" s="220">
        <f>O91*H91</f>
        <v>0</v>
      </c>
      <c r="Q91" s="220">
        <v>0.085419999999999996</v>
      </c>
      <c r="R91" s="220">
        <f>Q91*H91</f>
        <v>0</v>
      </c>
      <c r="S91" s="220">
        <v>0</v>
      </c>
      <c r="T91" s="221">
        <f>S91*H91</f>
        <v>0</v>
      </c>
      <c r="AR91" s="19" t="s">
        <v>194</v>
      </c>
      <c r="AT91" s="19" t="s">
        <v>196</v>
      </c>
      <c r="AU91" s="19" t="s">
        <v>23</v>
      </c>
      <c r="AY91" s="19" t="s">
        <v>195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19" t="s">
        <v>23</v>
      </c>
      <c r="BK91" s="222">
        <f>ROUND(I91*H91,2)</f>
        <v>0</v>
      </c>
      <c r="BL91" s="19" t="s">
        <v>194</v>
      </c>
      <c r="BM91" s="19" t="s">
        <v>1591</v>
      </c>
    </row>
    <row r="92" s="1" customFormat="1">
      <c r="B92" s="40"/>
      <c r="C92" s="68"/>
      <c r="D92" s="223" t="s">
        <v>202</v>
      </c>
      <c r="E92" s="68"/>
      <c r="F92" s="224" t="s">
        <v>1013</v>
      </c>
      <c r="G92" s="68"/>
      <c r="H92" s="68"/>
      <c r="I92" s="183"/>
      <c r="J92" s="68"/>
      <c r="K92" s="68"/>
      <c r="L92" s="66"/>
      <c r="M92" s="86"/>
      <c r="N92" s="41"/>
      <c r="O92" s="41"/>
      <c r="P92" s="41"/>
      <c r="Q92" s="41"/>
      <c r="R92" s="41"/>
      <c r="S92" s="41"/>
      <c r="T92" s="87"/>
      <c r="AT92" s="19" t="s">
        <v>202</v>
      </c>
      <c r="AU92" s="19" t="s">
        <v>23</v>
      </c>
    </row>
    <row r="93" s="1" customFormat="1" ht="22.5" customHeight="1">
      <c r="B93" s="40"/>
      <c r="C93" s="211" t="s">
        <v>194</v>
      </c>
      <c r="D93" s="211" t="s">
        <v>196</v>
      </c>
      <c r="E93" s="212" t="s">
        <v>1014</v>
      </c>
      <c r="F93" s="213" t="s">
        <v>1015</v>
      </c>
      <c r="G93" s="214" t="s">
        <v>284</v>
      </c>
      <c r="H93" s="215">
        <v>30.02</v>
      </c>
      <c r="I93" s="216"/>
      <c r="J93" s="217">
        <f>ROUND(I93*H93,2)</f>
        <v>0</v>
      </c>
      <c r="K93" s="213" t="s">
        <v>47</v>
      </c>
      <c r="L93" s="66"/>
      <c r="M93" s="218" t="s">
        <v>47</v>
      </c>
      <c r="N93" s="219" t="s">
        <v>53</v>
      </c>
      <c r="O93" s="41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AR93" s="19" t="s">
        <v>194</v>
      </c>
      <c r="AT93" s="19" t="s">
        <v>196</v>
      </c>
      <c r="AU93" s="19" t="s">
        <v>23</v>
      </c>
      <c r="AY93" s="19" t="s">
        <v>195</v>
      </c>
      <c r="BE93" s="222">
        <f>IF(N93="základní",J93,0)</f>
        <v>0</v>
      </c>
      <c r="BF93" s="222">
        <f>IF(N93="snížená",J93,0)</f>
        <v>0</v>
      </c>
      <c r="BG93" s="222">
        <f>IF(N93="zákl. přenesená",J93,0)</f>
        <v>0</v>
      </c>
      <c r="BH93" s="222">
        <f>IF(N93="sníž. přenesená",J93,0)</f>
        <v>0</v>
      </c>
      <c r="BI93" s="222">
        <f>IF(N93="nulová",J93,0)</f>
        <v>0</v>
      </c>
      <c r="BJ93" s="19" t="s">
        <v>23</v>
      </c>
      <c r="BK93" s="222">
        <f>ROUND(I93*H93,2)</f>
        <v>0</v>
      </c>
      <c r="BL93" s="19" t="s">
        <v>194</v>
      </c>
      <c r="BM93" s="19" t="s">
        <v>1592</v>
      </c>
    </row>
    <row r="94" s="1" customFormat="1">
      <c r="B94" s="40"/>
      <c r="C94" s="68"/>
      <c r="D94" s="225" t="s">
        <v>202</v>
      </c>
      <c r="E94" s="68"/>
      <c r="F94" s="226" t="s">
        <v>1015</v>
      </c>
      <c r="G94" s="68"/>
      <c r="H94" s="68"/>
      <c r="I94" s="183"/>
      <c r="J94" s="68"/>
      <c r="K94" s="68"/>
      <c r="L94" s="66"/>
      <c r="M94" s="86"/>
      <c r="N94" s="41"/>
      <c r="O94" s="41"/>
      <c r="P94" s="41"/>
      <c r="Q94" s="41"/>
      <c r="R94" s="41"/>
      <c r="S94" s="41"/>
      <c r="T94" s="87"/>
      <c r="AT94" s="19" t="s">
        <v>202</v>
      </c>
      <c r="AU94" s="19" t="s">
        <v>23</v>
      </c>
    </row>
    <row r="95" s="12" customFormat="1">
      <c r="B95" s="238"/>
      <c r="C95" s="239"/>
      <c r="D95" s="223" t="s">
        <v>213</v>
      </c>
      <c r="E95" s="240" t="s">
        <v>47</v>
      </c>
      <c r="F95" s="241" t="s">
        <v>1593</v>
      </c>
      <c r="G95" s="239"/>
      <c r="H95" s="242">
        <v>30.02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213</v>
      </c>
      <c r="AU95" s="248" t="s">
        <v>23</v>
      </c>
      <c r="AV95" s="12" t="s">
        <v>91</v>
      </c>
      <c r="AW95" s="12" t="s">
        <v>45</v>
      </c>
      <c r="AX95" s="12" t="s">
        <v>23</v>
      </c>
      <c r="AY95" s="248" t="s">
        <v>195</v>
      </c>
    </row>
    <row r="96" s="1" customFormat="1" ht="31.5" customHeight="1">
      <c r="B96" s="40"/>
      <c r="C96" s="211" t="s">
        <v>220</v>
      </c>
      <c r="D96" s="211" t="s">
        <v>196</v>
      </c>
      <c r="E96" s="212" t="s">
        <v>1018</v>
      </c>
      <c r="F96" s="213" t="s">
        <v>1019</v>
      </c>
      <c r="G96" s="214" t="s">
        <v>284</v>
      </c>
      <c r="H96" s="215">
        <v>20</v>
      </c>
      <c r="I96" s="216"/>
      <c r="J96" s="217">
        <f>ROUND(I96*H96,2)</f>
        <v>0</v>
      </c>
      <c r="K96" s="213" t="s">
        <v>47</v>
      </c>
      <c r="L96" s="66"/>
      <c r="M96" s="218" t="s">
        <v>47</v>
      </c>
      <c r="N96" s="219" t="s">
        <v>53</v>
      </c>
      <c r="O96" s="41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19" t="s">
        <v>194</v>
      </c>
      <c r="AT96" s="19" t="s">
        <v>196</v>
      </c>
      <c r="AU96" s="19" t="s">
        <v>23</v>
      </c>
      <c r="AY96" s="19" t="s">
        <v>195</v>
      </c>
      <c r="BE96" s="222">
        <f>IF(N96="základní",J96,0)</f>
        <v>0</v>
      </c>
      <c r="BF96" s="222">
        <f>IF(N96="snížená",J96,0)</f>
        <v>0</v>
      </c>
      <c r="BG96" s="222">
        <f>IF(N96="zákl. přenesená",J96,0)</f>
        <v>0</v>
      </c>
      <c r="BH96" s="222">
        <f>IF(N96="sníž. přenesená",J96,0)</f>
        <v>0</v>
      </c>
      <c r="BI96" s="222">
        <f>IF(N96="nulová",J96,0)</f>
        <v>0</v>
      </c>
      <c r="BJ96" s="19" t="s">
        <v>23</v>
      </c>
      <c r="BK96" s="222">
        <f>ROUND(I96*H96,2)</f>
        <v>0</v>
      </c>
      <c r="BL96" s="19" t="s">
        <v>194</v>
      </c>
      <c r="BM96" s="19" t="s">
        <v>1594</v>
      </c>
    </row>
    <row r="97" s="1" customFormat="1">
      <c r="B97" s="40"/>
      <c r="C97" s="68"/>
      <c r="D97" s="225" t="s">
        <v>202</v>
      </c>
      <c r="E97" s="68"/>
      <c r="F97" s="226" t="s">
        <v>1021</v>
      </c>
      <c r="G97" s="68"/>
      <c r="H97" s="68"/>
      <c r="I97" s="183"/>
      <c r="J97" s="68"/>
      <c r="K97" s="68"/>
      <c r="L97" s="66"/>
      <c r="M97" s="86"/>
      <c r="N97" s="41"/>
      <c r="O97" s="41"/>
      <c r="P97" s="41"/>
      <c r="Q97" s="41"/>
      <c r="R97" s="41"/>
      <c r="S97" s="41"/>
      <c r="T97" s="87"/>
      <c r="AT97" s="19" t="s">
        <v>202</v>
      </c>
      <c r="AU97" s="19" t="s">
        <v>23</v>
      </c>
    </row>
    <row r="98" s="12" customFormat="1">
      <c r="B98" s="238"/>
      <c r="C98" s="239"/>
      <c r="D98" s="223" t="s">
        <v>213</v>
      </c>
      <c r="E98" s="240" t="s">
        <v>47</v>
      </c>
      <c r="F98" s="241" t="s">
        <v>1595</v>
      </c>
      <c r="G98" s="239"/>
      <c r="H98" s="242">
        <v>20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AT98" s="248" t="s">
        <v>213</v>
      </c>
      <c r="AU98" s="248" t="s">
        <v>23</v>
      </c>
      <c r="AV98" s="12" t="s">
        <v>91</v>
      </c>
      <c r="AW98" s="12" t="s">
        <v>45</v>
      </c>
      <c r="AX98" s="12" t="s">
        <v>23</v>
      </c>
      <c r="AY98" s="248" t="s">
        <v>195</v>
      </c>
    </row>
    <row r="99" s="1" customFormat="1" ht="22.5" customHeight="1">
      <c r="B99" s="40"/>
      <c r="C99" s="211" t="s">
        <v>226</v>
      </c>
      <c r="D99" s="211" t="s">
        <v>196</v>
      </c>
      <c r="E99" s="212" t="s">
        <v>1022</v>
      </c>
      <c r="F99" s="213" t="s">
        <v>1023</v>
      </c>
      <c r="G99" s="214" t="s">
        <v>510</v>
      </c>
      <c r="H99" s="215">
        <v>1</v>
      </c>
      <c r="I99" s="216"/>
      <c r="J99" s="217">
        <f>ROUND(I99*H99,2)</f>
        <v>0</v>
      </c>
      <c r="K99" s="213" t="s">
        <v>47</v>
      </c>
      <c r="L99" s="66"/>
      <c r="M99" s="218" t="s">
        <v>47</v>
      </c>
      <c r="N99" s="219" t="s">
        <v>53</v>
      </c>
      <c r="O99" s="41"/>
      <c r="P99" s="220">
        <f>O99*H99</f>
        <v>0</v>
      </c>
      <c r="Q99" s="220">
        <v>8.0000000000000007E-05</v>
      </c>
      <c r="R99" s="220">
        <f>Q99*H99</f>
        <v>0</v>
      </c>
      <c r="S99" s="220">
        <v>0</v>
      </c>
      <c r="T99" s="221">
        <f>S99*H99</f>
        <v>0</v>
      </c>
      <c r="AR99" s="19" t="s">
        <v>194</v>
      </c>
      <c r="AT99" s="19" t="s">
        <v>196</v>
      </c>
      <c r="AU99" s="19" t="s">
        <v>23</v>
      </c>
      <c r="AY99" s="19" t="s">
        <v>195</v>
      </c>
      <c r="BE99" s="222">
        <f>IF(N99="základní",J99,0)</f>
        <v>0</v>
      </c>
      <c r="BF99" s="222">
        <f>IF(N99="snížená",J99,0)</f>
        <v>0</v>
      </c>
      <c r="BG99" s="222">
        <f>IF(N99="zákl. přenesená",J99,0)</f>
        <v>0</v>
      </c>
      <c r="BH99" s="222">
        <f>IF(N99="sníž. přenesená",J99,0)</f>
        <v>0</v>
      </c>
      <c r="BI99" s="222">
        <f>IF(N99="nulová",J99,0)</f>
        <v>0</v>
      </c>
      <c r="BJ99" s="19" t="s">
        <v>23</v>
      </c>
      <c r="BK99" s="222">
        <f>ROUND(I99*H99,2)</f>
        <v>0</v>
      </c>
      <c r="BL99" s="19" t="s">
        <v>194</v>
      </c>
      <c r="BM99" s="19" t="s">
        <v>1596</v>
      </c>
    </row>
    <row r="100" s="1" customFormat="1">
      <c r="B100" s="40"/>
      <c r="C100" s="68"/>
      <c r="D100" s="223" t="s">
        <v>202</v>
      </c>
      <c r="E100" s="68"/>
      <c r="F100" s="224" t="s">
        <v>1025</v>
      </c>
      <c r="G100" s="68"/>
      <c r="H100" s="68"/>
      <c r="I100" s="183"/>
      <c r="J100" s="68"/>
      <c r="K100" s="68"/>
      <c r="L100" s="66"/>
      <c r="M100" s="86"/>
      <c r="N100" s="41"/>
      <c r="O100" s="41"/>
      <c r="P100" s="41"/>
      <c r="Q100" s="41"/>
      <c r="R100" s="41"/>
      <c r="S100" s="41"/>
      <c r="T100" s="87"/>
      <c r="AT100" s="19" t="s">
        <v>202</v>
      </c>
      <c r="AU100" s="19" t="s">
        <v>23</v>
      </c>
    </row>
    <row r="101" s="1" customFormat="1" ht="22.5" customHeight="1">
      <c r="B101" s="40"/>
      <c r="C101" s="211" t="s">
        <v>232</v>
      </c>
      <c r="D101" s="211" t="s">
        <v>196</v>
      </c>
      <c r="E101" s="212" t="s">
        <v>1027</v>
      </c>
      <c r="F101" s="213" t="s">
        <v>1028</v>
      </c>
      <c r="G101" s="214" t="s">
        <v>284</v>
      </c>
      <c r="H101" s="215">
        <v>45.82</v>
      </c>
      <c r="I101" s="216"/>
      <c r="J101" s="217">
        <f>ROUND(I101*H101,2)</f>
        <v>0</v>
      </c>
      <c r="K101" s="213" t="s">
        <v>47</v>
      </c>
      <c r="L101" s="66"/>
      <c r="M101" s="218" t="s">
        <v>47</v>
      </c>
      <c r="N101" s="219" t="s">
        <v>53</v>
      </c>
      <c r="O101" s="41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AR101" s="19" t="s">
        <v>194</v>
      </c>
      <c r="AT101" s="19" t="s">
        <v>196</v>
      </c>
      <c r="AU101" s="19" t="s">
        <v>23</v>
      </c>
      <c r="AY101" s="19" t="s">
        <v>195</v>
      </c>
      <c r="BE101" s="222">
        <f>IF(N101="základní",J101,0)</f>
        <v>0</v>
      </c>
      <c r="BF101" s="222">
        <f>IF(N101="snížená",J101,0)</f>
        <v>0</v>
      </c>
      <c r="BG101" s="222">
        <f>IF(N101="zákl. přenesená",J101,0)</f>
        <v>0</v>
      </c>
      <c r="BH101" s="222">
        <f>IF(N101="sníž. přenesená",J101,0)</f>
        <v>0</v>
      </c>
      <c r="BI101" s="222">
        <f>IF(N101="nulová",J101,0)</f>
        <v>0</v>
      </c>
      <c r="BJ101" s="19" t="s">
        <v>23</v>
      </c>
      <c r="BK101" s="222">
        <f>ROUND(I101*H101,2)</f>
        <v>0</v>
      </c>
      <c r="BL101" s="19" t="s">
        <v>194</v>
      </c>
      <c r="BM101" s="19" t="s">
        <v>1597</v>
      </c>
    </row>
    <row r="102" s="1" customFormat="1">
      <c r="B102" s="40"/>
      <c r="C102" s="68"/>
      <c r="D102" s="225" t="s">
        <v>202</v>
      </c>
      <c r="E102" s="68"/>
      <c r="F102" s="226" t="s">
        <v>1028</v>
      </c>
      <c r="G102" s="68"/>
      <c r="H102" s="68"/>
      <c r="I102" s="183"/>
      <c r="J102" s="68"/>
      <c r="K102" s="68"/>
      <c r="L102" s="66"/>
      <c r="M102" s="86"/>
      <c r="N102" s="41"/>
      <c r="O102" s="41"/>
      <c r="P102" s="41"/>
      <c r="Q102" s="41"/>
      <c r="R102" s="41"/>
      <c r="S102" s="41"/>
      <c r="T102" s="87"/>
      <c r="AT102" s="19" t="s">
        <v>202</v>
      </c>
      <c r="AU102" s="19" t="s">
        <v>23</v>
      </c>
    </row>
    <row r="103" s="12" customFormat="1">
      <c r="B103" s="238"/>
      <c r="C103" s="239"/>
      <c r="D103" s="223" t="s">
        <v>213</v>
      </c>
      <c r="E103" s="240" t="s">
        <v>47</v>
      </c>
      <c r="F103" s="241" t="s">
        <v>1598</v>
      </c>
      <c r="G103" s="239"/>
      <c r="H103" s="242">
        <v>45.82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213</v>
      </c>
      <c r="AU103" s="248" t="s">
        <v>23</v>
      </c>
      <c r="AV103" s="12" t="s">
        <v>91</v>
      </c>
      <c r="AW103" s="12" t="s">
        <v>45</v>
      </c>
      <c r="AX103" s="12" t="s">
        <v>23</v>
      </c>
      <c r="AY103" s="248" t="s">
        <v>195</v>
      </c>
    </row>
    <row r="104" s="1" customFormat="1" ht="22.5" customHeight="1">
      <c r="B104" s="40"/>
      <c r="C104" s="211" t="s">
        <v>238</v>
      </c>
      <c r="D104" s="211" t="s">
        <v>196</v>
      </c>
      <c r="E104" s="212" t="s">
        <v>1033</v>
      </c>
      <c r="F104" s="213" t="s">
        <v>1034</v>
      </c>
      <c r="G104" s="214" t="s">
        <v>284</v>
      </c>
      <c r="H104" s="215">
        <v>45.82</v>
      </c>
      <c r="I104" s="216"/>
      <c r="J104" s="217">
        <f>ROUND(I104*H104,2)</f>
        <v>0</v>
      </c>
      <c r="K104" s="213" t="s">
        <v>47</v>
      </c>
      <c r="L104" s="66"/>
      <c r="M104" s="218" t="s">
        <v>47</v>
      </c>
      <c r="N104" s="219" t="s">
        <v>53</v>
      </c>
      <c r="O104" s="41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AR104" s="19" t="s">
        <v>194</v>
      </c>
      <c r="AT104" s="19" t="s">
        <v>196</v>
      </c>
      <c r="AU104" s="19" t="s">
        <v>23</v>
      </c>
      <c r="AY104" s="19" t="s">
        <v>195</v>
      </c>
      <c r="BE104" s="222">
        <f>IF(N104="základní",J104,0)</f>
        <v>0</v>
      </c>
      <c r="BF104" s="222">
        <f>IF(N104="snížená",J104,0)</f>
        <v>0</v>
      </c>
      <c r="BG104" s="222">
        <f>IF(N104="zákl. přenesená",J104,0)</f>
        <v>0</v>
      </c>
      <c r="BH104" s="222">
        <f>IF(N104="sníž. přenesená",J104,0)</f>
        <v>0</v>
      </c>
      <c r="BI104" s="222">
        <f>IF(N104="nulová",J104,0)</f>
        <v>0</v>
      </c>
      <c r="BJ104" s="19" t="s">
        <v>23</v>
      </c>
      <c r="BK104" s="222">
        <f>ROUND(I104*H104,2)</f>
        <v>0</v>
      </c>
      <c r="BL104" s="19" t="s">
        <v>194</v>
      </c>
      <c r="BM104" s="19" t="s">
        <v>1599</v>
      </c>
    </row>
    <row r="105" s="1" customFormat="1">
      <c r="B105" s="40"/>
      <c r="C105" s="68"/>
      <c r="D105" s="225" t="s">
        <v>202</v>
      </c>
      <c r="E105" s="68"/>
      <c r="F105" s="226" t="s">
        <v>1036</v>
      </c>
      <c r="G105" s="68"/>
      <c r="H105" s="68"/>
      <c r="I105" s="183"/>
      <c r="J105" s="68"/>
      <c r="K105" s="68"/>
      <c r="L105" s="66"/>
      <c r="M105" s="86"/>
      <c r="N105" s="41"/>
      <c r="O105" s="41"/>
      <c r="P105" s="41"/>
      <c r="Q105" s="41"/>
      <c r="R105" s="41"/>
      <c r="S105" s="41"/>
      <c r="T105" s="87"/>
      <c r="AT105" s="19" t="s">
        <v>202</v>
      </c>
      <c r="AU105" s="19" t="s">
        <v>23</v>
      </c>
    </row>
    <row r="106" s="12" customFormat="1">
      <c r="B106" s="238"/>
      <c r="C106" s="239"/>
      <c r="D106" s="223" t="s">
        <v>213</v>
      </c>
      <c r="E106" s="240" t="s">
        <v>47</v>
      </c>
      <c r="F106" s="241" t="s">
        <v>1598</v>
      </c>
      <c r="G106" s="239"/>
      <c r="H106" s="242">
        <v>45.82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AT106" s="248" t="s">
        <v>213</v>
      </c>
      <c r="AU106" s="248" t="s">
        <v>23</v>
      </c>
      <c r="AV106" s="12" t="s">
        <v>91</v>
      </c>
      <c r="AW106" s="12" t="s">
        <v>45</v>
      </c>
      <c r="AX106" s="12" t="s">
        <v>23</v>
      </c>
      <c r="AY106" s="248" t="s">
        <v>195</v>
      </c>
    </row>
    <row r="107" s="1" customFormat="1" ht="22.5" customHeight="1">
      <c r="B107" s="40"/>
      <c r="C107" s="211" t="s">
        <v>243</v>
      </c>
      <c r="D107" s="211" t="s">
        <v>196</v>
      </c>
      <c r="E107" s="212" t="s">
        <v>1039</v>
      </c>
      <c r="F107" s="213" t="s">
        <v>1040</v>
      </c>
      <c r="G107" s="214" t="s">
        <v>284</v>
      </c>
      <c r="H107" s="215">
        <v>45.82</v>
      </c>
      <c r="I107" s="216"/>
      <c r="J107" s="217">
        <f>ROUND(I107*H107,2)</f>
        <v>0</v>
      </c>
      <c r="K107" s="213" t="s">
        <v>47</v>
      </c>
      <c r="L107" s="66"/>
      <c r="M107" s="218" t="s">
        <v>47</v>
      </c>
      <c r="N107" s="219" t="s">
        <v>53</v>
      </c>
      <c r="O107" s="41"/>
      <c r="P107" s="220">
        <f>O107*H107</f>
        <v>0</v>
      </c>
      <c r="Q107" s="220">
        <v>0.058279999999999998</v>
      </c>
      <c r="R107" s="220">
        <f>Q107*H107</f>
        <v>0</v>
      </c>
      <c r="S107" s="220">
        <v>0</v>
      </c>
      <c r="T107" s="221">
        <f>S107*H107</f>
        <v>0</v>
      </c>
      <c r="AR107" s="19" t="s">
        <v>194</v>
      </c>
      <c r="AT107" s="19" t="s">
        <v>196</v>
      </c>
      <c r="AU107" s="19" t="s">
        <v>23</v>
      </c>
      <c r="AY107" s="19" t="s">
        <v>195</v>
      </c>
      <c r="BE107" s="222">
        <f>IF(N107="základní",J107,0)</f>
        <v>0</v>
      </c>
      <c r="BF107" s="222">
        <f>IF(N107="snížená",J107,0)</f>
        <v>0</v>
      </c>
      <c r="BG107" s="222">
        <f>IF(N107="zákl. přenesená",J107,0)</f>
        <v>0</v>
      </c>
      <c r="BH107" s="222">
        <f>IF(N107="sníž. přenesená",J107,0)</f>
        <v>0</v>
      </c>
      <c r="BI107" s="222">
        <f>IF(N107="nulová",J107,0)</f>
        <v>0</v>
      </c>
      <c r="BJ107" s="19" t="s">
        <v>23</v>
      </c>
      <c r="BK107" s="222">
        <f>ROUND(I107*H107,2)</f>
        <v>0</v>
      </c>
      <c r="BL107" s="19" t="s">
        <v>194</v>
      </c>
      <c r="BM107" s="19" t="s">
        <v>1600</v>
      </c>
    </row>
    <row r="108" s="1" customFormat="1">
      <c r="B108" s="40"/>
      <c r="C108" s="68"/>
      <c r="D108" s="225" t="s">
        <v>202</v>
      </c>
      <c r="E108" s="68"/>
      <c r="F108" s="226" t="s">
        <v>1042</v>
      </c>
      <c r="G108" s="68"/>
      <c r="H108" s="68"/>
      <c r="I108" s="183"/>
      <c r="J108" s="68"/>
      <c r="K108" s="68"/>
      <c r="L108" s="66"/>
      <c r="M108" s="86"/>
      <c r="N108" s="41"/>
      <c r="O108" s="41"/>
      <c r="P108" s="41"/>
      <c r="Q108" s="41"/>
      <c r="R108" s="41"/>
      <c r="S108" s="41"/>
      <c r="T108" s="87"/>
      <c r="AT108" s="19" t="s">
        <v>202</v>
      </c>
      <c r="AU108" s="19" t="s">
        <v>23</v>
      </c>
    </row>
    <row r="109" s="12" customFormat="1">
      <c r="B109" s="238"/>
      <c r="C109" s="239"/>
      <c r="D109" s="223" t="s">
        <v>213</v>
      </c>
      <c r="E109" s="240" t="s">
        <v>47</v>
      </c>
      <c r="F109" s="241" t="s">
        <v>1598</v>
      </c>
      <c r="G109" s="239"/>
      <c r="H109" s="242">
        <v>45.82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AT109" s="248" t="s">
        <v>213</v>
      </c>
      <c r="AU109" s="248" t="s">
        <v>23</v>
      </c>
      <c r="AV109" s="12" t="s">
        <v>91</v>
      </c>
      <c r="AW109" s="12" t="s">
        <v>45</v>
      </c>
      <c r="AX109" s="12" t="s">
        <v>23</v>
      </c>
      <c r="AY109" s="248" t="s">
        <v>195</v>
      </c>
    </row>
    <row r="110" s="1" customFormat="1" ht="22.5" customHeight="1">
      <c r="B110" s="40"/>
      <c r="C110" s="211" t="s">
        <v>28</v>
      </c>
      <c r="D110" s="211" t="s">
        <v>196</v>
      </c>
      <c r="E110" s="212" t="s">
        <v>1044</v>
      </c>
      <c r="F110" s="213" t="s">
        <v>1045</v>
      </c>
      <c r="G110" s="214" t="s">
        <v>284</v>
      </c>
      <c r="H110" s="215">
        <v>45.82</v>
      </c>
      <c r="I110" s="216"/>
      <c r="J110" s="217">
        <f>ROUND(I110*H110,2)</f>
        <v>0</v>
      </c>
      <c r="K110" s="213" t="s">
        <v>47</v>
      </c>
      <c r="L110" s="66"/>
      <c r="M110" s="218" t="s">
        <v>47</v>
      </c>
      <c r="N110" s="219" t="s">
        <v>53</v>
      </c>
      <c r="O110" s="41"/>
      <c r="P110" s="220">
        <f>O110*H110</f>
        <v>0</v>
      </c>
      <c r="Q110" s="220">
        <v>0.0035599999999999998</v>
      </c>
      <c r="R110" s="220">
        <f>Q110*H110</f>
        <v>0</v>
      </c>
      <c r="S110" s="220">
        <v>0</v>
      </c>
      <c r="T110" s="221">
        <f>S110*H110</f>
        <v>0</v>
      </c>
      <c r="AR110" s="19" t="s">
        <v>194</v>
      </c>
      <c r="AT110" s="19" t="s">
        <v>196</v>
      </c>
      <c r="AU110" s="19" t="s">
        <v>23</v>
      </c>
      <c r="AY110" s="19" t="s">
        <v>195</v>
      </c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19" t="s">
        <v>23</v>
      </c>
      <c r="BK110" s="222">
        <f>ROUND(I110*H110,2)</f>
        <v>0</v>
      </c>
      <c r="BL110" s="19" t="s">
        <v>194</v>
      </c>
      <c r="BM110" s="19" t="s">
        <v>1601</v>
      </c>
    </row>
    <row r="111" s="1" customFormat="1">
      <c r="B111" s="40"/>
      <c r="C111" s="68"/>
      <c r="D111" s="225" t="s">
        <v>202</v>
      </c>
      <c r="E111" s="68"/>
      <c r="F111" s="226" t="s">
        <v>1047</v>
      </c>
      <c r="G111" s="68"/>
      <c r="H111" s="68"/>
      <c r="I111" s="183"/>
      <c r="J111" s="68"/>
      <c r="K111" s="68"/>
      <c r="L111" s="66"/>
      <c r="M111" s="86"/>
      <c r="N111" s="41"/>
      <c r="O111" s="41"/>
      <c r="P111" s="41"/>
      <c r="Q111" s="41"/>
      <c r="R111" s="41"/>
      <c r="S111" s="41"/>
      <c r="T111" s="87"/>
      <c r="AT111" s="19" t="s">
        <v>202</v>
      </c>
      <c r="AU111" s="19" t="s">
        <v>23</v>
      </c>
    </row>
    <row r="112" s="12" customFormat="1">
      <c r="B112" s="238"/>
      <c r="C112" s="239"/>
      <c r="D112" s="223" t="s">
        <v>213</v>
      </c>
      <c r="E112" s="240" t="s">
        <v>47</v>
      </c>
      <c r="F112" s="241" t="s">
        <v>1598</v>
      </c>
      <c r="G112" s="239"/>
      <c r="H112" s="242">
        <v>45.82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213</v>
      </c>
      <c r="AU112" s="248" t="s">
        <v>23</v>
      </c>
      <c r="AV112" s="12" t="s">
        <v>91</v>
      </c>
      <c r="AW112" s="12" t="s">
        <v>45</v>
      </c>
      <c r="AX112" s="12" t="s">
        <v>23</v>
      </c>
      <c r="AY112" s="248" t="s">
        <v>195</v>
      </c>
    </row>
    <row r="113" s="1" customFormat="1" ht="22.5" customHeight="1">
      <c r="B113" s="40"/>
      <c r="C113" s="211" t="s">
        <v>252</v>
      </c>
      <c r="D113" s="211" t="s">
        <v>196</v>
      </c>
      <c r="E113" s="212" t="s">
        <v>1602</v>
      </c>
      <c r="F113" s="213" t="s">
        <v>1603</v>
      </c>
      <c r="G113" s="214" t="s">
        <v>284</v>
      </c>
      <c r="H113" s="215">
        <v>45.82</v>
      </c>
      <c r="I113" s="216"/>
      <c r="J113" s="217">
        <f>ROUND(I113*H113,2)</f>
        <v>0</v>
      </c>
      <c r="K113" s="213" t="s">
        <v>47</v>
      </c>
      <c r="L113" s="66"/>
      <c r="M113" s="218" t="s">
        <v>47</v>
      </c>
      <c r="N113" s="219" t="s">
        <v>53</v>
      </c>
      <c r="O113" s="41"/>
      <c r="P113" s="220">
        <f>O113*H113</f>
        <v>0</v>
      </c>
      <c r="Q113" s="220">
        <v>0.00098999999999999999</v>
      </c>
      <c r="R113" s="220">
        <f>Q113*H113</f>
        <v>0</v>
      </c>
      <c r="S113" s="220">
        <v>0</v>
      </c>
      <c r="T113" s="221">
        <f>S113*H113</f>
        <v>0</v>
      </c>
      <c r="AR113" s="19" t="s">
        <v>194</v>
      </c>
      <c r="AT113" s="19" t="s">
        <v>196</v>
      </c>
      <c r="AU113" s="19" t="s">
        <v>23</v>
      </c>
      <c r="AY113" s="19" t="s">
        <v>195</v>
      </c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19" t="s">
        <v>23</v>
      </c>
      <c r="BK113" s="222">
        <f>ROUND(I113*H113,2)</f>
        <v>0</v>
      </c>
      <c r="BL113" s="19" t="s">
        <v>194</v>
      </c>
      <c r="BM113" s="19" t="s">
        <v>1604</v>
      </c>
    </row>
    <row r="114" s="1" customFormat="1">
      <c r="B114" s="40"/>
      <c r="C114" s="68"/>
      <c r="D114" s="225" t="s">
        <v>202</v>
      </c>
      <c r="E114" s="68"/>
      <c r="F114" s="226" t="s">
        <v>1605</v>
      </c>
      <c r="G114" s="68"/>
      <c r="H114" s="68"/>
      <c r="I114" s="183"/>
      <c r="J114" s="68"/>
      <c r="K114" s="68"/>
      <c r="L114" s="66"/>
      <c r="M114" s="86"/>
      <c r="N114" s="41"/>
      <c r="O114" s="41"/>
      <c r="P114" s="41"/>
      <c r="Q114" s="41"/>
      <c r="R114" s="41"/>
      <c r="S114" s="41"/>
      <c r="T114" s="87"/>
      <c r="AT114" s="19" t="s">
        <v>202</v>
      </c>
      <c r="AU114" s="19" t="s">
        <v>23</v>
      </c>
    </row>
    <row r="115" s="12" customFormat="1">
      <c r="B115" s="238"/>
      <c r="C115" s="239"/>
      <c r="D115" s="223" t="s">
        <v>213</v>
      </c>
      <c r="E115" s="240" t="s">
        <v>47</v>
      </c>
      <c r="F115" s="241" t="s">
        <v>1598</v>
      </c>
      <c r="G115" s="239"/>
      <c r="H115" s="242">
        <v>45.82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AT115" s="248" t="s">
        <v>213</v>
      </c>
      <c r="AU115" s="248" t="s">
        <v>23</v>
      </c>
      <c r="AV115" s="12" t="s">
        <v>91</v>
      </c>
      <c r="AW115" s="12" t="s">
        <v>45</v>
      </c>
      <c r="AX115" s="12" t="s">
        <v>23</v>
      </c>
      <c r="AY115" s="248" t="s">
        <v>195</v>
      </c>
    </row>
    <row r="116" s="1" customFormat="1" ht="22.5" customHeight="1">
      <c r="B116" s="40"/>
      <c r="C116" s="211" t="s">
        <v>257</v>
      </c>
      <c r="D116" s="211" t="s">
        <v>196</v>
      </c>
      <c r="E116" s="212" t="s">
        <v>1606</v>
      </c>
      <c r="F116" s="213" t="s">
        <v>1607</v>
      </c>
      <c r="G116" s="214" t="s">
        <v>284</v>
      </c>
      <c r="H116" s="215">
        <v>45.82</v>
      </c>
      <c r="I116" s="216"/>
      <c r="J116" s="217">
        <f>ROUND(I116*H116,2)</f>
        <v>0</v>
      </c>
      <c r="K116" s="213" t="s">
        <v>47</v>
      </c>
      <c r="L116" s="66"/>
      <c r="M116" s="218" t="s">
        <v>47</v>
      </c>
      <c r="N116" s="219" t="s">
        <v>53</v>
      </c>
      <c r="O116" s="41"/>
      <c r="P116" s="220">
        <f>O116*H116</f>
        <v>0</v>
      </c>
      <c r="Q116" s="220">
        <v>0.00158</v>
      </c>
      <c r="R116" s="220">
        <f>Q116*H116</f>
        <v>0</v>
      </c>
      <c r="S116" s="220">
        <v>0</v>
      </c>
      <c r="T116" s="221">
        <f>S116*H116</f>
        <v>0</v>
      </c>
      <c r="AR116" s="19" t="s">
        <v>194</v>
      </c>
      <c r="AT116" s="19" t="s">
        <v>196</v>
      </c>
      <c r="AU116" s="19" t="s">
        <v>23</v>
      </c>
      <c r="AY116" s="19" t="s">
        <v>195</v>
      </c>
      <c r="BE116" s="222">
        <f>IF(N116="základní",J116,0)</f>
        <v>0</v>
      </c>
      <c r="BF116" s="222">
        <f>IF(N116="snížená",J116,0)</f>
        <v>0</v>
      </c>
      <c r="BG116" s="222">
        <f>IF(N116="zákl. přenesená",J116,0)</f>
        <v>0</v>
      </c>
      <c r="BH116" s="222">
        <f>IF(N116="sníž. přenesená",J116,0)</f>
        <v>0</v>
      </c>
      <c r="BI116" s="222">
        <f>IF(N116="nulová",J116,0)</f>
        <v>0</v>
      </c>
      <c r="BJ116" s="19" t="s">
        <v>23</v>
      </c>
      <c r="BK116" s="222">
        <f>ROUND(I116*H116,2)</f>
        <v>0</v>
      </c>
      <c r="BL116" s="19" t="s">
        <v>194</v>
      </c>
      <c r="BM116" s="19" t="s">
        <v>1608</v>
      </c>
    </row>
    <row r="117" s="1" customFormat="1">
      <c r="B117" s="40"/>
      <c r="C117" s="68"/>
      <c r="D117" s="225" t="s">
        <v>202</v>
      </c>
      <c r="E117" s="68"/>
      <c r="F117" s="226" t="s">
        <v>1609</v>
      </c>
      <c r="G117" s="68"/>
      <c r="H117" s="68"/>
      <c r="I117" s="183"/>
      <c r="J117" s="68"/>
      <c r="K117" s="68"/>
      <c r="L117" s="66"/>
      <c r="M117" s="86"/>
      <c r="N117" s="41"/>
      <c r="O117" s="41"/>
      <c r="P117" s="41"/>
      <c r="Q117" s="41"/>
      <c r="R117" s="41"/>
      <c r="S117" s="41"/>
      <c r="T117" s="87"/>
      <c r="AT117" s="19" t="s">
        <v>202</v>
      </c>
      <c r="AU117" s="19" t="s">
        <v>23</v>
      </c>
    </row>
    <row r="118" s="12" customFormat="1">
      <c r="B118" s="238"/>
      <c r="C118" s="239"/>
      <c r="D118" s="223" t="s">
        <v>213</v>
      </c>
      <c r="E118" s="240" t="s">
        <v>47</v>
      </c>
      <c r="F118" s="241" t="s">
        <v>1598</v>
      </c>
      <c r="G118" s="239"/>
      <c r="H118" s="242">
        <v>45.82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AT118" s="248" t="s">
        <v>213</v>
      </c>
      <c r="AU118" s="248" t="s">
        <v>23</v>
      </c>
      <c r="AV118" s="12" t="s">
        <v>91</v>
      </c>
      <c r="AW118" s="12" t="s">
        <v>45</v>
      </c>
      <c r="AX118" s="12" t="s">
        <v>23</v>
      </c>
      <c r="AY118" s="248" t="s">
        <v>195</v>
      </c>
    </row>
    <row r="119" s="1" customFormat="1" ht="22.5" customHeight="1">
      <c r="B119" s="40"/>
      <c r="C119" s="211" t="s">
        <v>261</v>
      </c>
      <c r="D119" s="211" t="s">
        <v>196</v>
      </c>
      <c r="E119" s="212" t="s">
        <v>1610</v>
      </c>
      <c r="F119" s="213" t="s">
        <v>1611</v>
      </c>
      <c r="G119" s="214" t="s">
        <v>284</v>
      </c>
      <c r="H119" s="215">
        <v>45.82</v>
      </c>
      <c r="I119" s="216"/>
      <c r="J119" s="217">
        <f>ROUND(I119*H119,2)</f>
        <v>0</v>
      </c>
      <c r="K119" s="213" t="s">
        <v>47</v>
      </c>
      <c r="L119" s="66"/>
      <c r="M119" s="218" t="s">
        <v>47</v>
      </c>
      <c r="N119" s="219" t="s">
        <v>53</v>
      </c>
      <c r="O119" s="41"/>
      <c r="P119" s="220">
        <f>O119*H119</f>
        <v>0</v>
      </c>
      <c r="Q119" s="220">
        <v>0.00050000000000000001</v>
      </c>
      <c r="R119" s="220">
        <f>Q119*H119</f>
        <v>0</v>
      </c>
      <c r="S119" s="220">
        <v>0</v>
      </c>
      <c r="T119" s="221">
        <f>S119*H119</f>
        <v>0</v>
      </c>
      <c r="AR119" s="19" t="s">
        <v>194</v>
      </c>
      <c r="AT119" s="19" t="s">
        <v>196</v>
      </c>
      <c r="AU119" s="19" t="s">
        <v>23</v>
      </c>
      <c r="AY119" s="19" t="s">
        <v>195</v>
      </c>
      <c r="BE119" s="222">
        <f>IF(N119="základní",J119,0)</f>
        <v>0</v>
      </c>
      <c r="BF119" s="222">
        <f>IF(N119="snížená",J119,0)</f>
        <v>0</v>
      </c>
      <c r="BG119" s="222">
        <f>IF(N119="zákl. přenesená",J119,0)</f>
        <v>0</v>
      </c>
      <c r="BH119" s="222">
        <f>IF(N119="sníž. přenesená",J119,0)</f>
        <v>0</v>
      </c>
      <c r="BI119" s="222">
        <f>IF(N119="nulová",J119,0)</f>
        <v>0</v>
      </c>
      <c r="BJ119" s="19" t="s">
        <v>23</v>
      </c>
      <c r="BK119" s="222">
        <f>ROUND(I119*H119,2)</f>
        <v>0</v>
      </c>
      <c r="BL119" s="19" t="s">
        <v>194</v>
      </c>
      <c r="BM119" s="19" t="s">
        <v>1612</v>
      </c>
    </row>
    <row r="120" s="1" customFormat="1">
      <c r="B120" s="40"/>
      <c r="C120" s="68"/>
      <c r="D120" s="225" t="s">
        <v>202</v>
      </c>
      <c r="E120" s="68"/>
      <c r="F120" s="226" t="s">
        <v>1613</v>
      </c>
      <c r="G120" s="68"/>
      <c r="H120" s="68"/>
      <c r="I120" s="183"/>
      <c r="J120" s="68"/>
      <c r="K120" s="68"/>
      <c r="L120" s="66"/>
      <c r="M120" s="86"/>
      <c r="N120" s="41"/>
      <c r="O120" s="41"/>
      <c r="P120" s="41"/>
      <c r="Q120" s="41"/>
      <c r="R120" s="41"/>
      <c r="S120" s="41"/>
      <c r="T120" s="87"/>
      <c r="AT120" s="19" t="s">
        <v>202</v>
      </c>
      <c r="AU120" s="19" t="s">
        <v>23</v>
      </c>
    </row>
    <row r="121" s="12" customFormat="1">
      <c r="B121" s="238"/>
      <c r="C121" s="239"/>
      <c r="D121" s="223" t="s">
        <v>213</v>
      </c>
      <c r="E121" s="240" t="s">
        <v>47</v>
      </c>
      <c r="F121" s="241" t="s">
        <v>1598</v>
      </c>
      <c r="G121" s="239"/>
      <c r="H121" s="242">
        <v>45.82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213</v>
      </c>
      <c r="AU121" s="248" t="s">
        <v>23</v>
      </c>
      <c r="AV121" s="12" t="s">
        <v>91</v>
      </c>
      <c r="AW121" s="12" t="s">
        <v>45</v>
      </c>
      <c r="AX121" s="12" t="s">
        <v>23</v>
      </c>
      <c r="AY121" s="248" t="s">
        <v>195</v>
      </c>
    </row>
    <row r="122" s="1" customFormat="1" ht="22.5" customHeight="1">
      <c r="B122" s="40"/>
      <c r="C122" s="211" t="s">
        <v>366</v>
      </c>
      <c r="D122" s="211" t="s">
        <v>196</v>
      </c>
      <c r="E122" s="212" t="s">
        <v>926</v>
      </c>
      <c r="F122" s="213" t="s">
        <v>927</v>
      </c>
      <c r="G122" s="214" t="s">
        <v>486</v>
      </c>
      <c r="H122" s="215">
        <v>0.90000000000000002</v>
      </c>
      <c r="I122" s="216"/>
      <c r="J122" s="217">
        <f>ROUND(I122*H122,2)</f>
        <v>0</v>
      </c>
      <c r="K122" s="213" t="s">
        <v>200</v>
      </c>
      <c r="L122" s="66"/>
      <c r="M122" s="218" t="s">
        <v>47</v>
      </c>
      <c r="N122" s="219" t="s">
        <v>53</v>
      </c>
      <c r="O122" s="41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AR122" s="19" t="s">
        <v>194</v>
      </c>
      <c r="AT122" s="19" t="s">
        <v>196</v>
      </c>
      <c r="AU122" s="19" t="s">
        <v>23</v>
      </c>
      <c r="AY122" s="19" t="s">
        <v>195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9" t="s">
        <v>23</v>
      </c>
      <c r="BK122" s="222">
        <f>ROUND(I122*H122,2)</f>
        <v>0</v>
      </c>
      <c r="BL122" s="19" t="s">
        <v>194</v>
      </c>
      <c r="BM122" s="19" t="s">
        <v>1614</v>
      </c>
    </row>
    <row r="123" s="1" customFormat="1">
      <c r="B123" s="40"/>
      <c r="C123" s="68"/>
      <c r="D123" s="225" t="s">
        <v>202</v>
      </c>
      <c r="E123" s="68"/>
      <c r="F123" s="226" t="s">
        <v>929</v>
      </c>
      <c r="G123" s="68"/>
      <c r="H123" s="68"/>
      <c r="I123" s="183"/>
      <c r="J123" s="68"/>
      <c r="K123" s="68"/>
      <c r="L123" s="66"/>
      <c r="M123" s="86"/>
      <c r="N123" s="41"/>
      <c r="O123" s="41"/>
      <c r="P123" s="41"/>
      <c r="Q123" s="41"/>
      <c r="R123" s="41"/>
      <c r="S123" s="41"/>
      <c r="T123" s="87"/>
      <c r="AT123" s="19" t="s">
        <v>202</v>
      </c>
      <c r="AU123" s="19" t="s">
        <v>23</v>
      </c>
    </row>
    <row r="124" s="12" customFormat="1">
      <c r="B124" s="238"/>
      <c r="C124" s="239"/>
      <c r="D124" s="223" t="s">
        <v>213</v>
      </c>
      <c r="E124" s="240" t="s">
        <v>47</v>
      </c>
      <c r="F124" s="241" t="s">
        <v>1051</v>
      </c>
      <c r="G124" s="239"/>
      <c r="H124" s="242">
        <v>0.90000000000000002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AT124" s="248" t="s">
        <v>213</v>
      </c>
      <c r="AU124" s="248" t="s">
        <v>23</v>
      </c>
      <c r="AV124" s="12" t="s">
        <v>91</v>
      </c>
      <c r="AW124" s="12" t="s">
        <v>45</v>
      </c>
      <c r="AX124" s="12" t="s">
        <v>23</v>
      </c>
      <c r="AY124" s="248" t="s">
        <v>195</v>
      </c>
    </row>
    <row r="125" s="1" customFormat="1" ht="22.5" customHeight="1">
      <c r="B125" s="40"/>
      <c r="C125" s="211" t="s">
        <v>8</v>
      </c>
      <c r="D125" s="211" t="s">
        <v>196</v>
      </c>
      <c r="E125" s="212" t="s">
        <v>932</v>
      </c>
      <c r="F125" s="213" t="s">
        <v>933</v>
      </c>
      <c r="G125" s="214" t="s">
        <v>486</v>
      </c>
      <c r="H125" s="215">
        <v>9</v>
      </c>
      <c r="I125" s="216"/>
      <c r="J125" s="217">
        <f>ROUND(I125*H125,2)</f>
        <v>0</v>
      </c>
      <c r="K125" s="213" t="s">
        <v>200</v>
      </c>
      <c r="L125" s="66"/>
      <c r="M125" s="218" t="s">
        <v>47</v>
      </c>
      <c r="N125" s="219" t="s">
        <v>53</v>
      </c>
      <c r="O125" s="41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AR125" s="19" t="s">
        <v>194</v>
      </c>
      <c r="AT125" s="19" t="s">
        <v>196</v>
      </c>
      <c r="AU125" s="19" t="s">
        <v>23</v>
      </c>
      <c r="AY125" s="19" t="s">
        <v>195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9" t="s">
        <v>23</v>
      </c>
      <c r="BK125" s="222">
        <f>ROUND(I125*H125,2)</f>
        <v>0</v>
      </c>
      <c r="BL125" s="19" t="s">
        <v>194</v>
      </c>
      <c r="BM125" s="19" t="s">
        <v>1615</v>
      </c>
    </row>
    <row r="126" s="1" customFormat="1">
      <c r="B126" s="40"/>
      <c r="C126" s="68"/>
      <c r="D126" s="225" t="s">
        <v>202</v>
      </c>
      <c r="E126" s="68"/>
      <c r="F126" s="226" t="s">
        <v>935</v>
      </c>
      <c r="G126" s="68"/>
      <c r="H126" s="68"/>
      <c r="I126" s="183"/>
      <c r="J126" s="68"/>
      <c r="K126" s="68"/>
      <c r="L126" s="66"/>
      <c r="M126" s="86"/>
      <c r="N126" s="41"/>
      <c r="O126" s="41"/>
      <c r="P126" s="41"/>
      <c r="Q126" s="41"/>
      <c r="R126" s="41"/>
      <c r="S126" s="41"/>
      <c r="T126" s="87"/>
      <c r="AT126" s="19" t="s">
        <v>202</v>
      </c>
      <c r="AU126" s="19" t="s">
        <v>23</v>
      </c>
    </row>
    <row r="127" s="12" customFormat="1">
      <c r="B127" s="238"/>
      <c r="C127" s="239"/>
      <c r="D127" s="225" t="s">
        <v>213</v>
      </c>
      <c r="E127" s="266" t="s">
        <v>47</v>
      </c>
      <c r="F127" s="267" t="s">
        <v>1053</v>
      </c>
      <c r="G127" s="239"/>
      <c r="H127" s="268">
        <v>9</v>
      </c>
      <c r="I127" s="243"/>
      <c r="J127" s="239"/>
      <c r="K127" s="239"/>
      <c r="L127" s="244"/>
      <c r="M127" s="269"/>
      <c r="N127" s="270"/>
      <c r="O127" s="270"/>
      <c r="P127" s="270"/>
      <c r="Q127" s="270"/>
      <c r="R127" s="270"/>
      <c r="S127" s="270"/>
      <c r="T127" s="271"/>
      <c r="AT127" s="248" t="s">
        <v>213</v>
      </c>
      <c r="AU127" s="248" t="s">
        <v>23</v>
      </c>
      <c r="AV127" s="12" t="s">
        <v>91</v>
      </c>
      <c r="AW127" s="12" t="s">
        <v>45</v>
      </c>
      <c r="AX127" s="12" t="s">
        <v>23</v>
      </c>
      <c r="AY127" s="248" t="s">
        <v>195</v>
      </c>
    </row>
    <row r="128" s="1" customFormat="1" ht="6.96" customHeight="1">
      <c r="B128" s="61"/>
      <c r="C128" s="62"/>
      <c r="D128" s="62"/>
      <c r="E128" s="62"/>
      <c r="F128" s="62"/>
      <c r="G128" s="62"/>
      <c r="H128" s="62"/>
      <c r="I128" s="166"/>
      <c r="J128" s="62"/>
      <c r="K128" s="62"/>
      <c r="L128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145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1333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1616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ROUND(J83,2)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ROUND(SUM(BE83:BE123), 2)</f>
        <v>0</v>
      </c>
      <c r="G32" s="41"/>
      <c r="H32" s="41"/>
      <c r="I32" s="158">
        <v>0.20999999999999999</v>
      </c>
      <c r="J32" s="157">
        <f>ROUND(ROUND((SUM(BE83:BE123)),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ROUND(SUM(BF83:BF123), 2)</f>
        <v>0</v>
      </c>
      <c r="G33" s="41"/>
      <c r="H33" s="41"/>
      <c r="I33" s="158">
        <v>0.14999999999999999</v>
      </c>
      <c r="J33" s="157">
        <f>ROUND(ROUND((SUM(BF83:BF123)),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ROUND(SUM(BG83:BG123),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ROUND(SUM(BH83:BH123),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ROUND(SUM(BI83:BI123),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1333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J83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506</v>
      </c>
      <c r="E61" s="179"/>
      <c r="F61" s="179"/>
      <c r="G61" s="179"/>
      <c r="H61" s="179"/>
      <c r="I61" s="180"/>
      <c r="J61" s="181">
        <f>J84</f>
        <v>0</v>
      </c>
      <c r="K61" s="182"/>
    </row>
    <row r="62" s="1" customFormat="1" ht="21.84" customHeight="1">
      <c r="B62" s="40"/>
      <c r="C62" s="41"/>
      <c r="D62" s="41"/>
      <c r="E62" s="41"/>
      <c r="F62" s="41"/>
      <c r="G62" s="41"/>
      <c r="H62" s="41"/>
      <c r="I62" s="143"/>
      <c r="J62" s="41"/>
      <c r="K62" s="45"/>
    </row>
    <row r="63" s="1" customFormat="1" ht="6.96" customHeight="1">
      <c r="B63" s="61"/>
      <c r="C63" s="62"/>
      <c r="D63" s="62"/>
      <c r="E63" s="62"/>
      <c r="F63" s="62"/>
      <c r="G63" s="62"/>
      <c r="H63" s="62"/>
      <c r="I63" s="166"/>
      <c r="J63" s="62"/>
      <c r="K63" s="63"/>
    </row>
    <row r="67" s="1" customFormat="1" ht="6.96" customHeight="1">
      <c r="B67" s="64"/>
      <c r="C67" s="65"/>
      <c r="D67" s="65"/>
      <c r="E67" s="65"/>
      <c r="F67" s="65"/>
      <c r="G67" s="65"/>
      <c r="H67" s="65"/>
      <c r="I67" s="169"/>
      <c r="J67" s="65"/>
      <c r="K67" s="65"/>
      <c r="L67" s="66"/>
    </row>
    <row r="68" s="1" customFormat="1" ht="36.96" customHeight="1">
      <c r="B68" s="40"/>
      <c r="C68" s="67" t="s">
        <v>178</v>
      </c>
      <c r="D68" s="68"/>
      <c r="E68" s="68"/>
      <c r="F68" s="68"/>
      <c r="G68" s="68"/>
      <c r="H68" s="68"/>
      <c r="I68" s="183"/>
      <c r="J68" s="68"/>
      <c r="K68" s="68"/>
      <c r="L68" s="66"/>
    </row>
    <row r="69" s="1" customFormat="1" ht="6.96" customHeight="1">
      <c r="B69" s="40"/>
      <c r="C69" s="68"/>
      <c r="D69" s="68"/>
      <c r="E69" s="68"/>
      <c r="F69" s="68"/>
      <c r="G69" s="68"/>
      <c r="H69" s="68"/>
      <c r="I69" s="183"/>
      <c r="J69" s="68"/>
      <c r="K69" s="68"/>
      <c r="L69" s="66"/>
    </row>
    <row r="70" s="1" customFormat="1" ht="14.4" customHeight="1">
      <c r="B70" s="40"/>
      <c r="C70" s="70" t="s">
        <v>16</v>
      </c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22.5" customHeight="1">
      <c r="B71" s="40"/>
      <c r="C71" s="68"/>
      <c r="D71" s="68"/>
      <c r="E71" s="184">
        <f>E7</f>
        <v>0</v>
      </c>
      <c r="F71" s="68"/>
      <c r="G71" s="68"/>
      <c r="H71" s="68"/>
      <c r="I71" s="183"/>
      <c r="J71" s="68"/>
      <c r="K71" s="68"/>
      <c r="L71" s="66"/>
    </row>
    <row r="72">
      <c r="B72" s="23"/>
      <c r="C72" s="70" t="s">
        <v>167</v>
      </c>
      <c r="D72" s="298"/>
      <c r="E72" s="298"/>
      <c r="F72" s="298"/>
      <c r="G72" s="298"/>
      <c r="H72" s="298"/>
      <c r="I72" s="138"/>
      <c r="J72" s="298"/>
      <c r="K72" s="298"/>
      <c r="L72" s="299"/>
    </row>
    <row r="73" s="1" customFormat="1" ht="22.5" customHeight="1">
      <c r="B73" s="40"/>
      <c r="C73" s="68"/>
      <c r="D73" s="68"/>
      <c r="E73" s="184" t="s">
        <v>1333</v>
      </c>
      <c r="F73" s="68"/>
      <c r="G73" s="68"/>
      <c r="H73" s="68"/>
      <c r="I73" s="183"/>
      <c r="J73" s="68"/>
      <c r="K73" s="68"/>
      <c r="L73" s="66"/>
    </row>
    <row r="74" s="1" customFormat="1" ht="14.4" customHeight="1">
      <c r="B74" s="40"/>
      <c r="C74" s="70" t="s">
        <v>501</v>
      </c>
      <c r="D74" s="68"/>
      <c r="E74" s="68"/>
      <c r="F74" s="68"/>
      <c r="G74" s="68"/>
      <c r="H74" s="68"/>
      <c r="I74" s="183"/>
      <c r="J74" s="68"/>
      <c r="K74" s="68"/>
      <c r="L74" s="66"/>
    </row>
    <row r="75" s="1" customFormat="1" ht="23.25" customHeight="1">
      <c r="B75" s="40"/>
      <c r="C75" s="68"/>
      <c r="D75" s="68"/>
      <c r="E75" s="76">
        <f>E11</f>
        <v>0</v>
      </c>
      <c r="F75" s="68"/>
      <c r="G75" s="68"/>
      <c r="H75" s="68"/>
      <c r="I75" s="183"/>
      <c r="J75" s="68"/>
      <c r="K75" s="68"/>
      <c r="L75" s="66"/>
    </row>
    <row r="76" s="1" customFormat="1" ht="6.96" customHeight="1">
      <c r="B76" s="40"/>
      <c r="C76" s="68"/>
      <c r="D76" s="68"/>
      <c r="E76" s="68"/>
      <c r="F76" s="68"/>
      <c r="G76" s="68"/>
      <c r="H76" s="68"/>
      <c r="I76" s="183"/>
      <c r="J76" s="68"/>
      <c r="K76" s="68"/>
      <c r="L76" s="66"/>
    </row>
    <row r="77" s="1" customFormat="1" ht="18" customHeight="1">
      <c r="B77" s="40"/>
      <c r="C77" s="70" t="s">
        <v>24</v>
      </c>
      <c r="D77" s="68"/>
      <c r="E77" s="68"/>
      <c r="F77" s="185">
        <f>F14</f>
        <v>0</v>
      </c>
      <c r="G77" s="68"/>
      <c r="H77" s="68"/>
      <c r="I77" s="186" t="s">
        <v>26</v>
      </c>
      <c r="J77" s="79">
        <f>IF(J14="","",J14)</f>
        <v>0</v>
      </c>
      <c r="K77" s="68"/>
      <c r="L77" s="66"/>
    </row>
    <row r="78" s="1" customFormat="1" ht="6.96" customHeight="1">
      <c r="B78" s="40"/>
      <c r="C78" s="68"/>
      <c r="D78" s="68"/>
      <c r="E78" s="68"/>
      <c r="F78" s="68"/>
      <c r="G78" s="68"/>
      <c r="H78" s="68"/>
      <c r="I78" s="183"/>
      <c r="J78" s="68"/>
      <c r="K78" s="68"/>
      <c r="L78" s="66"/>
    </row>
    <row r="79" s="1" customFormat="1">
      <c r="B79" s="40"/>
      <c r="C79" s="70" t="s">
        <v>34</v>
      </c>
      <c r="D79" s="68"/>
      <c r="E79" s="68"/>
      <c r="F79" s="185">
        <f>E17</f>
        <v>0</v>
      </c>
      <c r="G79" s="68"/>
      <c r="H79" s="68"/>
      <c r="I79" s="186" t="s">
        <v>42</v>
      </c>
      <c r="J79" s="185">
        <f>E23</f>
        <v>0</v>
      </c>
      <c r="K79" s="68"/>
      <c r="L79" s="66"/>
    </row>
    <row r="80" s="1" customFormat="1" ht="14.4" customHeight="1">
      <c r="B80" s="40"/>
      <c r="C80" s="70" t="s">
        <v>40</v>
      </c>
      <c r="D80" s="68"/>
      <c r="E80" s="68"/>
      <c r="F80" s="185">
        <f>IF(E20="","",E20)</f>
        <v>0</v>
      </c>
      <c r="G80" s="68"/>
      <c r="H80" s="68"/>
      <c r="I80" s="183"/>
      <c r="J80" s="68"/>
      <c r="K80" s="68"/>
      <c r="L80" s="66"/>
    </row>
    <row r="81" s="1" customFormat="1" ht="10.32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9" customFormat="1" ht="29.28" customHeight="1">
      <c r="B82" s="187"/>
      <c r="C82" s="188" t="s">
        <v>179</v>
      </c>
      <c r="D82" s="189" t="s">
        <v>67</v>
      </c>
      <c r="E82" s="189" t="s">
        <v>63</v>
      </c>
      <c r="F82" s="189" t="s">
        <v>180</v>
      </c>
      <c r="G82" s="189" t="s">
        <v>181</v>
      </c>
      <c r="H82" s="189" t="s">
        <v>182</v>
      </c>
      <c r="I82" s="190" t="s">
        <v>183</v>
      </c>
      <c r="J82" s="189" t="s">
        <v>174</v>
      </c>
      <c r="K82" s="191" t="s">
        <v>184</v>
      </c>
      <c r="L82" s="192"/>
      <c r="M82" s="93" t="s">
        <v>185</v>
      </c>
      <c r="N82" s="94" t="s">
        <v>52</v>
      </c>
      <c r="O82" s="94" t="s">
        <v>186</v>
      </c>
      <c r="P82" s="94" t="s">
        <v>187</v>
      </c>
      <c r="Q82" s="94" t="s">
        <v>188</v>
      </c>
      <c r="R82" s="94" t="s">
        <v>189</v>
      </c>
      <c r="S82" s="94" t="s">
        <v>190</v>
      </c>
      <c r="T82" s="95" t="s">
        <v>191</v>
      </c>
    </row>
    <row r="83" s="1" customFormat="1" ht="29.28" customHeight="1">
      <c r="B83" s="40"/>
      <c r="C83" s="99" t="s">
        <v>175</v>
      </c>
      <c r="D83" s="68"/>
      <c r="E83" s="68"/>
      <c r="F83" s="68"/>
      <c r="G83" s="68"/>
      <c r="H83" s="68"/>
      <c r="I83" s="183"/>
      <c r="J83" s="193">
        <f>BK83</f>
        <v>0</v>
      </c>
      <c r="K83" s="68"/>
      <c r="L83" s="66"/>
      <c r="M83" s="96"/>
      <c r="N83" s="97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AT83" s="19" t="s">
        <v>81</v>
      </c>
      <c r="AU83" s="19" t="s">
        <v>176</v>
      </c>
      <c r="BK83" s="196">
        <f>BK84</f>
        <v>0</v>
      </c>
    </row>
    <row r="84" s="10" customFormat="1" ht="37.44" customHeight="1">
      <c r="B84" s="197"/>
      <c r="C84" s="198"/>
      <c r="D84" s="199" t="s">
        <v>81</v>
      </c>
      <c r="E84" s="200" t="s">
        <v>243</v>
      </c>
      <c r="F84" s="200" t="s">
        <v>752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SUM(P85:P123)</f>
        <v>0</v>
      </c>
      <c r="Q84" s="205"/>
      <c r="R84" s="206">
        <f>SUM(R85:R123)</f>
        <v>0</v>
      </c>
      <c r="S84" s="205"/>
      <c r="T84" s="207">
        <f>SUM(T85:T123)</f>
        <v>0</v>
      </c>
      <c r="AR84" s="208" t="s">
        <v>194</v>
      </c>
      <c r="AT84" s="209" t="s">
        <v>81</v>
      </c>
      <c r="AU84" s="209" t="s">
        <v>82</v>
      </c>
      <c r="AY84" s="208" t="s">
        <v>195</v>
      </c>
      <c r="BK84" s="210">
        <f>SUM(BK85:BK123)</f>
        <v>0</v>
      </c>
    </row>
    <row r="85" s="1" customFormat="1" ht="22.5" customHeight="1">
      <c r="B85" s="40"/>
      <c r="C85" s="211" t="s">
        <v>23</v>
      </c>
      <c r="D85" s="211" t="s">
        <v>196</v>
      </c>
      <c r="E85" s="212" t="s">
        <v>1002</v>
      </c>
      <c r="F85" s="213" t="s">
        <v>1003</v>
      </c>
      <c r="G85" s="214" t="s">
        <v>479</v>
      </c>
      <c r="H85" s="215">
        <v>7.2000000000000002</v>
      </c>
      <c r="I85" s="216"/>
      <c r="J85" s="217">
        <f>ROUND(I85*H85,2)</f>
        <v>0</v>
      </c>
      <c r="K85" s="213" t="s">
        <v>47</v>
      </c>
      <c r="L85" s="66"/>
      <c r="M85" s="218" t="s">
        <v>47</v>
      </c>
      <c r="N85" s="219" t="s">
        <v>53</v>
      </c>
      <c r="O85" s="41"/>
      <c r="P85" s="220">
        <f>O85*H85</f>
        <v>0</v>
      </c>
      <c r="Q85" s="220">
        <v>0.00117</v>
      </c>
      <c r="R85" s="220">
        <f>Q85*H85</f>
        <v>0</v>
      </c>
      <c r="S85" s="220">
        <v>0</v>
      </c>
      <c r="T85" s="221">
        <f>S85*H85</f>
        <v>0</v>
      </c>
      <c r="AR85" s="19" t="s">
        <v>194</v>
      </c>
      <c r="AT85" s="19" t="s">
        <v>196</v>
      </c>
      <c r="AU85" s="19" t="s">
        <v>23</v>
      </c>
      <c r="AY85" s="19" t="s">
        <v>195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9" t="s">
        <v>23</v>
      </c>
      <c r="BK85" s="222">
        <f>ROUND(I85*H85,2)</f>
        <v>0</v>
      </c>
      <c r="BL85" s="19" t="s">
        <v>194</v>
      </c>
      <c r="BM85" s="19" t="s">
        <v>1617</v>
      </c>
    </row>
    <row r="86" s="1" customFormat="1">
      <c r="B86" s="40"/>
      <c r="C86" s="68"/>
      <c r="D86" s="225" t="s">
        <v>202</v>
      </c>
      <c r="E86" s="68"/>
      <c r="F86" s="226" t="s">
        <v>1005</v>
      </c>
      <c r="G86" s="68"/>
      <c r="H86" s="68"/>
      <c r="I86" s="183"/>
      <c r="J86" s="68"/>
      <c r="K86" s="68"/>
      <c r="L86" s="66"/>
      <c r="M86" s="86"/>
      <c r="N86" s="41"/>
      <c r="O86" s="41"/>
      <c r="P86" s="41"/>
      <c r="Q86" s="41"/>
      <c r="R86" s="41"/>
      <c r="S86" s="41"/>
      <c r="T86" s="87"/>
      <c r="AT86" s="19" t="s">
        <v>202</v>
      </c>
      <c r="AU86" s="19" t="s">
        <v>23</v>
      </c>
    </row>
    <row r="87" s="12" customFormat="1">
      <c r="B87" s="238"/>
      <c r="C87" s="239"/>
      <c r="D87" s="223" t="s">
        <v>213</v>
      </c>
      <c r="E87" s="240" t="s">
        <v>47</v>
      </c>
      <c r="F87" s="241" t="s">
        <v>1618</v>
      </c>
      <c r="G87" s="239"/>
      <c r="H87" s="242">
        <v>7.2000000000000002</v>
      </c>
      <c r="I87" s="243"/>
      <c r="J87" s="239"/>
      <c r="K87" s="239"/>
      <c r="L87" s="244"/>
      <c r="M87" s="245"/>
      <c r="N87" s="246"/>
      <c r="O87" s="246"/>
      <c r="P87" s="246"/>
      <c r="Q87" s="246"/>
      <c r="R87" s="246"/>
      <c r="S87" s="246"/>
      <c r="T87" s="247"/>
      <c r="AT87" s="248" t="s">
        <v>213</v>
      </c>
      <c r="AU87" s="248" t="s">
        <v>23</v>
      </c>
      <c r="AV87" s="12" t="s">
        <v>91</v>
      </c>
      <c r="AW87" s="12" t="s">
        <v>45</v>
      </c>
      <c r="AX87" s="12" t="s">
        <v>23</v>
      </c>
      <c r="AY87" s="248" t="s">
        <v>195</v>
      </c>
    </row>
    <row r="88" s="1" customFormat="1" ht="22.5" customHeight="1">
      <c r="B88" s="40"/>
      <c r="C88" s="211" t="s">
        <v>91</v>
      </c>
      <c r="D88" s="211" t="s">
        <v>196</v>
      </c>
      <c r="E88" s="212" t="s">
        <v>1006</v>
      </c>
      <c r="F88" s="213" t="s">
        <v>1007</v>
      </c>
      <c r="G88" s="214" t="s">
        <v>479</v>
      </c>
      <c r="H88" s="215">
        <v>7.2000000000000002</v>
      </c>
      <c r="I88" s="216"/>
      <c r="J88" s="217">
        <f>ROUND(I88*H88,2)</f>
        <v>0</v>
      </c>
      <c r="K88" s="213" t="s">
        <v>47</v>
      </c>
      <c r="L88" s="66"/>
      <c r="M88" s="218" t="s">
        <v>47</v>
      </c>
      <c r="N88" s="219" t="s">
        <v>53</v>
      </c>
      <c r="O88" s="41"/>
      <c r="P88" s="220">
        <f>O88*H88</f>
        <v>0</v>
      </c>
      <c r="Q88" s="220">
        <v>0.00066</v>
      </c>
      <c r="R88" s="220">
        <f>Q88*H88</f>
        <v>0</v>
      </c>
      <c r="S88" s="220">
        <v>0</v>
      </c>
      <c r="T88" s="221">
        <f>S88*H88</f>
        <v>0</v>
      </c>
      <c r="AR88" s="19" t="s">
        <v>194</v>
      </c>
      <c r="AT88" s="19" t="s">
        <v>196</v>
      </c>
      <c r="AU88" s="19" t="s">
        <v>23</v>
      </c>
      <c r="AY88" s="19" t="s">
        <v>195</v>
      </c>
      <c r="BE88" s="222">
        <f>IF(N88="základní",J88,0)</f>
        <v>0</v>
      </c>
      <c r="BF88" s="222">
        <f>IF(N88="snížená",J88,0)</f>
        <v>0</v>
      </c>
      <c r="BG88" s="222">
        <f>IF(N88="zákl. přenesená",J88,0)</f>
        <v>0</v>
      </c>
      <c r="BH88" s="222">
        <f>IF(N88="sníž. přenesená",J88,0)</f>
        <v>0</v>
      </c>
      <c r="BI88" s="222">
        <f>IF(N88="nulová",J88,0)</f>
        <v>0</v>
      </c>
      <c r="BJ88" s="19" t="s">
        <v>23</v>
      </c>
      <c r="BK88" s="222">
        <f>ROUND(I88*H88,2)</f>
        <v>0</v>
      </c>
      <c r="BL88" s="19" t="s">
        <v>194</v>
      </c>
      <c r="BM88" s="19" t="s">
        <v>1619</v>
      </c>
    </row>
    <row r="89" s="1" customFormat="1">
      <c r="B89" s="40"/>
      <c r="C89" s="68"/>
      <c r="D89" s="225" t="s">
        <v>202</v>
      </c>
      <c r="E89" s="68"/>
      <c r="F89" s="226" t="s">
        <v>1009</v>
      </c>
      <c r="G89" s="68"/>
      <c r="H89" s="68"/>
      <c r="I89" s="183"/>
      <c r="J89" s="68"/>
      <c r="K89" s="68"/>
      <c r="L89" s="66"/>
      <c r="M89" s="86"/>
      <c r="N89" s="41"/>
      <c r="O89" s="41"/>
      <c r="P89" s="41"/>
      <c r="Q89" s="41"/>
      <c r="R89" s="41"/>
      <c r="S89" s="41"/>
      <c r="T89" s="87"/>
      <c r="AT89" s="19" t="s">
        <v>202</v>
      </c>
      <c r="AU89" s="19" t="s">
        <v>23</v>
      </c>
    </row>
    <row r="90" s="12" customFormat="1">
      <c r="B90" s="238"/>
      <c r="C90" s="239"/>
      <c r="D90" s="223" t="s">
        <v>213</v>
      </c>
      <c r="E90" s="240" t="s">
        <v>47</v>
      </c>
      <c r="F90" s="241" t="s">
        <v>1618</v>
      </c>
      <c r="G90" s="239"/>
      <c r="H90" s="242">
        <v>7.2000000000000002</v>
      </c>
      <c r="I90" s="243"/>
      <c r="J90" s="239"/>
      <c r="K90" s="239"/>
      <c r="L90" s="244"/>
      <c r="M90" s="245"/>
      <c r="N90" s="246"/>
      <c r="O90" s="246"/>
      <c r="P90" s="246"/>
      <c r="Q90" s="246"/>
      <c r="R90" s="246"/>
      <c r="S90" s="246"/>
      <c r="T90" s="247"/>
      <c r="AT90" s="248" t="s">
        <v>213</v>
      </c>
      <c r="AU90" s="248" t="s">
        <v>23</v>
      </c>
      <c r="AV90" s="12" t="s">
        <v>91</v>
      </c>
      <c r="AW90" s="12" t="s">
        <v>45</v>
      </c>
      <c r="AX90" s="12" t="s">
        <v>23</v>
      </c>
      <c r="AY90" s="248" t="s">
        <v>195</v>
      </c>
    </row>
    <row r="91" s="1" customFormat="1" ht="22.5" customHeight="1">
      <c r="B91" s="40"/>
      <c r="C91" s="211" t="s">
        <v>208</v>
      </c>
      <c r="D91" s="211" t="s">
        <v>196</v>
      </c>
      <c r="E91" s="212" t="s">
        <v>1010</v>
      </c>
      <c r="F91" s="213" t="s">
        <v>1011</v>
      </c>
      <c r="G91" s="214" t="s">
        <v>761</v>
      </c>
      <c r="H91" s="215">
        <v>2</v>
      </c>
      <c r="I91" s="216"/>
      <c r="J91" s="217">
        <f>ROUND(I91*H91,2)</f>
        <v>0</v>
      </c>
      <c r="K91" s="213" t="s">
        <v>47</v>
      </c>
      <c r="L91" s="66"/>
      <c r="M91" s="218" t="s">
        <v>47</v>
      </c>
      <c r="N91" s="219" t="s">
        <v>53</v>
      </c>
      <c r="O91" s="41"/>
      <c r="P91" s="220">
        <f>O91*H91</f>
        <v>0</v>
      </c>
      <c r="Q91" s="220">
        <v>0.085419999999999996</v>
      </c>
      <c r="R91" s="220">
        <f>Q91*H91</f>
        <v>0</v>
      </c>
      <c r="S91" s="220">
        <v>0</v>
      </c>
      <c r="T91" s="221">
        <f>S91*H91</f>
        <v>0</v>
      </c>
      <c r="AR91" s="19" t="s">
        <v>194</v>
      </c>
      <c r="AT91" s="19" t="s">
        <v>196</v>
      </c>
      <c r="AU91" s="19" t="s">
        <v>23</v>
      </c>
      <c r="AY91" s="19" t="s">
        <v>195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19" t="s">
        <v>23</v>
      </c>
      <c r="BK91" s="222">
        <f>ROUND(I91*H91,2)</f>
        <v>0</v>
      </c>
      <c r="BL91" s="19" t="s">
        <v>194</v>
      </c>
      <c r="BM91" s="19" t="s">
        <v>1620</v>
      </c>
    </row>
    <row r="92" s="1" customFormat="1">
      <c r="B92" s="40"/>
      <c r="C92" s="68"/>
      <c r="D92" s="223" t="s">
        <v>202</v>
      </c>
      <c r="E92" s="68"/>
      <c r="F92" s="224" t="s">
        <v>1013</v>
      </c>
      <c r="G92" s="68"/>
      <c r="H92" s="68"/>
      <c r="I92" s="183"/>
      <c r="J92" s="68"/>
      <c r="K92" s="68"/>
      <c r="L92" s="66"/>
      <c r="M92" s="86"/>
      <c r="N92" s="41"/>
      <c r="O92" s="41"/>
      <c r="P92" s="41"/>
      <c r="Q92" s="41"/>
      <c r="R92" s="41"/>
      <c r="S92" s="41"/>
      <c r="T92" s="87"/>
      <c r="AT92" s="19" t="s">
        <v>202</v>
      </c>
      <c r="AU92" s="19" t="s">
        <v>23</v>
      </c>
    </row>
    <row r="93" s="1" customFormat="1" ht="22.5" customHeight="1">
      <c r="B93" s="40"/>
      <c r="C93" s="211" t="s">
        <v>194</v>
      </c>
      <c r="D93" s="211" t="s">
        <v>196</v>
      </c>
      <c r="E93" s="212" t="s">
        <v>1014</v>
      </c>
      <c r="F93" s="213" t="s">
        <v>1015</v>
      </c>
      <c r="G93" s="214" t="s">
        <v>526</v>
      </c>
      <c r="H93" s="215">
        <v>17.280000000000001</v>
      </c>
      <c r="I93" s="216"/>
      <c r="J93" s="217">
        <f>ROUND(I93*H93,2)</f>
        <v>0</v>
      </c>
      <c r="K93" s="213" t="s">
        <v>47</v>
      </c>
      <c r="L93" s="66"/>
      <c r="M93" s="218" t="s">
        <v>47</v>
      </c>
      <c r="N93" s="219" t="s">
        <v>53</v>
      </c>
      <c r="O93" s="41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AR93" s="19" t="s">
        <v>194</v>
      </c>
      <c r="AT93" s="19" t="s">
        <v>196</v>
      </c>
      <c r="AU93" s="19" t="s">
        <v>23</v>
      </c>
      <c r="AY93" s="19" t="s">
        <v>195</v>
      </c>
      <c r="BE93" s="222">
        <f>IF(N93="základní",J93,0)</f>
        <v>0</v>
      </c>
      <c r="BF93" s="222">
        <f>IF(N93="snížená",J93,0)</f>
        <v>0</v>
      </c>
      <c r="BG93" s="222">
        <f>IF(N93="zákl. přenesená",J93,0)</f>
        <v>0</v>
      </c>
      <c r="BH93" s="222">
        <f>IF(N93="sníž. přenesená",J93,0)</f>
        <v>0</v>
      </c>
      <c r="BI93" s="222">
        <f>IF(N93="nulová",J93,0)</f>
        <v>0</v>
      </c>
      <c r="BJ93" s="19" t="s">
        <v>23</v>
      </c>
      <c r="BK93" s="222">
        <f>ROUND(I93*H93,2)</f>
        <v>0</v>
      </c>
      <c r="BL93" s="19" t="s">
        <v>194</v>
      </c>
      <c r="BM93" s="19" t="s">
        <v>1621</v>
      </c>
    </row>
    <row r="94" s="1" customFormat="1">
      <c r="B94" s="40"/>
      <c r="C94" s="68"/>
      <c r="D94" s="225" t="s">
        <v>202</v>
      </c>
      <c r="E94" s="68"/>
      <c r="F94" s="226" t="s">
        <v>1015</v>
      </c>
      <c r="G94" s="68"/>
      <c r="H94" s="68"/>
      <c r="I94" s="183"/>
      <c r="J94" s="68"/>
      <c r="K94" s="68"/>
      <c r="L94" s="66"/>
      <c r="M94" s="86"/>
      <c r="N94" s="41"/>
      <c r="O94" s="41"/>
      <c r="P94" s="41"/>
      <c r="Q94" s="41"/>
      <c r="R94" s="41"/>
      <c r="S94" s="41"/>
      <c r="T94" s="87"/>
      <c r="AT94" s="19" t="s">
        <v>202</v>
      </c>
      <c r="AU94" s="19" t="s">
        <v>23</v>
      </c>
    </row>
    <row r="95" s="12" customFormat="1">
      <c r="B95" s="238"/>
      <c r="C95" s="239"/>
      <c r="D95" s="223" t="s">
        <v>213</v>
      </c>
      <c r="E95" s="240" t="s">
        <v>225</v>
      </c>
      <c r="F95" s="241" t="s">
        <v>1622</v>
      </c>
      <c r="G95" s="239"/>
      <c r="H95" s="242">
        <v>17.280000000000001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213</v>
      </c>
      <c r="AU95" s="248" t="s">
        <v>23</v>
      </c>
      <c r="AV95" s="12" t="s">
        <v>91</v>
      </c>
      <c r="AW95" s="12" t="s">
        <v>45</v>
      </c>
      <c r="AX95" s="12" t="s">
        <v>23</v>
      </c>
      <c r="AY95" s="248" t="s">
        <v>195</v>
      </c>
    </row>
    <row r="96" s="1" customFormat="1" ht="31.5" customHeight="1">
      <c r="B96" s="40"/>
      <c r="C96" s="211" t="s">
        <v>220</v>
      </c>
      <c r="D96" s="211" t="s">
        <v>196</v>
      </c>
      <c r="E96" s="212" t="s">
        <v>1018</v>
      </c>
      <c r="F96" s="213" t="s">
        <v>1019</v>
      </c>
      <c r="G96" s="214" t="s">
        <v>526</v>
      </c>
      <c r="H96" s="215">
        <v>18</v>
      </c>
      <c r="I96" s="216"/>
      <c r="J96" s="217">
        <f>ROUND(I96*H96,2)</f>
        <v>0</v>
      </c>
      <c r="K96" s="213" t="s">
        <v>47</v>
      </c>
      <c r="L96" s="66"/>
      <c r="M96" s="218" t="s">
        <v>47</v>
      </c>
      <c r="N96" s="219" t="s">
        <v>53</v>
      </c>
      <c r="O96" s="41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19" t="s">
        <v>194</v>
      </c>
      <c r="AT96" s="19" t="s">
        <v>196</v>
      </c>
      <c r="AU96" s="19" t="s">
        <v>23</v>
      </c>
      <c r="AY96" s="19" t="s">
        <v>195</v>
      </c>
      <c r="BE96" s="222">
        <f>IF(N96="základní",J96,0)</f>
        <v>0</v>
      </c>
      <c r="BF96" s="222">
        <f>IF(N96="snížená",J96,0)</f>
        <v>0</v>
      </c>
      <c r="BG96" s="222">
        <f>IF(N96="zákl. přenesená",J96,0)</f>
        <v>0</v>
      </c>
      <c r="BH96" s="222">
        <f>IF(N96="sníž. přenesená",J96,0)</f>
        <v>0</v>
      </c>
      <c r="BI96" s="222">
        <f>IF(N96="nulová",J96,0)</f>
        <v>0</v>
      </c>
      <c r="BJ96" s="19" t="s">
        <v>23</v>
      </c>
      <c r="BK96" s="222">
        <f>ROUND(I96*H96,2)</f>
        <v>0</v>
      </c>
      <c r="BL96" s="19" t="s">
        <v>194</v>
      </c>
      <c r="BM96" s="19" t="s">
        <v>1623</v>
      </c>
    </row>
    <row r="97" s="1" customFormat="1">
      <c r="B97" s="40"/>
      <c r="C97" s="68"/>
      <c r="D97" s="225" t="s">
        <v>202</v>
      </c>
      <c r="E97" s="68"/>
      <c r="F97" s="226" t="s">
        <v>1021</v>
      </c>
      <c r="G97" s="68"/>
      <c r="H97" s="68"/>
      <c r="I97" s="183"/>
      <c r="J97" s="68"/>
      <c r="K97" s="68"/>
      <c r="L97" s="66"/>
      <c r="M97" s="86"/>
      <c r="N97" s="41"/>
      <c r="O97" s="41"/>
      <c r="P97" s="41"/>
      <c r="Q97" s="41"/>
      <c r="R97" s="41"/>
      <c r="S97" s="41"/>
      <c r="T97" s="87"/>
      <c r="AT97" s="19" t="s">
        <v>202</v>
      </c>
      <c r="AU97" s="19" t="s">
        <v>23</v>
      </c>
    </row>
    <row r="98" s="12" customFormat="1">
      <c r="B98" s="238"/>
      <c r="C98" s="239"/>
      <c r="D98" s="223" t="s">
        <v>213</v>
      </c>
      <c r="E98" s="240" t="s">
        <v>701</v>
      </c>
      <c r="F98" s="241" t="s">
        <v>339</v>
      </c>
      <c r="G98" s="239"/>
      <c r="H98" s="242">
        <v>18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AT98" s="248" t="s">
        <v>213</v>
      </c>
      <c r="AU98" s="248" t="s">
        <v>23</v>
      </c>
      <c r="AV98" s="12" t="s">
        <v>91</v>
      </c>
      <c r="AW98" s="12" t="s">
        <v>45</v>
      </c>
      <c r="AX98" s="12" t="s">
        <v>23</v>
      </c>
      <c r="AY98" s="248" t="s">
        <v>195</v>
      </c>
    </row>
    <row r="99" s="1" customFormat="1" ht="22.5" customHeight="1">
      <c r="B99" s="40"/>
      <c r="C99" s="211" t="s">
        <v>226</v>
      </c>
      <c r="D99" s="211" t="s">
        <v>196</v>
      </c>
      <c r="E99" s="212" t="s">
        <v>1022</v>
      </c>
      <c r="F99" s="213" t="s">
        <v>1023</v>
      </c>
      <c r="G99" s="214" t="s">
        <v>479</v>
      </c>
      <c r="H99" s="215">
        <v>7.2000000000000002</v>
      </c>
      <c r="I99" s="216"/>
      <c r="J99" s="217">
        <f>ROUND(I99*H99,2)</f>
        <v>0</v>
      </c>
      <c r="K99" s="213" t="s">
        <v>47</v>
      </c>
      <c r="L99" s="66"/>
      <c r="M99" s="218" t="s">
        <v>47</v>
      </c>
      <c r="N99" s="219" t="s">
        <v>53</v>
      </c>
      <c r="O99" s="41"/>
      <c r="P99" s="220">
        <f>O99*H99</f>
        <v>0</v>
      </c>
      <c r="Q99" s="220">
        <v>8.0000000000000007E-05</v>
      </c>
      <c r="R99" s="220">
        <f>Q99*H99</f>
        <v>0</v>
      </c>
      <c r="S99" s="220">
        <v>0</v>
      </c>
      <c r="T99" s="221">
        <f>S99*H99</f>
        <v>0</v>
      </c>
      <c r="AR99" s="19" t="s">
        <v>194</v>
      </c>
      <c r="AT99" s="19" t="s">
        <v>196</v>
      </c>
      <c r="AU99" s="19" t="s">
        <v>23</v>
      </c>
      <c r="AY99" s="19" t="s">
        <v>195</v>
      </c>
      <c r="BE99" s="222">
        <f>IF(N99="základní",J99,0)</f>
        <v>0</v>
      </c>
      <c r="BF99" s="222">
        <f>IF(N99="snížená",J99,0)</f>
        <v>0</v>
      </c>
      <c r="BG99" s="222">
        <f>IF(N99="zákl. přenesená",J99,0)</f>
        <v>0</v>
      </c>
      <c r="BH99" s="222">
        <f>IF(N99="sníž. přenesená",J99,0)</f>
        <v>0</v>
      </c>
      <c r="BI99" s="222">
        <f>IF(N99="nulová",J99,0)</f>
        <v>0</v>
      </c>
      <c r="BJ99" s="19" t="s">
        <v>23</v>
      </c>
      <c r="BK99" s="222">
        <f>ROUND(I99*H99,2)</f>
        <v>0</v>
      </c>
      <c r="BL99" s="19" t="s">
        <v>194</v>
      </c>
      <c r="BM99" s="19" t="s">
        <v>1624</v>
      </c>
    </row>
    <row r="100" s="1" customFormat="1">
      <c r="B100" s="40"/>
      <c r="C100" s="68"/>
      <c r="D100" s="225" t="s">
        <v>202</v>
      </c>
      <c r="E100" s="68"/>
      <c r="F100" s="226" t="s">
        <v>1025</v>
      </c>
      <c r="G100" s="68"/>
      <c r="H100" s="68"/>
      <c r="I100" s="183"/>
      <c r="J100" s="68"/>
      <c r="K100" s="68"/>
      <c r="L100" s="66"/>
      <c r="M100" s="86"/>
      <c r="N100" s="41"/>
      <c r="O100" s="41"/>
      <c r="P100" s="41"/>
      <c r="Q100" s="41"/>
      <c r="R100" s="41"/>
      <c r="S100" s="41"/>
      <c r="T100" s="87"/>
      <c r="AT100" s="19" t="s">
        <v>202</v>
      </c>
      <c r="AU100" s="19" t="s">
        <v>23</v>
      </c>
    </row>
    <row r="101" s="12" customFormat="1">
      <c r="B101" s="238"/>
      <c r="C101" s="239"/>
      <c r="D101" s="223" t="s">
        <v>213</v>
      </c>
      <c r="E101" s="240" t="s">
        <v>1026</v>
      </c>
      <c r="F101" s="241" t="s">
        <v>1625</v>
      </c>
      <c r="G101" s="239"/>
      <c r="H101" s="242">
        <v>7.2000000000000002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AT101" s="248" t="s">
        <v>213</v>
      </c>
      <c r="AU101" s="248" t="s">
        <v>23</v>
      </c>
      <c r="AV101" s="12" t="s">
        <v>91</v>
      </c>
      <c r="AW101" s="12" t="s">
        <v>45</v>
      </c>
      <c r="AX101" s="12" t="s">
        <v>23</v>
      </c>
      <c r="AY101" s="248" t="s">
        <v>195</v>
      </c>
    </row>
    <row r="102" s="1" customFormat="1" ht="22.5" customHeight="1">
      <c r="B102" s="40"/>
      <c r="C102" s="211" t="s">
        <v>232</v>
      </c>
      <c r="D102" s="211" t="s">
        <v>196</v>
      </c>
      <c r="E102" s="212" t="s">
        <v>1027</v>
      </c>
      <c r="F102" s="213" t="s">
        <v>1028</v>
      </c>
      <c r="G102" s="214" t="s">
        <v>526</v>
      </c>
      <c r="H102" s="215">
        <v>21.600000000000001</v>
      </c>
      <c r="I102" s="216"/>
      <c r="J102" s="217">
        <f>ROUND(I102*H102,2)</f>
        <v>0</v>
      </c>
      <c r="K102" s="213" t="s">
        <v>47</v>
      </c>
      <c r="L102" s="66"/>
      <c r="M102" s="218" t="s">
        <v>47</v>
      </c>
      <c r="N102" s="219" t="s">
        <v>53</v>
      </c>
      <c r="O102" s="41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AR102" s="19" t="s">
        <v>194</v>
      </c>
      <c r="AT102" s="19" t="s">
        <v>196</v>
      </c>
      <c r="AU102" s="19" t="s">
        <v>23</v>
      </c>
      <c r="AY102" s="19" t="s">
        <v>195</v>
      </c>
      <c r="BE102" s="222">
        <f>IF(N102="základní",J102,0)</f>
        <v>0</v>
      </c>
      <c r="BF102" s="222">
        <f>IF(N102="snížená",J102,0)</f>
        <v>0</v>
      </c>
      <c r="BG102" s="222">
        <f>IF(N102="zákl. přenesená",J102,0)</f>
        <v>0</v>
      </c>
      <c r="BH102" s="222">
        <f>IF(N102="sníž. přenesená",J102,0)</f>
        <v>0</v>
      </c>
      <c r="BI102" s="222">
        <f>IF(N102="nulová",J102,0)</f>
        <v>0</v>
      </c>
      <c r="BJ102" s="19" t="s">
        <v>23</v>
      </c>
      <c r="BK102" s="222">
        <f>ROUND(I102*H102,2)</f>
        <v>0</v>
      </c>
      <c r="BL102" s="19" t="s">
        <v>194</v>
      </c>
      <c r="BM102" s="19" t="s">
        <v>1626</v>
      </c>
    </row>
    <row r="103" s="1" customFormat="1">
      <c r="B103" s="40"/>
      <c r="C103" s="68"/>
      <c r="D103" s="225" t="s">
        <v>202</v>
      </c>
      <c r="E103" s="68"/>
      <c r="F103" s="226" t="s">
        <v>1028</v>
      </c>
      <c r="G103" s="68"/>
      <c r="H103" s="68"/>
      <c r="I103" s="183"/>
      <c r="J103" s="68"/>
      <c r="K103" s="68"/>
      <c r="L103" s="66"/>
      <c r="M103" s="86"/>
      <c r="N103" s="41"/>
      <c r="O103" s="41"/>
      <c r="P103" s="41"/>
      <c r="Q103" s="41"/>
      <c r="R103" s="41"/>
      <c r="S103" s="41"/>
      <c r="T103" s="87"/>
      <c r="AT103" s="19" t="s">
        <v>202</v>
      </c>
      <c r="AU103" s="19" t="s">
        <v>23</v>
      </c>
    </row>
    <row r="104" s="12" customFormat="1">
      <c r="B104" s="238"/>
      <c r="C104" s="239"/>
      <c r="D104" s="225" t="s">
        <v>213</v>
      </c>
      <c r="E104" s="266" t="s">
        <v>728</v>
      </c>
      <c r="F104" s="267" t="s">
        <v>1627</v>
      </c>
      <c r="G104" s="239"/>
      <c r="H104" s="268">
        <v>21.600000000000001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213</v>
      </c>
      <c r="AU104" s="248" t="s">
        <v>23</v>
      </c>
      <c r="AV104" s="12" t="s">
        <v>91</v>
      </c>
      <c r="AW104" s="12" t="s">
        <v>45</v>
      </c>
      <c r="AX104" s="12" t="s">
        <v>82</v>
      </c>
      <c r="AY104" s="248" t="s">
        <v>195</v>
      </c>
    </row>
    <row r="105" s="14" customFormat="1">
      <c r="B105" s="272"/>
      <c r="C105" s="273"/>
      <c r="D105" s="223" t="s">
        <v>213</v>
      </c>
      <c r="E105" s="283" t="s">
        <v>47</v>
      </c>
      <c r="F105" s="284" t="s">
        <v>297</v>
      </c>
      <c r="G105" s="273"/>
      <c r="H105" s="285">
        <v>21.600000000000001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AT105" s="282" t="s">
        <v>213</v>
      </c>
      <c r="AU105" s="282" t="s">
        <v>23</v>
      </c>
      <c r="AV105" s="14" t="s">
        <v>194</v>
      </c>
      <c r="AW105" s="14" t="s">
        <v>45</v>
      </c>
      <c r="AX105" s="14" t="s">
        <v>23</v>
      </c>
      <c r="AY105" s="282" t="s">
        <v>195</v>
      </c>
    </row>
    <row r="106" s="1" customFormat="1" ht="22.5" customHeight="1">
      <c r="B106" s="40"/>
      <c r="C106" s="211" t="s">
        <v>238</v>
      </c>
      <c r="D106" s="211" t="s">
        <v>196</v>
      </c>
      <c r="E106" s="212" t="s">
        <v>1033</v>
      </c>
      <c r="F106" s="213" t="s">
        <v>1034</v>
      </c>
      <c r="G106" s="214" t="s">
        <v>526</v>
      </c>
      <c r="H106" s="215">
        <v>21.600000000000001</v>
      </c>
      <c r="I106" s="216"/>
      <c r="J106" s="217">
        <f>ROUND(I106*H106,2)</f>
        <v>0</v>
      </c>
      <c r="K106" s="213" t="s">
        <v>47</v>
      </c>
      <c r="L106" s="66"/>
      <c r="M106" s="218" t="s">
        <v>47</v>
      </c>
      <c r="N106" s="219" t="s">
        <v>53</v>
      </c>
      <c r="O106" s="41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AR106" s="19" t="s">
        <v>194</v>
      </c>
      <c r="AT106" s="19" t="s">
        <v>196</v>
      </c>
      <c r="AU106" s="19" t="s">
        <v>23</v>
      </c>
      <c r="AY106" s="19" t="s">
        <v>195</v>
      </c>
      <c r="BE106" s="222">
        <f>IF(N106="základní",J106,0)</f>
        <v>0</v>
      </c>
      <c r="BF106" s="222">
        <f>IF(N106="snížená",J106,0)</f>
        <v>0</v>
      </c>
      <c r="BG106" s="222">
        <f>IF(N106="zákl. přenesená",J106,0)</f>
        <v>0</v>
      </c>
      <c r="BH106" s="222">
        <f>IF(N106="sníž. přenesená",J106,0)</f>
        <v>0</v>
      </c>
      <c r="BI106" s="222">
        <f>IF(N106="nulová",J106,0)</f>
        <v>0</v>
      </c>
      <c r="BJ106" s="19" t="s">
        <v>23</v>
      </c>
      <c r="BK106" s="222">
        <f>ROUND(I106*H106,2)</f>
        <v>0</v>
      </c>
      <c r="BL106" s="19" t="s">
        <v>194</v>
      </c>
      <c r="BM106" s="19" t="s">
        <v>1628</v>
      </c>
    </row>
    <row r="107" s="1" customFormat="1">
      <c r="B107" s="40"/>
      <c r="C107" s="68"/>
      <c r="D107" s="225" t="s">
        <v>202</v>
      </c>
      <c r="E107" s="68"/>
      <c r="F107" s="226" t="s">
        <v>1036</v>
      </c>
      <c r="G107" s="68"/>
      <c r="H107" s="68"/>
      <c r="I107" s="183"/>
      <c r="J107" s="68"/>
      <c r="K107" s="68"/>
      <c r="L107" s="66"/>
      <c r="M107" s="86"/>
      <c r="N107" s="41"/>
      <c r="O107" s="41"/>
      <c r="P107" s="41"/>
      <c r="Q107" s="41"/>
      <c r="R107" s="41"/>
      <c r="S107" s="41"/>
      <c r="T107" s="87"/>
      <c r="AT107" s="19" t="s">
        <v>202</v>
      </c>
      <c r="AU107" s="19" t="s">
        <v>23</v>
      </c>
    </row>
    <row r="108" s="12" customFormat="1">
      <c r="B108" s="238"/>
      <c r="C108" s="239"/>
      <c r="D108" s="225" t="s">
        <v>213</v>
      </c>
      <c r="E108" s="266" t="s">
        <v>47</v>
      </c>
      <c r="F108" s="267" t="s">
        <v>1627</v>
      </c>
      <c r="G108" s="239"/>
      <c r="H108" s="268">
        <v>21.600000000000001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213</v>
      </c>
      <c r="AU108" s="248" t="s">
        <v>23</v>
      </c>
      <c r="AV108" s="12" t="s">
        <v>91</v>
      </c>
      <c r="AW108" s="12" t="s">
        <v>45</v>
      </c>
      <c r="AX108" s="12" t="s">
        <v>82</v>
      </c>
      <c r="AY108" s="248" t="s">
        <v>195</v>
      </c>
    </row>
    <row r="109" s="14" customFormat="1">
      <c r="B109" s="272"/>
      <c r="C109" s="273"/>
      <c r="D109" s="223" t="s">
        <v>213</v>
      </c>
      <c r="E109" s="283" t="s">
        <v>47</v>
      </c>
      <c r="F109" s="284" t="s">
        <v>297</v>
      </c>
      <c r="G109" s="273"/>
      <c r="H109" s="285">
        <v>21.600000000000001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AT109" s="282" t="s">
        <v>213</v>
      </c>
      <c r="AU109" s="282" t="s">
        <v>23</v>
      </c>
      <c r="AV109" s="14" t="s">
        <v>194</v>
      </c>
      <c r="AW109" s="14" t="s">
        <v>45</v>
      </c>
      <c r="AX109" s="14" t="s">
        <v>23</v>
      </c>
      <c r="AY109" s="282" t="s">
        <v>195</v>
      </c>
    </row>
    <row r="110" s="1" customFormat="1" ht="22.5" customHeight="1">
      <c r="B110" s="40"/>
      <c r="C110" s="211" t="s">
        <v>243</v>
      </c>
      <c r="D110" s="211" t="s">
        <v>196</v>
      </c>
      <c r="E110" s="212" t="s">
        <v>1039</v>
      </c>
      <c r="F110" s="213" t="s">
        <v>1040</v>
      </c>
      <c r="G110" s="214" t="s">
        <v>526</v>
      </c>
      <c r="H110" s="215">
        <v>21.600000000000001</v>
      </c>
      <c r="I110" s="216"/>
      <c r="J110" s="217">
        <f>ROUND(I110*H110,2)</f>
        <v>0</v>
      </c>
      <c r="K110" s="213" t="s">
        <v>47</v>
      </c>
      <c r="L110" s="66"/>
      <c r="M110" s="218" t="s">
        <v>47</v>
      </c>
      <c r="N110" s="219" t="s">
        <v>53</v>
      </c>
      <c r="O110" s="41"/>
      <c r="P110" s="220">
        <f>O110*H110</f>
        <v>0</v>
      </c>
      <c r="Q110" s="220">
        <v>0.058279999999999998</v>
      </c>
      <c r="R110" s="220">
        <f>Q110*H110</f>
        <v>0</v>
      </c>
      <c r="S110" s="220">
        <v>0</v>
      </c>
      <c r="T110" s="221">
        <f>S110*H110</f>
        <v>0</v>
      </c>
      <c r="AR110" s="19" t="s">
        <v>194</v>
      </c>
      <c r="AT110" s="19" t="s">
        <v>196</v>
      </c>
      <c r="AU110" s="19" t="s">
        <v>23</v>
      </c>
      <c r="AY110" s="19" t="s">
        <v>195</v>
      </c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19" t="s">
        <v>23</v>
      </c>
      <c r="BK110" s="222">
        <f>ROUND(I110*H110,2)</f>
        <v>0</v>
      </c>
      <c r="BL110" s="19" t="s">
        <v>194</v>
      </c>
      <c r="BM110" s="19" t="s">
        <v>1629</v>
      </c>
    </row>
    <row r="111" s="1" customFormat="1">
      <c r="B111" s="40"/>
      <c r="C111" s="68"/>
      <c r="D111" s="225" t="s">
        <v>202</v>
      </c>
      <c r="E111" s="68"/>
      <c r="F111" s="226" t="s">
        <v>1042</v>
      </c>
      <c r="G111" s="68"/>
      <c r="H111" s="68"/>
      <c r="I111" s="183"/>
      <c r="J111" s="68"/>
      <c r="K111" s="68"/>
      <c r="L111" s="66"/>
      <c r="M111" s="86"/>
      <c r="N111" s="41"/>
      <c r="O111" s="41"/>
      <c r="P111" s="41"/>
      <c r="Q111" s="41"/>
      <c r="R111" s="41"/>
      <c r="S111" s="41"/>
      <c r="T111" s="87"/>
      <c r="AT111" s="19" t="s">
        <v>202</v>
      </c>
      <c r="AU111" s="19" t="s">
        <v>23</v>
      </c>
    </row>
    <row r="112" s="12" customFormat="1">
      <c r="B112" s="238"/>
      <c r="C112" s="239"/>
      <c r="D112" s="225" t="s">
        <v>213</v>
      </c>
      <c r="E112" s="266" t="s">
        <v>47</v>
      </c>
      <c r="F112" s="267" t="s">
        <v>1627</v>
      </c>
      <c r="G112" s="239"/>
      <c r="H112" s="268">
        <v>21.600000000000001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213</v>
      </c>
      <c r="AU112" s="248" t="s">
        <v>23</v>
      </c>
      <c r="AV112" s="12" t="s">
        <v>91</v>
      </c>
      <c r="AW112" s="12" t="s">
        <v>45</v>
      </c>
      <c r="AX112" s="12" t="s">
        <v>82</v>
      </c>
      <c r="AY112" s="248" t="s">
        <v>195</v>
      </c>
    </row>
    <row r="113" s="14" customFormat="1">
      <c r="B113" s="272"/>
      <c r="C113" s="273"/>
      <c r="D113" s="223" t="s">
        <v>213</v>
      </c>
      <c r="E113" s="283" t="s">
        <v>47</v>
      </c>
      <c r="F113" s="284" t="s">
        <v>297</v>
      </c>
      <c r="G113" s="273"/>
      <c r="H113" s="285">
        <v>21.600000000000001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AT113" s="282" t="s">
        <v>213</v>
      </c>
      <c r="AU113" s="282" t="s">
        <v>23</v>
      </c>
      <c r="AV113" s="14" t="s">
        <v>194</v>
      </c>
      <c r="AW113" s="14" t="s">
        <v>45</v>
      </c>
      <c r="AX113" s="14" t="s">
        <v>23</v>
      </c>
      <c r="AY113" s="282" t="s">
        <v>195</v>
      </c>
    </row>
    <row r="114" s="1" customFormat="1" ht="22.5" customHeight="1">
      <c r="B114" s="40"/>
      <c r="C114" s="211" t="s">
        <v>28</v>
      </c>
      <c r="D114" s="211" t="s">
        <v>196</v>
      </c>
      <c r="E114" s="212" t="s">
        <v>1044</v>
      </c>
      <c r="F114" s="213" t="s">
        <v>1045</v>
      </c>
      <c r="G114" s="214" t="s">
        <v>526</v>
      </c>
      <c r="H114" s="215">
        <v>21.600000000000001</v>
      </c>
      <c r="I114" s="216"/>
      <c r="J114" s="217">
        <f>ROUND(I114*H114,2)</f>
        <v>0</v>
      </c>
      <c r="K114" s="213" t="s">
        <v>47</v>
      </c>
      <c r="L114" s="66"/>
      <c r="M114" s="218" t="s">
        <v>47</v>
      </c>
      <c r="N114" s="219" t="s">
        <v>53</v>
      </c>
      <c r="O114" s="41"/>
      <c r="P114" s="220">
        <f>O114*H114</f>
        <v>0</v>
      </c>
      <c r="Q114" s="220">
        <v>0.0035599999999999998</v>
      </c>
      <c r="R114" s="220">
        <f>Q114*H114</f>
        <v>0</v>
      </c>
      <c r="S114" s="220">
        <v>0</v>
      </c>
      <c r="T114" s="221">
        <f>S114*H114</f>
        <v>0</v>
      </c>
      <c r="AR114" s="19" t="s">
        <v>194</v>
      </c>
      <c r="AT114" s="19" t="s">
        <v>196</v>
      </c>
      <c r="AU114" s="19" t="s">
        <v>23</v>
      </c>
      <c r="AY114" s="19" t="s">
        <v>195</v>
      </c>
      <c r="BE114" s="222">
        <f>IF(N114="základní",J114,0)</f>
        <v>0</v>
      </c>
      <c r="BF114" s="222">
        <f>IF(N114="snížená",J114,0)</f>
        <v>0</v>
      </c>
      <c r="BG114" s="222">
        <f>IF(N114="zákl. přenesená",J114,0)</f>
        <v>0</v>
      </c>
      <c r="BH114" s="222">
        <f>IF(N114="sníž. přenesená",J114,0)</f>
        <v>0</v>
      </c>
      <c r="BI114" s="222">
        <f>IF(N114="nulová",J114,0)</f>
        <v>0</v>
      </c>
      <c r="BJ114" s="19" t="s">
        <v>23</v>
      </c>
      <c r="BK114" s="222">
        <f>ROUND(I114*H114,2)</f>
        <v>0</v>
      </c>
      <c r="BL114" s="19" t="s">
        <v>194</v>
      </c>
      <c r="BM114" s="19" t="s">
        <v>1630</v>
      </c>
    </row>
    <row r="115" s="1" customFormat="1">
      <c r="B115" s="40"/>
      <c r="C115" s="68"/>
      <c r="D115" s="225" t="s">
        <v>202</v>
      </c>
      <c r="E115" s="68"/>
      <c r="F115" s="226" t="s">
        <v>1047</v>
      </c>
      <c r="G115" s="68"/>
      <c r="H115" s="68"/>
      <c r="I115" s="183"/>
      <c r="J115" s="68"/>
      <c r="K115" s="68"/>
      <c r="L115" s="66"/>
      <c r="M115" s="86"/>
      <c r="N115" s="41"/>
      <c r="O115" s="41"/>
      <c r="P115" s="41"/>
      <c r="Q115" s="41"/>
      <c r="R115" s="41"/>
      <c r="S115" s="41"/>
      <c r="T115" s="87"/>
      <c r="AT115" s="19" t="s">
        <v>202</v>
      </c>
      <c r="AU115" s="19" t="s">
        <v>23</v>
      </c>
    </row>
    <row r="116" s="12" customFormat="1">
      <c r="B116" s="238"/>
      <c r="C116" s="239"/>
      <c r="D116" s="225" t="s">
        <v>213</v>
      </c>
      <c r="E116" s="266" t="s">
        <v>47</v>
      </c>
      <c r="F116" s="267" t="s">
        <v>1627</v>
      </c>
      <c r="G116" s="239"/>
      <c r="H116" s="268">
        <v>21.600000000000001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213</v>
      </c>
      <c r="AU116" s="248" t="s">
        <v>23</v>
      </c>
      <c r="AV116" s="12" t="s">
        <v>91</v>
      </c>
      <c r="AW116" s="12" t="s">
        <v>45</v>
      </c>
      <c r="AX116" s="12" t="s">
        <v>82</v>
      </c>
      <c r="AY116" s="248" t="s">
        <v>195</v>
      </c>
    </row>
    <row r="117" s="14" customFormat="1">
      <c r="B117" s="272"/>
      <c r="C117" s="273"/>
      <c r="D117" s="223" t="s">
        <v>213</v>
      </c>
      <c r="E117" s="283" t="s">
        <v>47</v>
      </c>
      <c r="F117" s="284" t="s">
        <v>297</v>
      </c>
      <c r="G117" s="273"/>
      <c r="H117" s="285">
        <v>21.600000000000001</v>
      </c>
      <c r="I117" s="277"/>
      <c r="J117" s="273"/>
      <c r="K117" s="273"/>
      <c r="L117" s="278"/>
      <c r="M117" s="279"/>
      <c r="N117" s="280"/>
      <c r="O117" s="280"/>
      <c r="P117" s="280"/>
      <c r="Q117" s="280"/>
      <c r="R117" s="280"/>
      <c r="S117" s="280"/>
      <c r="T117" s="281"/>
      <c r="AT117" s="282" t="s">
        <v>213</v>
      </c>
      <c r="AU117" s="282" t="s">
        <v>23</v>
      </c>
      <c r="AV117" s="14" t="s">
        <v>194</v>
      </c>
      <c r="AW117" s="14" t="s">
        <v>45</v>
      </c>
      <c r="AX117" s="14" t="s">
        <v>23</v>
      </c>
      <c r="AY117" s="282" t="s">
        <v>195</v>
      </c>
    </row>
    <row r="118" s="1" customFormat="1" ht="22.5" customHeight="1">
      <c r="B118" s="40"/>
      <c r="C118" s="211" t="s">
        <v>252</v>
      </c>
      <c r="D118" s="211" t="s">
        <v>196</v>
      </c>
      <c r="E118" s="212" t="s">
        <v>926</v>
      </c>
      <c r="F118" s="213" t="s">
        <v>927</v>
      </c>
      <c r="G118" s="214" t="s">
        <v>486</v>
      </c>
      <c r="H118" s="215">
        <v>0.90000000000000002</v>
      </c>
      <c r="I118" s="216"/>
      <c r="J118" s="217">
        <f>ROUND(I118*H118,2)</f>
        <v>0</v>
      </c>
      <c r="K118" s="213" t="s">
        <v>200</v>
      </c>
      <c r="L118" s="66"/>
      <c r="M118" s="218" t="s">
        <v>47</v>
      </c>
      <c r="N118" s="219" t="s">
        <v>53</v>
      </c>
      <c r="O118" s="41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AR118" s="19" t="s">
        <v>194</v>
      </c>
      <c r="AT118" s="19" t="s">
        <v>196</v>
      </c>
      <c r="AU118" s="19" t="s">
        <v>23</v>
      </c>
      <c r="AY118" s="19" t="s">
        <v>195</v>
      </c>
      <c r="BE118" s="222">
        <f>IF(N118="základní",J118,0)</f>
        <v>0</v>
      </c>
      <c r="BF118" s="222">
        <f>IF(N118="snížená",J118,0)</f>
        <v>0</v>
      </c>
      <c r="BG118" s="222">
        <f>IF(N118="zákl. přenesená",J118,0)</f>
        <v>0</v>
      </c>
      <c r="BH118" s="222">
        <f>IF(N118="sníž. přenesená",J118,0)</f>
        <v>0</v>
      </c>
      <c r="BI118" s="222">
        <f>IF(N118="nulová",J118,0)</f>
        <v>0</v>
      </c>
      <c r="BJ118" s="19" t="s">
        <v>23</v>
      </c>
      <c r="BK118" s="222">
        <f>ROUND(I118*H118,2)</f>
        <v>0</v>
      </c>
      <c r="BL118" s="19" t="s">
        <v>194</v>
      </c>
      <c r="BM118" s="19" t="s">
        <v>1631</v>
      </c>
    </row>
    <row r="119" s="1" customFormat="1">
      <c r="B119" s="40"/>
      <c r="C119" s="68"/>
      <c r="D119" s="225" t="s">
        <v>202</v>
      </c>
      <c r="E119" s="68"/>
      <c r="F119" s="226" t="s">
        <v>929</v>
      </c>
      <c r="G119" s="68"/>
      <c r="H119" s="68"/>
      <c r="I119" s="183"/>
      <c r="J119" s="68"/>
      <c r="K119" s="68"/>
      <c r="L119" s="66"/>
      <c r="M119" s="86"/>
      <c r="N119" s="41"/>
      <c r="O119" s="41"/>
      <c r="P119" s="41"/>
      <c r="Q119" s="41"/>
      <c r="R119" s="41"/>
      <c r="S119" s="41"/>
      <c r="T119" s="87"/>
      <c r="AT119" s="19" t="s">
        <v>202</v>
      </c>
      <c r="AU119" s="19" t="s">
        <v>23</v>
      </c>
    </row>
    <row r="120" s="12" customFormat="1">
      <c r="B120" s="238"/>
      <c r="C120" s="239"/>
      <c r="D120" s="223" t="s">
        <v>213</v>
      </c>
      <c r="E120" s="240" t="s">
        <v>47</v>
      </c>
      <c r="F120" s="241" t="s">
        <v>1051</v>
      </c>
      <c r="G120" s="239"/>
      <c r="H120" s="242">
        <v>0.90000000000000002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AT120" s="248" t="s">
        <v>213</v>
      </c>
      <c r="AU120" s="248" t="s">
        <v>23</v>
      </c>
      <c r="AV120" s="12" t="s">
        <v>91</v>
      </c>
      <c r="AW120" s="12" t="s">
        <v>45</v>
      </c>
      <c r="AX120" s="12" t="s">
        <v>23</v>
      </c>
      <c r="AY120" s="248" t="s">
        <v>195</v>
      </c>
    </row>
    <row r="121" s="1" customFormat="1" ht="22.5" customHeight="1">
      <c r="B121" s="40"/>
      <c r="C121" s="211" t="s">
        <v>257</v>
      </c>
      <c r="D121" s="211" t="s">
        <v>196</v>
      </c>
      <c r="E121" s="212" t="s">
        <v>932</v>
      </c>
      <c r="F121" s="213" t="s">
        <v>933</v>
      </c>
      <c r="G121" s="214" t="s">
        <v>486</v>
      </c>
      <c r="H121" s="215">
        <v>9</v>
      </c>
      <c r="I121" s="216"/>
      <c r="J121" s="217">
        <f>ROUND(I121*H121,2)</f>
        <v>0</v>
      </c>
      <c r="K121" s="213" t="s">
        <v>200</v>
      </c>
      <c r="L121" s="66"/>
      <c r="M121" s="218" t="s">
        <v>47</v>
      </c>
      <c r="N121" s="219" t="s">
        <v>53</v>
      </c>
      <c r="O121" s="41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AR121" s="19" t="s">
        <v>194</v>
      </c>
      <c r="AT121" s="19" t="s">
        <v>196</v>
      </c>
      <c r="AU121" s="19" t="s">
        <v>23</v>
      </c>
      <c r="AY121" s="19" t="s">
        <v>195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9" t="s">
        <v>23</v>
      </c>
      <c r="BK121" s="222">
        <f>ROUND(I121*H121,2)</f>
        <v>0</v>
      </c>
      <c r="BL121" s="19" t="s">
        <v>194</v>
      </c>
      <c r="BM121" s="19" t="s">
        <v>1632</v>
      </c>
    </row>
    <row r="122" s="1" customFormat="1">
      <c r="B122" s="40"/>
      <c r="C122" s="68"/>
      <c r="D122" s="225" t="s">
        <v>202</v>
      </c>
      <c r="E122" s="68"/>
      <c r="F122" s="226" t="s">
        <v>935</v>
      </c>
      <c r="G122" s="68"/>
      <c r="H122" s="68"/>
      <c r="I122" s="183"/>
      <c r="J122" s="68"/>
      <c r="K122" s="68"/>
      <c r="L122" s="66"/>
      <c r="M122" s="86"/>
      <c r="N122" s="41"/>
      <c r="O122" s="41"/>
      <c r="P122" s="41"/>
      <c r="Q122" s="41"/>
      <c r="R122" s="41"/>
      <c r="S122" s="41"/>
      <c r="T122" s="87"/>
      <c r="AT122" s="19" t="s">
        <v>202</v>
      </c>
      <c r="AU122" s="19" t="s">
        <v>23</v>
      </c>
    </row>
    <row r="123" s="12" customFormat="1">
      <c r="B123" s="238"/>
      <c r="C123" s="239"/>
      <c r="D123" s="225" t="s">
        <v>213</v>
      </c>
      <c r="E123" s="266" t="s">
        <v>47</v>
      </c>
      <c r="F123" s="267" t="s">
        <v>1053</v>
      </c>
      <c r="G123" s="239"/>
      <c r="H123" s="268">
        <v>9</v>
      </c>
      <c r="I123" s="243"/>
      <c r="J123" s="239"/>
      <c r="K123" s="239"/>
      <c r="L123" s="244"/>
      <c r="M123" s="269"/>
      <c r="N123" s="270"/>
      <c r="O123" s="270"/>
      <c r="P123" s="270"/>
      <c r="Q123" s="270"/>
      <c r="R123" s="270"/>
      <c r="S123" s="270"/>
      <c r="T123" s="271"/>
      <c r="AT123" s="248" t="s">
        <v>213</v>
      </c>
      <c r="AU123" s="248" t="s">
        <v>23</v>
      </c>
      <c r="AV123" s="12" t="s">
        <v>91</v>
      </c>
      <c r="AW123" s="12" t="s">
        <v>45</v>
      </c>
      <c r="AX123" s="12" t="s">
        <v>23</v>
      </c>
      <c r="AY123" s="248" t="s">
        <v>195</v>
      </c>
    </row>
    <row r="124" s="1" customFormat="1" ht="6.96" customHeight="1">
      <c r="B124" s="61"/>
      <c r="C124" s="62"/>
      <c r="D124" s="62"/>
      <c r="E124" s="62"/>
      <c r="F124" s="62"/>
      <c r="G124" s="62"/>
      <c r="H124" s="62"/>
      <c r="I124" s="166"/>
      <c r="J124" s="62"/>
      <c r="K124" s="62"/>
      <c r="L124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152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82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1633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1634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ROUND(J86,2)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ROUND(SUM(BE86:BE293), 2)</f>
        <v>0</v>
      </c>
      <c r="G32" s="41"/>
      <c r="H32" s="41"/>
      <c r="I32" s="158">
        <v>0.20999999999999999</v>
      </c>
      <c r="J32" s="157">
        <f>ROUND(ROUND((SUM(BE86:BE293)),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ROUND(SUM(BF86:BF293), 2)</f>
        <v>0</v>
      </c>
      <c r="G33" s="41"/>
      <c r="H33" s="41"/>
      <c r="I33" s="158">
        <v>0.14999999999999999</v>
      </c>
      <c r="J33" s="157">
        <f>ROUND(ROUND((SUM(BF86:BF293)),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ROUND(SUM(BG86:BG293),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ROUND(SUM(BH86:BH293),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ROUND(SUM(BI86:BI293),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1633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J86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504</v>
      </c>
      <c r="E61" s="179"/>
      <c r="F61" s="179"/>
      <c r="G61" s="179"/>
      <c r="H61" s="179"/>
      <c r="I61" s="180"/>
      <c r="J61" s="181">
        <f>J87</f>
        <v>0</v>
      </c>
      <c r="K61" s="182"/>
    </row>
    <row r="62" s="8" customFormat="1" ht="24.96" customHeight="1">
      <c r="B62" s="176"/>
      <c r="C62" s="177"/>
      <c r="D62" s="178" t="s">
        <v>1060</v>
      </c>
      <c r="E62" s="179"/>
      <c r="F62" s="179"/>
      <c r="G62" s="179"/>
      <c r="H62" s="179"/>
      <c r="I62" s="180"/>
      <c r="J62" s="181">
        <f>J127</f>
        <v>0</v>
      </c>
      <c r="K62" s="182"/>
    </row>
    <row r="63" s="8" customFormat="1" ht="24.96" customHeight="1">
      <c r="B63" s="176"/>
      <c r="C63" s="177"/>
      <c r="D63" s="178" t="s">
        <v>505</v>
      </c>
      <c r="E63" s="179"/>
      <c r="F63" s="179"/>
      <c r="G63" s="179"/>
      <c r="H63" s="179"/>
      <c r="I63" s="180"/>
      <c r="J63" s="181">
        <f>J137</f>
        <v>0</v>
      </c>
      <c r="K63" s="182"/>
    </row>
    <row r="64" s="8" customFormat="1" ht="24.96" customHeight="1">
      <c r="B64" s="176"/>
      <c r="C64" s="177"/>
      <c r="D64" s="178" t="s">
        <v>506</v>
      </c>
      <c r="E64" s="179"/>
      <c r="F64" s="179"/>
      <c r="G64" s="179"/>
      <c r="H64" s="179"/>
      <c r="I64" s="180"/>
      <c r="J64" s="181">
        <f>J227</f>
        <v>0</v>
      </c>
      <c r="K64" s="182"/>
    </row>
    <row r="65" s="1" customFormat="1" ht="21.84" customHeight="1">
      <c r="B65" s="40"/>
      <c r="C65" s="41"/>
      <c r="D65" s="41"/>
      <c r="E65" s="41"/>
      <c r="F65" s="41"/>
      <c r="G65" s="41"/>
      <c r="H65" s="41"/>
      <c r="I65" s="143"/>
      <c r="J65" s="41"/>
      <c r="K65" s="45"/>
    </row>
    <row r="66" s="1" customFormat="1" ht="6.96" customHeight="1">
      <c r="B66" s="61"/>
      <c r="C66" s="62"/>
      <c r="D66" s="62"/>
      <c r="E66" s="62"/>
      <c r="F66" s="62"/>
      <c r="G66" s="62"/>
      <c r="H66" s="62"/>
      <c r="I66" s="166"/>
      <c r="J66" s="62"/>
      <c r="K66" s="63"/>
    </row>
    <row r="70" s="1" customFormat="1" ht="6.96" customHeight="1">
      <c r="B70" s="64"/>
      <c r="C70" s="65"/>
      <c r="D70" s="65"/>
      <c r="E70" s="65"/>
      <c r="F70" s="65"/>
      <c r="G70" s="65"/>
      <c r="H70" s="65"/>
      <c r="I70" s="169"/>
      <c r="J70" s="65"/>
      <c r="K70" s="65"/>
      <c r="L70" s="66"/>
    </row>
    <row r="71" s="1" customFormat="1" ht="36.96" customHeight="1">
      <c r="B71" s="40"/>
      <c r="C71" s="67" t="s">
        <v>178</v>
      </c>
      <c r="D71" s="68"/>
      <c r="E71" s="68"/>
      <c r="F71" s="68"/>
      <c r="G71" s="68"/>
      <c r="H71" s="68"/>
      <c r="I71" s="183"/>
      <c r="J71" s="68"/>
      <c r="K71" s="68"/>
      <c r="L71" s="66"/>
    </row>
    <row r="72" s="1" customFormat="1" ht="6.96" customHeight="1">
      <c r="B72" s="40"/>
      <c r="C72" s="68"/>
      <c r="D72" s="68"/>
      <c r="E72" s="68"/>
      <c r="F72" s="68"/>
      <c r="G72" s="68"/>
      <c r="H72" s="68"/>
      <c r="I72" s="183"/>
      <c r="J72" s="68"/>
      <c r="K72" s="68"/>
      <c r="L72" s="66"/>
    </row>
    <row r="73" s="1" customFormat="1" ht="14.4" customHeight="1">
      <c r="B73" s="40"/>
      <c r="C73" s="70" t="s">
        <v>16</v>
      </c>
      <c r="D73" s="68"/>
      <c r="E73" s="68"/>
      <c r="F73" s="68"/>
      <c r="G73" s="68"/>
      <c r="H73" s="68"/>
      <c r="I73" s="183"/>
      <c r="J73" s="68"/>
      <c r="K73" s="68"/>
      <c r="L73" s="66"/>
    </row>
    <row r="74" s="1" customFormat="1" ht="22.5" customHeight="1">
      <c r="B74" s="40"/>
      <c r="C74" s="68"/>
      <c r="D74" s="68"/>
      <c r="E74" s="184">
        <f>E7</f>
        <v>0</v>
      </c>
      <c r="F74" s="68"/>
      <c r="G74" s="68"/>
      <c r="H74" s="68"/>
      <c r="I74" s="183"/>
      <c r="J74" s="68"/>
      <c r="K74" s="68"/>
      <c r="L74" s="66"/>
    </row>
    <row r="75">
      <c r="B75" s="23"/>
      <c r="C75" s="70" t="s">
        <v>167</v>
      </c>
      <c r="D75" s="298"/>
      <c r="E75" s="298"/>
      <c r="F75" s="298"/>
      <c r="G75" s="298"/>
      <c r="H75" s="298"/>
      <c r="I75" s="138"/>
      <c r="J75" s="298"/>
      <c r="K75" s="298"/>
      <c r="L75" s="299"/>
    </row>
    <row r="76" s="1" customFormat="1" ht="22.5" customHeight="1">
      <c r="B76" s="40"/>
      <c r="C76" s="68"/>
      <c r="D76" s="68"/>
      <c r="E76" s="184" t="s">
        <v>1633</v>
      </c>
      <c r="F76" s="68"/>
      <c r="G76" s="68"/>
      <c r="H76" s="68"/>
      <c r="I76" s="183"/>
      <c r="J76" s="68"/>
      <c r="K76" s="68"/>
      <c r="L76" s="66"/>
    </row>
    <row r="77" s="1" customFormat="1" ht="14.4" customHeight="1">
      <c r="B77" s="40"/>
      <c r="C77" s="70" t="s">
        <v>501</v>
      </c>
      <c r="D77" s="68"/>
      <c r="E77" s="68"/>
      <c r="F77" s="68"/>
      <c r="G77" s="68"/>
      <c r="H77" s="68"/>
      <c r="I77" s="183"/>
      <c r="J77" s="68"/>
      <c r="K77" s="68"/>
      <c r="L77" s="66"/>
    </row>
    <row r="78" s="1" customFormat="1" ht="23.25" customHeight="1">
      <c r="B78" s="40"/>
      <c r="C78" s="68"/>
      <c r="D78" s="68"/>
      <c r="E78" s="76">
        <f>E11</f>
        <v>0</v>
      </c>
      <c r="F78" s="68"/>
      <c r="G78" s="68"/>
      <c r="H78" s="68"/>
      <c r="I78" s="183"/>
      <c r="J78" s="68"/>
      <c r="K78" s="68"/>
      <c r="L78" s="66"/>
    </row>
    <row r="79" s="1" customFormat="1" ht="6.96" customHeight="1">
      <c r="B79" s="40"/>
      <c r="C79" s="68"/>
      <c r="D79" s="68"/>
      <c r="E79" s="68"/>
      <c r="F79" s="68"/>
      <c r="G79" s="68"/>
      <c r="H79" s="68"/>
      <c r="I79" s="183"/>
      <c r="J79" s="68"/>
      <c r="K79" s="68"/>
      <c r="L79" s="66"/>
    </row>
    <row r="80" s="1" customFormat="1" ht="18" customHeight="1">
      <c r="B80" s="40"/>
      <c r="C80" s="70" t="s">
        <v>24</v>
      </c>
      <c r="D80" s="68"/>
      <c r="E80" s="68"/>
      <c r="F80" s="185">
        <f>F14</f>
        <v>0</v>
      </c>
      <c r="G80" s="68"/>
      <c r="H80" s="68"/>
      <c r="I80" s="186" t="s">
        <v>26</v>
      </c>
      <c r="J80" s="79">
        <f>IF(J14="","",J14)</f>
        <v>0</v>
      </c>
      <c r="K80" s="68"/>
      <c r="L80" s="66"/>
    </row>
    <row r="81" s="1" customFormat="1" ht="6.96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1" customFormat="1">
      <c r="B82" s="40"/>
      <c r="C82" s="70" t="s">
        <v>34</v>
      </c>
      <c r="D82" s="68"/>
      <c r="E82" s="68"/>
      <c r="F82" s="185">
        <f>E17</f>
        <v>0</v>
      </c>
      <c r="G82" s="68"/>
      <c r="H82" s="68"/>
      <c r="I82" s="186" t="s">
        <v>42</v>
      </c>
      <c r="J82" s="185">
        <f>E23</f>
        <v>0</v>
      </c>
      <c r="K82" s="68"/>
      <c r="L82" s="66"/>
    </row>
    <row r="83" s="1" customFormat="1" ht="14.4" customHeight="1">
      <c r="B83" s="40"/>
      <c r="C83" s="70" t="s">
        <v>40</v>
      </c>
      <c r="D83" s="68"/>
      <c r="E83" s="68"/>
      <c r="F83" s="185">
        <f>IF(E20="","",E20)</f>
        <v>0</v>
      </c>
      <c r="G83" s="68"/>
      <c r="H83" s="68"/>
      <c r="I83" s="183"/>
      <c r="J83" s="68"/>
      <c r="K83" s="68"/>
      <c r="L83" s="66"/>
    </row>
    <row r="84" s="1" customFormat="1" ht="10.32" customHeight="1">
      <c r="B84" s="40"/>
      <c r="C84" s="68"/>
      <c r="D84" s="68"/>
      <c r="E84" s="68"/>
      <c r="F84" s="68"/>
      <c r="G84" s="68"/>
      <c r="H84" s="68"/>
      <c r="I84" s="183"/>
      <c r="J84" s="68"/>
      <c r="K84" s="68"/>
      <c r="L84" s="66"/>
    </row>
    <row r="85" s="9" customFormat="1" ht="29.28" customHeight="1">
      <c r="B85" s="187"/>
      <c r="C85" s="188" t="s">
        <v>179</v>
      </c>
      <c r="D85" s="189" t="s">
        <v>67</v>
      </c>
      <c r="E85" s="189" t="s">
        <v>63</v>
      </c>
      <c r="F85" s="189" t="s">
        <v>180</v>
      </c>
      <c r="G85" s="189" t="s">
        <v>181</v>
      </c>
      <c r="H85" s="189" t="s">
        <v>182</v>
      </c>
      <c r="I85" s="190" t="s">
        <v>183</v>
      </c>
      <c r="J85" s="189" t="s">
        <v>174</v>
      </c>
      <c r="K85" s="191" t="s">
        <v>184</v>
      </c>
      <c r="L85" s="192"/>
      <c r="M85" s="93" t="s">
        <v>185</v>
      </c>
      <c r="N85" s="94" t="s">
        <v>52</v>
      </c>
      <c r="O85" s="94" t="s">
        <v>186</v>
      </c>
      <c r="P85" s="94" t="s">
        <v>187</v>
      </c>
      <c r="Q85" s="94" t="s">
        <v>188</v>
      </c>
      <c r="R85" s="94" t="s">
        <v>189</v>
      </c>
      <c r="S85" s="94" t="s">
        <v>190</v>
      </c>
      <c r="T85" s="95" t="s">
        <v>191</v>
      </c>
    </row>
    <row r="86" s="1" customFormat="1" ht="29.28" customHeight="1">
      <c r="B86" s="40"/>
      <c r="C86" s="99" t="s">
        <v>175</v>
      </c>
      <c r="D86" s="68"/>
      <c r="E86" s="68"/>
      <c r="F86" s="68"/>
      <c r="G86" s="68"/>
      <c r="H86" s="68"/>
      <c r="I86" s="183"/>
      <c r="J86" s="193">
        <f>BK86</f>
        <v>0</v>
      </c>
      <c r="K86" s="68"/>
      <c r="L86" s="66"/>
      <c r="M86" s="96"/>
      <c r="N86" s="97"/>
      <c r="O86" s="97"/>
      <c r="P86" s="194">
        <f>P87+P127+P137+P227</f>
        <v>0</v>
      </c>
      <c r="Q86" s="97"/>
      <c r="R86" s="194">
        <f>R87+R127+R137+R227</f>
        <v>0</v>
      </c>
      <c r="S86" s="97"/>
      <c r="T86" s="195">
        <f>T87+T127+T137+T227</f>
        <v>0</v>
      </c>
      <c r="AT86" s="19" t="s">
        <v>81</v>
      </c>
      <c r="AU86" s="19" t="s">
        <v>176</v>
      </c>
      <c r="BK86" s="196">
        <f>BK87+BK127+BK137+BK227</f>
        <v>0</v>
      </c>
    </row>
    <row r="87" s="10" customFormat="1" ht="37.44" customHeight="1">
      <c r="B87" s="197"/>
      <c r="C87" s="198"/>
      <c r="D87" s="199" t="s">
        <v>81</v>
      </c>
      <c r="E87" s="200" t="s">
        <v>23</v>
      </c>
      <c r="F87" s="200" t="s">
        <v>298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SUM(P88:P126)</f>
        <v>0</v>
      </c>
      <c r="Q87" s="205"/>
      <c r="R87" s="206">
        <f>SUM(R88:R126)</f>
        <v>0</v>
      </c>
      <c r="S87" s="205"/>
      <c r="T87" s="207">
        <f>SUM(T88:T126)</f>
        <v>0</v>
      </c>
      <c r="AR87" s="208" t="s">
        <v>194</v>
      </c>
      <c r="AT87" s="209" t="s">
        <v>81</v>
      </c>
      <c r="AU87" s="209" t="s">
        <v>82</v>
      </c>
      <c r="AY87" s="208" t="s">
        <v>195</v>
      </c>
      <c r="BK87" s="210">
        <f>SUM(BK88:BK126)</f>
        <v>0</v>
      </c>
    </row>
    <row r="88" s="1" customFormat="1" ht="22.5" customHeight="1">
      <c r="B88" s="40"/>
      <c r="C88" s="211" t="s">
        <v>23</v>
      </c>
      <c r="D88" s="211" t="s">
        <v>196</v>
      </c>
      <c r="E88" s="212" t="s">
        <v>524</v>
      </c>
      <c r="F88" s="213" t="s">
        <v>525</v>
      </c>
      <c r="G88" s="214" t="s">
        <v>526</v>
      </c>
      <c r="H88" s="215">
        <v>1071</v>
      </c>
      <c r="I88" s="216"/>
      <c r="J88" s="217">
        <f>ROUND(I88*H88,2)</f>
        <v>0</v>
      </c>
      <c r="K88" s="213" t="s">
        <v>200</v>
      </c>
      <c r="L88" s="66"/>
      <c r="M88" s="218" t="s">
        <v>47</v>
      </c>
      <c r="N88" s="219" t="s">
        <v>53</v>
      </c>
      <c r="O88" s="41"/>
      <c r="P88" s="220">
        <f>O88*H88</f>
        <v>0</v>
      </c>
      <c r="Q88" s="220">
        <v>0</v>
      </c>
      <c r="R88" s="220">
        <f>Q88*H88</f>
        <v>0</v>
      </c>
      <c r="S88" s="220">
        <v>0.56000000000000005</v>
      </c>
      <c r="T88" s="221">
        <f>S88*H88</f>
        <v>0</v>
      </c>
      <c r="AR88" s="19" t="s">
        <v>194</v>
      </c>
      <c r="AT88" s="19" t="s">
        <v>196</v>
      </c>
      <c r="AU88" s="19" t="s">
        <v>23</v>
      </c>
      <c r="AY88" s="19" t="s">
        <v>195</v>
      </c>
      <c r="BE88" s="222">
        <f>IF(N88="základní",J88,0)</f>
        <v>0</v>
      </c>
      <c r="BF88" s="222">
        <f>IF(N88="snížená",J88,0)</f>
        <v>0</v>
      </c>
      <c r="BG88" s="222">
        <f>IF(N88="zákl. přenesená",J88,0)</f>
        <v>0</v>
      </c>
      <c r="BH88" s="222">
        <f>IF(N88="sníž. přenesená",J88,0)</f>
        <v>0</v>
      </c>
      <c r="BI88" s="222">
        <f>IF(N88="nulová",J88,0)</f>
        <v>0</v>
      </c>
      <c r="BJ88" s="19" t="s">
        <v>23</v>
      </c>
      <c r="BK88" s="222">
        <f>ROUND(I88*H88,2)</f>
        <v>0</v>
      </c>
      <c r="BL88" s="19" t="s">
        <v>194</v>
      </c>
      <c r="BM88" s="19" t="s">
        <v>1635</v>
      </c>
    </row>
    <row r="89" s="1" customFormat="1">
      <c r="B89" s="40"/>
      <c r="C89" s="68"/>
      <c r="D89" s="225" t="s">
        <v>202</v>
      </c>
      <c r="E89" s="68"/>
      <c r="F89" s="226" t="s">
        <v>528</v>
      </c>
      <c r="G89" s="68"/>
      <c r="H89" s="68"/>
      <c r="I89" s="183"/>
      <c r="J89" s="68"/>
      <c r="K89" s="68"/>
      <c r="L89" s="66"/>
      <c r="M89" s="86"/>
      <c r="N89" s="41"/>
      <c r="O89" s="41"/>
      <c r="P89" s="41"/>
      <c r="Q89" s="41"/>
      <c r="R89" s="41"/>
      <c r="S89" s="41"/>
      <c r="T89" s="87"/>
      <c r="AT89" s="19" t="s">
        <v>202</v>
      </c>
      <c r="AU89" s="19" t="s">
        <v>23</v>
      </c>
    </row>
    <row r="90" s="11" customFormat="1">
      <c r="B90" s="227"/>
      <c r="C90" s="228"/>
      <c r="D90" s="225" t="s">
        <v>213</v>
      </c>
      <c r="E90" s="229" t="s">
        <v>47</v>
      </c>
      <c r="F90" s="230" t="s">
        <v>1636</v>
      </c>
      <c r="G90" s="228"/>
      <c r="H90" s="231" t="s">
        <v>47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AT90" s="237" t="s">
        <v>213</v>
      </c>
      <c r="AU90" s="237" t="s">
        <v>23</v>
      </c>
      <c r="AV90" s="11" t="s">
        <v>23</v>
      </c>
      <c r="AW90" s="11" t="s">
        <v>45</v>
      </c>
      <c r="AX90" s="11" t="s">
        <v>82</v>
      </c>
      <c r="AY90" s="237" t="s">
        <v>195</v>
      </c>
    </row>
    <row r="91" s="11" customFormat="1">
      <c r="B91" s="227"/>
      <c r="C91" s="228"/>
      <c r="D91" s="225" t="s">
        <v>213</v>
      </c>
      <c r="E91" s="229" t="s">
        <v>47</v>
      </c>
      <c r="F91" s="230" t="s">
        <v>1637</v>
      </c>
      <c r="G91" s="228"/>
      <c r="H91" s="231" t="s">
        <v>47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213</v>
      </c>
      <c r="AU91" s="237" t="s">
        <v>23</v>
      </c>
      <c r="AV91" s="11" t="s">
        <v>23</v>
      </c>
      <c r="AW91" s="11" t="s">
        <v>45</v>
      </c>
      <c r="AX91" s="11" t="s">
        <v>82</v>
      </c>
      <c r="AY91" s="237" t="s">
        <v>195</v>
      </c>
    </row>
    <row r="92" s="12" customFormat="1">
      <c r="B92" s="238"/>
      <c r="C92" s="239"/>
      <c r="D92" s="225" t="s">
        <v>213</v>
      </c>
      <c r="E92" s="266" t="s">
        <v>530</v>
      </c>
      <c r="F92" s="267" t="s">
        <v>1638</v>
      </c>
      <c r="G92" s="239"/>
      <c r="H92" s="268">
        <v>1044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AT92" s="248" t="s">
        <v>213</v>
      </c>
      <c r="AU92" s="248" t="s">
        <v>23</v>
      </c>
      <c r="AV92" s="12" t="s">
        <v>91</v>
      </c>
      <c r="AW92" s="12" t="s">
        <v>45</v>
      </c>
      <c r="AX92" s="12" t="s">
        <v>82</v>
      </c>
      <c r="AY92" s="248" t="s">
        <v>195</v>
      </c>
    </row>
    <row r="93" s="11" customFormat="1">
      <c r="B93" s="227"/>
      <c r="C93" s="228"/>
      <c r="D93" s="225" t="s">
        <v>213</v>
      </c>
      <c r="E93" s="229" t="s">
        <v>47</v>
      </c>
      <c r="F93" s="230" t="s">
        <v>1639</v>
      </c>
      <c r="G93" s="228"/>
      <c r="H93" s="231" t="s">
        <v>47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213</v>
      </c>
      <c r="AU93" s="237" t="s">
        <v>23</v>
      </c>
      <c r="AV93" s="11" t="s">
        <v>23</v>
      </c>
      <c r="AW93" s="11" t="s">
        <v>45</v>
      </c>
      <c r="AX93" s="11" t="s">
        <v>82</v>
      </c>
      <c r="AY93" s="237" t="s">
        <v>195</v>
      </c>
    </row>
    <row r="94" s="11" customFormat="1">
      <c r="B94" s="227"/>
      <c r="C94" s="228"/>
      <c r="D94" s="225" t="s">
        <v>213</v>
      </c>
      <c r="E94" s="229" t="s">
        <v>47</v>
      </c>
      <c r="F94" s="230" t="s">
        <v>1640</v>
      </c>
      <c r="G94" s="228"/>
      <c r="H94" s="231" t="s">
        <v>47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213</v>
      </c>
      <c r="AU94" s="237" t="s">
        <v>23</v>
      </c>
      <c r="AV94" s="11" t="s">
        <v>23</v>
      </c>
      <c r="AW94" s="11" t="s">
        <v>45</v>
      </c>
      <c r="AX94" s="11" t="s">
        <v>82</v>
      </c>
      <c r="AY94" s="237" t="s">
        <v>195</v>
      </c>
    </row>
    <row r="95" s="12" customFormat="1">
      <c r="B95" s="238"/>
      <c r="C95" s="239"/>
      <c r="D95" s="225" t="s">
        <v>213</v>
      </c>
      <c r="E95" s="266" t="s">
        <v>534</v>
      </c>
      <c r="F95" s="267" t="s">
        <v>1641</v>
      </c>
      <c r="G95" s="239"/>
      <c r="H95" s="268">
        <v>27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213</v>
      </c>
      <c r="AU95" s="248" t="s">
        <v>23</v>
      </c>
      <c r="AV95" s="12" t="s">
        <v>91</v>
      </c>
      <c r="AW95" s="12" t="s">
        <v>45</v>
      </c>
      <c r="AX95" s="12" t="s">
        <v>82</v>
      </c>
      <c r="AY95" s="248" t="s">
        <v>195</v>
      </c>
    </row>
    <row r="96" s="14" customFormat="1">
      <c r="B96" s="272"/>
      <c r="C96" s="273"/>
      <c r="D96" s="223" t="s">
        <v>213</v>
      </c>
      <c r="E96" s="283" t="s">
        <v>47</v>
      </c>
      <c r="F96" s="284" t="s">
        <v>297</v>
      </c>
      <c r="G96" s="273"/>
      <c r="H96" s="285">
        <v>1071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AT96" s="282" t="s">
        <v>213</v>
      </c>
      <c r="AU96" s="282" t="s">
        <v>23</v>
      </c>
      <c r="AV96" s="14" t="s">
        <v>194</v>
      </c>
      <c r="AW96" s="14" t="s">
        <v>45</v>
      </c>
      <c r="AX96" s="14" t="s">
        <v>23</v>
      </c>
      <c r="AY96" s="282" t="s">
        <v>195</v>
      </c>
    </row>
    <row r="97" s="1" customFormat="1" ht="22.5" customHeight="1">
      <c r="B97" s="40"/>
      <c r="C97" s="211" t="s">
        <v>91</v>
      </c>
      <c r="D97" s="211" t="s">
        <v>196</v>
      </c>
      <c r="E97" s="212" t="s">
        <v>536</v>
      </c>
      <c r="F97" s="213" t="s">
        <v>537</v>
      </c>
      <c r="G97" s="214" t="s">
        <v>526</v>
      </c>
      <c r="H97" s="215">
        <v>1071</v>
      </c>
      <c r="I97" s="216"/>
      <c r="J97" s="217">
        <f>ROUND(I97*H97,2)</f>
        <v>0</v>
      </c>
      <c r="K97" s="213" t="s">
        <v>200</v>
      </c>
      <c r="L97" s="66"/>
      <c r="M97" s="218" t="s">
        <v>47</v>
      </c>
      <c r="N97" s="219" t="s">
        <v>53</v>
      </c>
      <c r="O97" s="41"/>
      <c r="P97" s="220">
        <f>O97*H97</f>
        <v>0</v>
      </c>
      <c r="Q97" s="220">
        <v>0</v>
      </c>
      <c r="R97" s="220">
        <f>Q97*H97</f>
        <v>0</v>
      </c>
      <c r="S97" s="220">
        <v>0.18099999999999999</v>
      </c>
      <c r="T97" s="221">
        <f>S97*H97</f>
        <v>0</v>
      </c>
      <c r="AR97" s="19" t="s">
        <v>194</v>
      </c>
      <c r="AT97" s="19" t="s">
        <v>196</v>
      </c>
      <c r="AU97" s="19" t="s">
        <v>23</v>
      </c>
      <c r="AY97" s="19" t="s">
        <v>195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19" t="s">
        <v>23</v>
      </c>
      <c r="BK97" s="222">
        <f>ROUND(I97*H97,2)</f>
        <v>0</v>
      </c>
      <c r="BL97" s="19" t="s">
        <v>194</v>
      </c>
      <c r="BM97" s="19" t="s">
        <v>1642</v>
      </c>
    </row>
    <row r="98" s="1" customFormat="1">
      <c r="B98" s="40"/>
      <c r="C98" s="68"/>
      <c r="D98" s="225" t="s">
        <v>202</v>
      </c>
      <c r="E98" s="68"/>
      <c r="F98" s="226" t="s">
        <v>539</v>
      </c>
      <c r="G98" s="68"/>
      <c r="H98" s="68"/>
      <c r="I98" s="183"/>
      <c r="J98" s="68"/>
      <c r="K98" s="68"/>
      <c r="L98" s="66"/>
      <c r="M98" s="86"/>
      <c r="N98" s="41"/>
      <c r="O98" s="41"/>
      <c r="P98" s="41"/>
      <c r="Q98" s="41"/>
      <c r="R98" s="41"/>
      <c r="S98" s="41"/>
      <c r="T98" s="87"/>
      <c r="AT98" s="19" t="s">
        <v>202</v>
      </c>
      <c r="AU98" s="19" t="s">
        <v>23</v>
      </c>
    </row>
    <row r="99" s="11" customFormat="1">
      <c r="B99" s="227"/>
      <c r="C99" s="228"/>
      <c r="D99" s="225" t="s">
        <v>213</v>
      </c>
      <c r="E99" s="229" t="s">
        <v>47</v>
      </c>
      <c r="F99" s="230" t="s">
        <v>1636</v>
      </c>
      <c r="G99" s="228"/>
      <c r="H99" s="231" t="s">
        <v>47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213</v>
      </c>
      <c r="AU99" s="237" t="s">
        <v>23</v>
      </c>
      <c r="AV99" s="11" t="s">
        <v>23</v>
      </c>
      <c r="AW99" s="11" t="s">
        <v>45</v>
      </c>
      <c r="AX99" s="11" t="s">
        <v>82</v>
      </c>
      <c r="AY99" s="237" t="s">
        <v>195</v>
      </c>
    </row>
    <row r="100" s="11" customFormat="1">
      <c r="B100" s="227"/>
      <c r="C100" s="228"/>
      <c r="D100" s="225" t="s">
        <v>213</v>
      </c>
      <c r="E100" s="229" t="s">
        <v>47</v>
      </c>
      <c r="F100" s="230" t="s">
        <v>1637</v>
      </c>
      <c r="G100" s="228"/>
      <c r="H100" s="231" t="s">
        <v>47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213</v>
      </c>
      <c r="AU100" s="237" t="s">
        <v>23</v>
      </c>
      <c r="AV100" s="11" t="s">
        <v>23</v>
      </c>
      <c r="AW100" s="11" t="s">
        <v>45</v>
      </c>
      <c r="AX100" s="11" t="s">
        <v>82</v>
      </c>
      <c r="AY100" s="237" t="s">
        <v>195</v>
      </c>
    </row>
    <row r="101" s="12" customFormat="1">
      <c r="B101" s="238"/>
      <c r="C101" s="239"/>
      <c r="D101" s="225" t="s">
        <v>213</v>
      </c>
      <c r="E101" s="266" t="s">
        <v>540</v>
      </c>
      <c r="F101" s="267" t="s">
        <v>1638</v>
      </c>
      <c r="G101" s="239"/>
      <c r="H101" s="268">
        <v>1044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AT101" s="248" t="s">
        <v>213</v>
      </c>
      <c r="AU101" s="248" t="s">
        <v>23</v>
      </c>
      <c r="AV101" s="12" t="s">
        <v>91</v>
      </c>
      <c r="AW101" s="12" t="s">
        <v>45</v>
      </c>
      <c r="AX101" s="12" t="s">
        <v>82</v>
      </c>
      <c r="AY101" s="248" t="s">
        <v>195</v>
      </c>
    </row>
    <row r="102" s="11" customFormat="1">
      <c r="B102" s="227"/>
      <c r="C102" s="228"/>
      <c r="D102" s="225" t="s">
        <v>213</v>
      </c>
      <c r="E102" s="229" t="s">
        <v>47</v>
      </c>
      <c r="F102" s="230" t="s">
        <v>1639</v>
      </c>
      <c r="G102" s="228"/>
      <c r="H102" s="231" t="s">
        <v>47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213</v>
      </c>
      <c r="AU102" s="237" t="s">
        <v>23</v>
      </c>
      <c r="AV102" s="11" t="s">
        <v>23</v>
      </c>
      <c r="AW102" s="11" t="s">
        <v>45</v>
      </c>
      <c r="AX102" s="11" t="s">
        <v>82</v>
      </c>
      <c r="AY102" s="237" t="s">
        <v>195</v>
      </c>
    </row>
    <row r="103" s="11" customFormat="1">
      <c r="B103" s="227"/>
      <c r="C103" s="228"/>
      <c r="D103" s="225" t="s">
        <v>213</v>
      </c>
      <c r="E103" s="229" t="s">
        <v>47</v>
      </c>
      <c r="F103" s="230" t="s">
        <v>1640</v>
      </c>
      <c r="G103" s="228"/>
      <c r="H103" s="231" t="s">
        <v>47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213</v>
      </c>
      <c r="AU103" s="237" t="s">
        <v>23</v>
      </c>
      <c r="AV103" s="11" t="s">
        <v>23</v>
      </c>
      <c r="AW103" s="11" t="s">
        <v>45</v>
      </c>
      <c r="AX103" s="11" t="s">
        <v>82</v>
      </c>
      <c r="AY103" s="237" t="s">
        <v>195</v>
      </c>
    </row>
    <row r="104" s="12" customFormat="1">
      <c r="B104" s="238"/>
      <c r="C104" s="239"/>
      <c r="D104" s="225" t="s">
        <v>213</v>
      </c>
      <c r="E104" s="266" t="s">
        <v>541</v>
      </c>
      <c r="F104" s="267" t="s">
        <v>1641</v>
      </c>
      <c r="G104" s="239"/>
      <c r="H104" s="268">
        <v>27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213</v>
      </c>
      <c r="AU104" s="248" t="s">
        <v>23</v>
      </c>
      <c r="AV104" s="12" t="s">
        <v>91</v>
      </c>
      <c r="AW104" s="12" t="s">
        <v>45</v>
      </c>
      <c r="AX104" s="12" t="s">
        <v>82</v>
      </c>
      <c r="AY104" s="248" t="s">
        <v>195</v>
      </c>
    </row>
    <row r="105" s="14" customFormat="1">
      <c r="B105" s="272"/>
      <c r="C105" s="273"/>
      <c r="D105" s="223" t="s">
        <v>213</v>
      </c>
      <c r="E105" s="283" t="s">
        <v>47</v>
      </c>
      <c r="F105" s="284" t="s">
        <v>297</v>
      </c>
      <c r="G105" s="273"/>
      <c r="H105" s="285">
        <v>1071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AT105" s="282" t="s">
        <v>213</v>
      </c>
      <c r="AU105" s="282" t="s">
        <v>23</v>
      </c>
      <c r="AV105" s="14" t="s">
        <v>194</v>
      </c>
      <c r="AW105" s="14" t="s">
        <v>45</v>
      </c>
      <c r="AX105" s="14" t="s">
        <v>23</v>
      </c>
      <c r="AY105" s="282" t="s">
        <v>195</v>
      </c>
    </row>
    <row r="106" s="1" customFormat="1" ht="22.5" customHeight="1">
      <c r="B106" s="40"/>
      <c r="C106" s="211" t="s">
        <v>208</v>
      </c>
      <c r="D106" s="211" t="s">
        <v>196</v>
      </c>
      <c r="E106" s="212" t="s">
        <v>542</v>
      </c>
      <c r="F106" s="213" t="s">
        <v>543</v>
      </c>
      <c r="G106" s="214" t="s">
        <v>526</v>
      </c>
      <c r="H106" s="215">
        <v>2725</v>
      </c>
      <c r="I106" s="216"/>
      <c r="J106" s="217">
        <f>ROUND(I106*H106,2)</f>
        <v>0</v>
      </c>
      <c r="K106" s="213" t="s">
        <v>200</v>
      </c>
      <c r="L106" s="66"/>
      <c r="M106" s="218" t="s">
        <v>47</v>
      </c>
      <c r="N106" s="219" t="s">
        <v>53</v>
      </c>
      <c r="O106" s="41"/>
      <c r="P106" s="220">
        <f>O106*H106</f>
        <v>0</v>
      </c>
      <c r="Q106" s="220">
        <v>0.00016000000000000001</v>
      </c>
      <c r="R106" s="220">
        <f>Q106*H106</f>
        <v>0</v>
      </c>
      <c r="S106" s="220">
        <v>0.25600000000000001</v>
      </c>
      <c r="T106" s="221">
        <f>S106*H106</f>
        <v>0</v>
      </c>
      <c r="AR106" s="19" t="s">
        <v>194</v>
      </c>
      <c r="AT106" s="19" t="s">
        <v>196</v>
      </c>
      <c r="AU106" s="19" t="s">
        <v>23</v>
      </c>
      <c r="AY106" s="19" t="s">
        <v>195</v>
      </c>
      <c r="BE106" s="222">
        <f>IF(N106="základní",J106,0)</f>
        <v>0</v>
      </c>
      <c r="BF106" s="222">
        <f>IF(N106="snížená",J106,0)</f>
        <v>0</v>
      </c>
      <c r="BG106" s="222">
        <f>IF(N106="zákl. přenesená",J106,0)</f>
        <v>0</v>
      </c>
      <c r="BH106" s="222">
        <f>IF(N106="sníž. přenesená",J106,0)</f>
        <v>0</v>
      </c>
      <c r="BI106" s="222">
        <f>IF(N106="nulová",J106,0)</f>
        <v>0</v>
      </c>
      <c r="BJ106" s="19" t="s">
        <v>23</v>
      </c>
      <c r="BK106" s="222">
        <f>ROUND(I106*H106,2)</f>
        <v>0</v>
      </c>
      <c r="BL106" s="19" t="s">
        <v>194</v>
      </c>
      <c r="BM106" s="19" t="s">
        <v>1643</v>
      </c>
    </row>
    <row r="107" s="1" customFormat="1">
      <c r="B107" s="40"/>
      <c r="C107" s="68"/>
      <c r="D107" s="225" t="s">
        <v>202</v>
      </c>
      <c r="E107" s="68"/>
      <c r="F107" s="226" t="s">
        <v>545</v>
      </c>
      <c r="G107" s="68"/>
      <c r="H107" s="68"/>
      <c r="I107" s="183"/>
      <c r="J107" s="68"/>
      <c r="K107" s="68"/>
      <c r="L107" s="66"/>
      <c r="M107" s="86"/>
      <c r="N107" s="41"/>
      <c r="O107" s="41"/>
      <c r="P107" s="41"/>
      <c r="Q107" s="41"/>
      <c r="R107" s="41"/>
      <c r="S107" s="41"/>
      <c r="T107" s="87"/>
      <c r="AT107" s="19" t="s">
        <v>202</v>
      </c>
      <c r="AU107" s="19" t="s">
        <v>23</v>
      </c>
    </row>
    <row r="108" s="11" customFormat="1">
      <c r="B108" s="227"/>
      <c r="C108" s="228"/>
      <c r="D108" s="225" t="s">
        <v>213</v>
      </c>
      <c r="E108" s="229" t="s">
        <v>47</v>
      </c>
      <c r="F108" s="230" t="s">
        <v>1636</v>
      </c>
      <c r="G108" s="228"/>
      <c r="H108" s="231" t="s">
        <v>47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213</v>
      </c>
      <c r="AU108" s="237" t="s">
        <v>23</v>
      </c>
      <c r="AV108" s="11" t="s">
        <v>23</v>
      </c>
      <c r="AW108" s="11" t="s">
        <v>45</v>
      </c>
      <c r="AX108" s="11" t="s">
        <v>82</v>
      </c>
      <c r="AY108" s="237" t="s">
        <v>195</v>
      </c>
    </row>
    <row r="109" s="12" customFormat="1">
      <c r="B109" s="238"/>
      <c r="C109" s="239"/>
      <c r="D109" s="223" t="s">
        <v>213</v>
      </c>
      <c r="E109" s="240" t="s">
        <v>548</v>
      </c>
      <c r="F109" s="241" t="s">
        <v>1644</v>
      </c>
      <c r="G109" s="239"/>
      <c r="H109" s="242">
        <v>2725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AT109" s="248" t="s">
        <v>213</v>
      </c>
      <c r="AU109" s="248" t="s">
        <v>23</v>
      </c>
      <c r="AV109" s="12" t="s">
        <v>91</v>
      </c>
      <c r="AW109" s="12" t="s">
        <v>45</v>
      </c>
      <c r="AX109" s="12" t="s">
        <v>23</v>
      </c>
      <c r="AY109" s="248" t="s">
        <v>195</v>
      </c>
    </row>
    <row r="110" s="1" customFormat="1" ht="22.5" customHeight="1">
      <c r="B110" s="40"/>
      <c r="C110" s="211" t="s">
        <v>837</v>
      </c>
      <c r="D110" s="211" t="s">
        <v>196</v>
      </c>
      <c r="E110" s="212" t="s">
        <v>1065</v>
      </c>
      <c r="F110" s="213" t="s">
        <v>1066</v>
      </c>
      <c r="G110" s="214" t="s">
        <v>557</v>
      </c>
      <c r="H110" s="215">
        <v>4.7999999999999998</v>
      </c>
      <c r="I110" s="216"/>
      <c r="J110" s="217">
        <f>ROUND(I110*H110,2)</f>
        <v>0</v>
      </c>
      <c r="K110" s="213" t="s">
        <v>200</v>
      </c>
      <c r="L110" s="66"/>
      <c r="M110" s="218" t="s">
        <v>47</v>
      </c>
      <c r="N110" s="219" t="s">
        <v>53</v>
      </c>
      <c r="O110" s="41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AR110" s="19" t="s">
        <v>194</v>
      </c>
      <c r="AT110" s="19" t="s">
        <v>196</v>
      </c>
      <c r="AU110" s="19" t="s">
        <v>23</v>
      </c>
      <c r="AY110" s="19" t="s">
        <v>195</v>
      </c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19" t="s">
        <v>23</v>
      </c>
      <c r="BK110" s="222">
        <f>ROUND(I110*H110,2)</f>
        <v>0</v>
      </c>
      <c r="BL110" s="19" t="s">
        <v>194</v>
      </c>
      <c r="BM110" s="19" t="s">
        <v>1645</v>
      </c>
    </row>
    <row r="111" s="1" customFormat="1">
      <c r="B111" s="40"/>
      <c r="C111" s="68"/>
      <c r="D111" s="225" t="s">
        <v>202</v>
      </c>
      <c r="E111" s="68"/>
      <c r="F111" s="226" t="s">
        <v>1068</v>
      </c>
      <c r="G111" s="68"/>
      <c r="H111" s="68"/>
      <c r="I111" s="183"/>
      <c r="J111" s="68"/>
      <c r="K111" s="68"/>
      <c r="L111" s="66"/>
      <c r="M111" s="86"/>
      <c r="N111" s="41"/>
      <c r="O111" s="41"/>
      <c r="P111" s="41"/>
      <c r="Q111" s="41"/>
      <c r="R111" s="41"/>
      <c r="S111" s="41"/>
      <c r="T111" s="87"/>
      <c r="AT111" s="19" t="s">
        <v>202</v>
      </c>
      <c r="AU111" s="19" t="s">
        <v>23</v>
      </c>
    </row>
    <row r="112" s="11" customFormat="1">
      <c r="B112" s="227"/>
      <c r="C112" s="228"/>
      <c r="D112" s="225" t="s">
        <v>213</v>
      </c>
      <c r="E112" s="229" t="s">
        <v>47</v>
      </c>
      <c r="F112" s="230" t="s">
        <v>1062</v>
      </c>
      <c r="G112" s="228"/>
      <c r="H112" s="231" t="s">
        <v>47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213</v>
      </c>
      <c r="AU112" s="237" t="s">
        <v>23</v>
      </c>
      <c r="AV112" s="11" t="s">
        <v>23</v>
      </c>
      <c r="AW112" s="11" t="s">
        <v>45</v>
      </c>
      <c r="AX112" s="11" t="s">
        <v>82</v>
      </c>
      <c r="AY112" s="237" t="s">
        <v>195</v>
      </c>
    </row>
    <row r="113" s="12" customFormat="1">
      <c r="B113" s="238"/>
      <c r="C113" s="239"/>
      <c r="D113" s="223" t="s">
        <v>213</v>
      </c>
      <c r="E113" s="240" t="s">
        <v>47</v>
      </c>
      <c r="F113" s="241" t="s">
        <v>1069</v>
      </c>
      <c r="G113" s="239"/>
      <c r="H113" s="242">
        <v>4.7999999999999998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AT113" s="248" t="s">
        <v>213</v>
      </c>
      <c r="AU113" s="248" t="s">
        <v>23</v>
      </c>
      <c r="AV113" s="12" t="s">
        <v>91</v>
      </c>
      <c r="AW113" s="12" t="s">
        <v>45</v>
      </c>
      <c r="AX113" s="12" t="s">
        <v>23</v>
      </c>
      <c r="AY113" s="248" t="s">
        <v>195</v>
      </c>
    </row>
    <row r="114" s="1" customFormat="1" ht="22.5" customHeight="1">
      <c r="B114" s="40"/>
      <c r="C114" s="211" t="s">
        <v>858</v>
      </c>
      <c r="D114" s="211" t="s">
        <v>196</v>
      </c>
      <c r="E114" s="212" t="s">
        <v>1071</v>
      </c>
      <c r="F114" s="213" t="s">
        <v>1072</v>
      </c>
      <c r="G114" s="214" t="s">
        <v>557</v>
      </c>
      <c r="H114" s="215">
        <v>2.2400000000000002</v>
      </c>
      <c r="I114" s="216"/>
      <c r="J114" s="217">
        <f>ROUND(I114*H114,2)</f>
        <v>0</v>
      </c>
      <c r="K114" s="213" t="s">
        <v>200</v>
      </c>
      <c r="L114" s="66"/>
      <c r="M114" s="218" t="s">
        <v>47</v>
      </c>
      <c r="N114" s="219" t="s">
        <v>53</v>
      </c>
      <c r="O114" s="41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AR114" s="19" t="s">
        <v>194</v>
      </c>
      <c r="AT114" s="19" t="s">
        <v>196</v>
      </c>
      <c r="AU114" s="19" t="s">
        <v>23</v>
      </c>
      <c r="AY114" s="19" t="s">
        <v>195</v>
      </c>
      <c r="BE114" s="222">
        <f>IF(N114="základní",J114,0)</f>
        <v>0</v>
      </c>
      <c r="BF114" s="222">
        <f>IF(N114="snížená",J114,0)</f>
        <v>0</v>
      </c>
      <c r="BG114" s="222">
        <f>IF(N114="zákl. přenesená",J114,0)</f>
        <v>0</v>
      </c>
      <c r="BH114" s="222">
        <f>IF(N114="sníž. přenesená",J114,0)</f>
        <v>0</v>
      </c>
      <c r="BI114" s="222">
        <f>IF(N114="nulová",J114,0)</f>
        <v>0</v>
      </c>
      <c r="BJ114" s="19" t="s">
        <v>23</v>
      </c>
      <c r="BK114" s="222">
        <f>ROUND(I114*H114,2)</f>
        <v>0</v>
      </c>
      <c r="BL114" s="19" t="s">
        <v>194</v>
      </c>
      <c r="BM114" s="19" t="s">
        <v>1646</v>
      </c>
    </row>
    <row r="115" s="1" customFormat="1">
      <c r="B115" s="40"/>
      <c r="C115" s="68"/>
      <c r="D115" s="225" t="s">
        <v>202</v>
      </c>
      <c r="E115" s="68"/>
      <c r="F115" s="226" t="s">
        <v>1074</v>
      </c>
      <c r="G115" s="68"/>
      <c r="H115" s="68"/>
      <c r="I115" s="183"/>
      <c r="J115" s="68"/>
      <c r="K115" s="68"/>
      <c r="L115" s="66"/>
      <c r="M115" s="86"/>
      <c r="N115" s="41"/>
      <c r="O115" s="41"/>
      <c r="P115" s="41"/>
      <c r="Q115" s="41"/>
      <c r="R115" s="41"/>
      <c r="S115" s="41"/>
      <c r="T115" s="87"/>
      <c r="AT115" s="19" t="s">
        <v>202</v>
      </c>
      <c r="AU115" s="19" t="s">
        <v>23</v>
      </c>
    </row>
    <row r="116" s="12" customFormat="1">
      <c r="B116" s="238"/>
      <c r="C116" s="239"/>
      <c r="D116" s="225" t="s">
        <v>213</v>
      </c>
      <c r="E116" s="266" t="s">
        <v>47</v>
      </c>
      <c r="F116" s="267" t="s">
        <v>1075</v>
      </c>
      <c r="G116" s="239"/>
      <c r="H116" s="268">
        <v>7.8399999999999999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213</v>
      </c>
      <c r="AU116" s="248" t="s">
        <v>23</v>
      </c>
      <c r="AV116" s="12" t="s">
        <v>91</v>
      </c>
      <c r="AW116" s="12" t="s">
        <v>45</v>
      </c>
      <c r="AX116" s="12" t="s">
        <v>82</v>
      </c>
      <c r="AY116" s="248" t="s">
        <v>195</v>
      </c>
    </row>
    <row r="117" s="12" customFormat="1">
      <c r="B117" s="238"/>
      <c r="C117" s="239"/>
      <c r="D117" s="223" t="s">
        <v>213</v>
      </c>
      <c r="E117" s="240" t="s">
        <v>47</v>
      </c>
      <c r="F117" s="241" t="s">
        <v>1076</v>
      </c>
      <c r="G117" s="239"/>
      <c r="H117" s="242">
        <v>2.2400000000000002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AT117" s="248" t="s">
        <v>213</v>
      </c>
      <c r="AU117" s="248" t="s">
        <v>23</v>
      </c>
      <c r="AV117" s="12" t="s">
        <v>91</v>
      </c>
      <c r="AW117" s="12" t="s">
        <v>45</v>
      </c>
      <c r="AX117" s="12" t="s">
        <v>23</v>
      </c>
      <c r="AY117" s="248" t="s">
        <v>195</v>
      </c>
    </row>
    <row r="118" s="1" customFormat="1" ht="22.5" customHeight="1">
      <c r="B118" s="40"/>
      <c r="C118" s="211" t="s">
        <v>194</v>
      </c>
      <c r="D118" s="211" t="s">
        <v>196</v>
      </c>
      <c r="E118" s="212" t="s">
        <v>582</v>
      </c>
      <c r="F118" s="213" t="s">
        <v>583</v>
      </c>
      <c r="G118" s="214" t="s">
        <v>526</v>
      </c>
      <c r="H118" s="215">
        <v>1071</v>
      </c>
      <c r="I118" s="216"/>
      <c r="J118" s="217">
        <f>ROUND(I118*H118,2)</f>
        <v>0</v>
      </c>
      <c r="K118" s="213" t="s">
        <v>200</v>
      </c>
      <c r="L118" s="66"/>
      <c r="M118" s="218" t="s">
        <v>47</v>
      </c>
      <c r="N118" s="219" t="s">
        <v>53</v>
      </c>
      <c r="O118" s="41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AR118" s="19" t="s">
        <v>194</v>
      </c>
      <c r="AT118" s="19" t="s">
        <v>196</v>
      </c>
      <c r="AU118" s="19" t="s">
        <v>23</v>
      </c>
      <c r="AY118" s="19" t="s">
        <v>195</v>
      </c>
      <c r="BE118" s="222">
        <f>IF(N118="základní",J118,0)</f>
        <v>0</v>
      </c>
      <c r="BF118" s="222">
        <f>IF(N118="snížená",J118,0)</f>
        <v>0</v>
      </c>
      <c r="BG118" s="222">
        <f>IF(N118="zákl. přenesená",J118,0)</f>
        <v>0</v>
      </c>
      <c r="BH118" s="222">
        <f>IF(N118="sníž. přenesená",J118,0)</f>
        <v>0</v>
      </c>
      <c r="BI118" s="222">
        <f>IF(N118="nulová",J118,0)</f>
        <v>0</v>
      </c>
      <c r="BJ118" s="19" t="s">
        <v>23</v>
      </c>
      <c r="BK118" s="222">
        <f>ROUND(I118*H118,2)</f>
        <v>0</v>
      </c>
      <c r="BL118" s="19" t="s">
        <v>194</v>
      </c>
      <c r="BM118" s="19" t="s">
        <v>1647</v>
      </c>
    </row>
    <row r="119" s="1" customFormat="1">
      <c r="B119" s="40"/>
      <c r="C119" s="68"/>
      <c r="D119" s="225" t="s">
        <v>202</v>
      </c>
      <c r="E119" s="68"/>
      <c r="F119" s="226" t="s">
        <v>585</v>
      </c>
      <c r="G119" s="68"/>
      <c r="H119" s="68"/>
      <c r="I119" s="183"/>
      <c r="J119" s="68"/>
      <c r="K119" s="68"/>
      <c r="L119" s="66"/>
      <c r="M119" s="86"/>
      <c r="N119" s="41"/>
      <c r="O119" s="41"/>
      <c r="P119" s="41"/>
      <c r="Q119" s="41"/>
      <c r="R119" s="41"/>
      <c r="S119" s="41"/>
      <c r="T119" s="87"/>
      <c r="AT119" s="19" t="s">
        <v>202</v>
      </c>
      <c r="AU119" s="19" t="s">
        <v>23</v>
      </c>
    </row>
    <row r="120" s="11" customFormat="1">
      <c r="B120" s="227"/>
      <c r="C120" s="228"/>
      <c r="D120" s="225" t="s">
        <v>213</v>
      </c>
      <c r="E120" s="229" t="s">
        <v>47</v>
      </c>
      <c r="F120" s="230" t="s">
        <v>1636</v>
      </c>
      <c r="G120" s="228"/>
      <c r="H120" s="231" t="s">
        <v>47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213</v>
      </c>
      <c r="AU120" s="237" t="s">
        <v>23</v>
      </c>
      <c r="AV120" s="11" t="s">
        <v>23</v>
      </c>
      <c r="AW120" s="11" t="s">
        <v>45</v>
      </c>
      <c r="AX120" s="11" t="s">
        <v>82</v>
      </c>
      <c r="AY120" s="237" t="s">
        <v>195</v>
      </c>
    </row>
    <row r="121" s="11" customFormat="1">
      <c r="B121" s="227"/>
      <c r="C121" s="228"/>
      <c r="D121" s="225" t="s">
        <v>213</v>
      </c>
      <c r="E121" s="229" t="s">
        <v>47</v>
      </c>
      <c r="F121" s="230" t="s">
        <v>1637</v>
      </c>
      <c r="G121" s="228"/>
      <c r="H121" s="231" t="s">
        <v>47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213</v>
      </c>
      <c r="AU121" s="237" t="s">
        <v>23</v>
      </c>
      <c r="AV121" s="11" t="s">
        <v>23</v>
      </c>
      <c r="AW121" s="11" t="s">
        <v>45</v>
      </c>
      <c r="AX121" s="11" t="s">
        <v>82</v>
      </c>
      <c r="AY121" s="237" t="s">
        <v>195</v>
      </c>
    </row>
    <row r="122" s="12" customFormat="1">
      <c r="B122" s="238"/>
      <c r="C122" s="239"/>
      <c r="D122" s="225" t="s">
        <v>213</v>
      </c>
      <c r="E122" s="266" t="s">
        <v>586</v>
      </c>
      <c r="F122" s="267" t="s">
        <v>1638</v>
      </c>
      <c r="G122" s="239"/>
      <c r="H122" s="268">
        <v>1044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AT122" s="248" t="s">
        <v>213</v>
      </c>
      <c r="AU122" s="248" t="s">
        <v>23</v>
      </c>
      <c r="AV122" s="12" t="s">
        <v>91</v>
      </c>
      <c r="AW122" s="12" t="s">
        <v>45</v>
      </c>
      <c r="AX122" s="12" t="s">
        <v>82</v>
      </c>
      <c r="AY122" s="248" t="s">
        <v>195</v>
      </c>
    </row>
    <row r="123" s="11" customFormat="1">
      <c r="B123" s="227"/>
      <c r="C123" s="228"/>
      <c r="D123" s="225" t="s">
        <v>213</v>
      </c>
      <c r="E123" s="229" t="s">
        <v>47</v>
      </c>
      <c r="F123" s="230" t="s">
        <v>1639</v>
      </c>
      <c r="G123" s="228"/>
      <c r="H123" s="231" t="s">
        <v>47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213</v>
      </c>
      <c r="AU123" s="237" t="s">
        <v>23</v>
      </c>
      <c r="AV123" s="11" t="s">
        <v>23</v>
      </c>
      <c r="AW123" s="11" t="s">
        <v>45</v>
      </c>
      <c r="AX123" s="11" t="s">
        <v>82</v>
      </c>
      <c r="AY123" s="237" t="s">
        <v>195</v>
      </c>
    </row>
    <row r="124" s="11" customFormat="1">
      <c r="B124" s="227"/>
      <c r="C124" s="228"/>
      <c r="D124" s="225" t="s">
        <v>213</v>
      </c>
      <c r="E124" s="229" t="s">
        <v>47</v>
      </c>
      <c r="F124" s="230" t="s">
        <v>1640</v>
      </c>
      <c r="G124" s="228"/>
      <c r="H124" s="231" t="s">
        <v>47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213</v>
      </c>
      <c r="AU124" s="237" t="s">
        <v>23</v>
      </c>
      <c r="AV124" s="11" t="s">
        <v>23</v>
      </c>
      <c r="AW124" s="11" t="s">
        <v>45</v>
      </c>
      <c r="AX124" s="11" t="s">
        <v>82</v>
      </c>
      <c r="AY124" s="237" t="s">
        <v>195</v>
      </c>
    </row>
    <row r="125" s="12" customFormat="1">
      <c r="B125" s="238"/>
      <c r="C125" s="239"/>
      <c r="D125" s="225" t="s">
        <v>213</v>
      </c>
      <c r="E125" s="266" t="s">
        <v>588</v>
      </c>
      <c r="F125" s="267" t="s">
        <v>1641</v>
      </c>
      <c r="G125" s="239"/>
      <c r="H125" s="268">
        <v>27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AT125" s="248" t="s">
        <v>213</v>
      </c>
      <c r="AU125" s="248" t="s">
        <v>23</v>
      </c>
      <c r="AV125" s="12" t="s">
        <v>91</v>
      </c>
      <c r="AW125" s="12" t="s">
        <v>45</v>
      </c>
      <c r="AX125" s="12" t="s">
        <v>82</v>
      </c>
      <c r="AY125" s="248" t="s">
        <v>195</v>
      </c>
    </row>
    <row r="126" s="14" customFormat="1">
      <c r="B126" s="272"/>
      <c r="C126" s="273"/>
      <c r="D126" s="225" t="s">
        <v>213</v>
      </c>
      <c r="E126" s="274" t="s">
        <v>47</v>
      </c>
      <c r="F126" s="275" t="s">
        <v>297</v>
      </c>
      <c r="G126" s="273"/>
      <c r="H126" s="276">
        <v>1071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AT126" s="282" t="s">
        <v>213</v>
      </c>
      <c r="AU126" s="282" t="s">
        <v>23</v>
      </c>
      <c r="AV126" s="14" t="s">
        <v>194</v>
      </c>
      <c r="AW126" s="14" t="s">
        <v>45</v>
      </c>
      <c r="AX126" s="14" t="s">
        <v>23</v>
      </c>
      <c r="AY126" s="282" t="s">
        <v>195</v>
      </c>
    </row>
    <row r="127" s="10" customFormat="1" ht="37.44" customHeight="1">
      <c r="B127" s="197"/>
      <c r="C127" s="198"/>
      <c r="D127" s="199" t="s">
        <v>81</v>
      </c>
      <c r="E127" s="200" t="s">
        <v>194</v>
      </c>
      <c r="F127" s="200" t="s">
        <v>1085</v>
      </c>
      <c r="G127" s="198"/>
      <c r="H127" s="198"/>
      <c r="I127" s="201"/>
      <c r="J127" s="202">
        <f>BK127</f>
        <v>0</v>
      </c>
      <c r="K127" s="198"/>
      <c r="L127" s="203"/>
      <c r="M127" s="204"/>
      <c r="N127" s="205"/>
      <c r="O127" s="205"/>
      <c r="P127" s="206">
        <f>SUM(P128:P136)</f>
        <v>0</v>
      </c>
      <c r="Q127" s="205"/>
      <c r="R127" s="206">
        <f>SUM(R128:R136)</f>
        <v>0</v>
      </c>
      <c r="S127" s="205"/>
      <c r="T127" s="207">
        <f>SUM(T128:T136)</f>
        <v>0</v>
      </c>
      <c r="AR127" s="208" t="s">
        <v>194</v>
      </c>
      <c r="AT127" s="209" t="s">
        <v>81</v>
      </c>
      <c r="AU127" s="209" t="s">
        <v>82</v>
      </c>
      <c r="AY127" s="208" t="s">
        <v>195</v>
      </c>
      <c r="BK127" s="210">
        <f>SUM(BK128:BK136)</f>
        <v>0</v>
      </c>
    </row>
    <row r="128" s="1" customFormat="1" ht="31.5" customHeight="1">
      <c r="B128" s="40"/>
      <c r="C128" s="211" t="s">
        <v>471</v>
      </c>
      <c r="D128" s="211" t="s">
        <v>196</v>
      </c>
      <c r="E128" s="212" t="s">
        <v>1086</v>
      </c>
      <c r="F128" s="213" t="s">
        <v>1087</v>
      </c>
      <c r="G128" s="214" t="s">
        <v>526</v>
      </c>
      <c r="H128" s="215">
        <v>16</v>
      </c>
      <c r="I128" s="216"/>
      <c r="J128" s="217">
        <f>ROUND(I128*H128,2)</f>
        <v>0</v>
      </c>
      <c r="K128" s="213" t="s">
        <v>47</v>
      </c>
      <c r="L128" s="66"/>
      <c r="M128" s="218" t="s">
        <v>47</v>
      </c>
      <c r="N128" s="219" t="s">
        <v>53</v>
      </c>
      <c r="O128" s="41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AR128" s="19" t="s">
        <v>194</v>
      </c>
      <c r="AT128" s="19" t="s">
        <v>196</v>
      </c>
      <c r="AU128" s="19" t="s">
        <v>23</v>
      </c>
      <c r="AY128" s="19" t="s">
        <v>195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9" t="s">
        <v>23</v>
      </c>
      <c r="BK128" s="222">
        <f>ROUND(I128*H128,2)</f>
        <v>0</v>
      </c>
      <c r="BL128" s="19" t="s">
        <v>194</v>
      </c>
      <c r="BM128" s="19" t="s">
        <v>1648</v>
      </c>
    </row>
    <row r="129" s="1" customFormat="1">
      <c r="B129" s="40"/>
      <c r="C129" s="68"/>
      <c r="D129" s="225" t="s">
        <v>202</v>
      </c>
      <c r="E129" s="68"/>
      <c r="F129" s="226" t="s">
        <v>1087</v>
      </c>
      <c r="G129" s="68"/>
      <c r="H129" s="68"/>
      <c r="I129" s="183"/>
      <c r="J129" s="68"/>
      <c r="K129" s="68"/>
      <c r="L129" s="66"/>
      <c r="M129" s="86"/>
      <c r="N129" s="41"/>
      <c r="O129" s="41"/>
      <c r="P129" s="41"/>
      <c r="Q129" s="41"/>
      <c r="R129" s="41"/>
      <c r="S129" s="41"/>
      <c r="T129" s="87"/>
      <c r="AT129" s="19" t="s">
        <v>202</v>
      </c>
      <c r="AU129" s="19" t="s">
        <v>23</v>
      </c>
    </row>
    <row r="130" s="12" customFormat="1">
      <c r="B130" s="238"/>
      <c r="C130" s="239"/>
      <c r="D130" s="223" t="s">
        <v>213</v>
      </c>
      <c r="E130" s="240" t="s">
        <v>580</v>
      </c>
      <c r="F130" s="241" t="s">
        <v>1090</v>
      </c>
      <c r="G130" s="239"/>
      <c r="H130" s="242">
        <v>16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213</v>
      </c>
      <c r="AU130" s="248" t="s">
        <v>23</v>
      </c>
      <c r="AV130" s="12" t="s">
        <v>91</v>
      </c>
      <c r="AW130" s="12" t="s">
        <v>45</v>
      </c>
      <c r="AX130" s="12" t="s">
        <v>23</v>
      </c>
      <c r="AY130" s="248" t="s">
        <v>195</v>
      </c>
    </row>
    <row r="131" s="1" customFormat="1" ht="31.5" customHeight="1">
      <c r="B131" s="40"/>
      <c r="C131" s="211" t="s">
        <v>478</v>
      </c>
      <c r="D131" s="211" t="s">
        <v>196</v>
      </c>
      <c r="E131" s="212" t="s">
        <v>1091</v>
      </c>
      <c r="F131" s="213" t="s">
        <v>1092</v>
      </c>
      <c r="G131" s="214" t="s">
        <v>568</v>
      </c>
      <c r="H131" s="215">
        <v>2.2400000000000002</v>
      </c>
      <c r="I131" s="216"/>
      <c r="J131" s="217">
        <f>ROUND(I131*H131,2)</f>
        <v>0</v>
      </c>
      <c r="K131" s="213" t="s">
        <v>47</v>
      </c>
      <c r="L131" s="66"/>
      <c r="M131" s="218" t="s">
        <v>47</v>
      </c>
      <c r="N131" s="219" t="s">
        <v>53</v>
      </c>
      <c r="O131" s="41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AR131" s="19" t="s">
        <v>194</v>
      </c>
      <c r="AT131" s="19" t="s">
        <v>196</v>
      </c>
      <c r="AU131" s="19" t="s">
        <v>23</v>
      </c>
      <c r="AY131" s="19" t="s">
        <v>195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9" t="s">
        <v>23</v>
      </c>
      <c r="BK131" s="222">
        <f>ROUND(I131*H131,2)</f>
        <v>0</v>
      </c>
      <c r="BL131" s="19" t="s">
        <v>194</v>
      </c>
      <c r="BM131" s="19" t="s">
        <v>1649</v>
      </c>
    </row>
    <row r="132" s="1" customFormat="1">
      <c r="B132" s="40"/>
      <c r="C132" s="68"/>
      <c r="D132" s="225" t="s">
        <v>202</v>
      </c>
      <c r="E132" s="68"/>
      <c r="F132" s="226" t="s">
        <v>1092</v>
      </c>
      <c r="G132" s="68"/>
      <c r="H132" s="68"/>
      <c r="I132" s="183"/>
      <c r="J132" s="68"/>
      <c r="K132" s="68"/>
      <c r="L132" s="66"/>
      <c r="M132" s="86"/>
      <c r="N132" s="41"/>
      <c r="O132" s="41"/>
      <c r="P132" s="41"/>
      <c r="Q132" s="41"/>
      <c r="R132" s="41"/>
      <c r="S132" s="41"/>
      <c r="T132" s="87"/>
      <c r="AT132" s="19" t="s">
        <v>202</v>
      </c>
      <c r="AU132" s="19" t="s">
        <v>23</v>
      </c>
    </row>
    <row r="133" s="12" customFormat="1">
      <c r="B133" s="238"/>
      <c r="C133" s="239"/>
      <c r="D133" s="223" t="s">
        <v>213</v>
      </c>
      <c r="E133" s="240" t="s">
        <v>47</v>
      </c>
      <c r="F133" s="241" t="s">
        <v>1076</v>
      </c>
      <c r="G133" s="239"/>
      <c r="H133" s="242">
        <v>2.2400000000000002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213</v>
      </c>
      <c r="AU133" s="248" t="s">
        <v>23</v>
      </c>
      <c r="AV133" s="12" t="s">
        <v>91</v>
      </c>
      <c r="AW133" s="12" t="s">
        <v>45</v>
      </c>
      <c r="AX133" s="12" t="s">
        <v>23</v>
      </c>
      <c r="AY133" s="248" t="s">
        <v>195</v>
      </c>
    </row>
    <row r="134" s="1" customFormat="1" ht="31.5" customHeight="1">
      <c r="B134" s="40"/>
      <c r="C134" s="211" t="s">
        <v>483</v>
      </c>
      <c r="D134" s="211" t="s">
        <v>196</v>
      </c>
      <c r="E134" s="212" t="s">
        <v>1094</v>
      </c>
      <c r="F134" s="213" t="s">
        <v>1095</v>
      </c>
      <c r="G134" s="214" t="s">
        <v>526</v>
      </c>
      <c r="H134" s="215">
        <v>16</v>
      </c>
      <c r="I134" s="216"/>
      <c r="J134" s="217">
        <f>ROUND(I134*H134,2)</f>
        <v>0</v>
      </c>
      <c r="K134" s="213" t="s">
        <v>47</v>
      </c>
      <c r="L134" s="66"/>
      <c r="M134" s="218" t="s">
        <v>47</v>
      </c>
      <c r="N134" s="219" t="s">
        <v>53</v>
      </c>
      <c r="O134" s="41"/>
      <c r="P134" s="220">
        <f>O134*H134</f>
        <v>0</v>
      </c>
      <c r="Q134" s="220">
        <v>0.74326999999999999</v>
      </c>
      <c r="R134" s="220">
        <f>Q134*H134</f>
        <v>0</v>
      </c>
      <c r="S134" s="220">
        <v>0</v>
      </c>
      <c r="T134" s="221">
        <f>S134*H134</f>
        <v>0</v>
      </c>
      <c r="AR134" s="19" t="s">
        <v>194</v>
      </c>
      <c r="AT134" s="19" t="s">
        <v>196</v>
      </c>
      <c r="AU134" s="19" t="s">
        <v>23</v>
      </c>
      <c r="AY134" s="19" t="s">
        <v>195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9" t="s">
        <v>23</v>
      </c>
      <c r="BK134" s="222">
        <f>ROUND(I134*H134,2)</f>
        <v>0</v>
      </c>
      <c r="BL134" s="19" t="s">
        <v>194</v>
      </c>
      <c r="BM134" s="19" t="s">
        <v>1650</v>
      </c>
    </row>
    <row r="135" s="1" customFormat="1">
      <c r="B135" s="40"/>
      <c r="C135" s="68"/>
      <c r="D135" s="225" t="s">
        <v>202</v>
      </c>
      <c r="E135" s="68"/>
      <c r="F135" s="226" t="s">
        <v>1095</v>
      </c>
      <c r="G135" s="68"/>
      <c r="H135" s="68"/>
      <c r="I135" s="183"/>
      <c r="J135" s="68"/>
      <c r="K135" s="68"/>
      <c r="L135" s="66"/>
      <c r="M135" s="86"/>
      <c r="N135" s="41"/>
      <c r="O135" s="41"/>
      <c r="P135" s="41"/>
      <c r="Q135" s="41"/>
      <c r="R135" s="41"/>
      <c r="S135" s="41"/>
      <c r="T135" s="87"/>
      <c r="AT135" s="19" t="s">
        <v>202</v>
      </c>
      <c r="AU135" s="19" t="s">
        <v>23</v>
      </c>
    </row>
    <row r="136" s="12" customFormat="1">
      <c r="B136" s="238"/>
      <c r="C136" s="239"/>
      <c r="D136" s="225" t="s">
        <v>213</v>
      </c>
      <c r="E136" s="266" t="s">
        <v>1089</v>
      </c>
      <c r="F136" s="267" t="s">
        <v>1090</v>
      </c>
      <c r="G136" s="239"/>
      <c r="H136" s="268">
        <v>16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213</v>
      </c>
      <c r="AU136" s="248" t="s">
        <v>23</v>
      </c>
      <c r="AV136" s="12" t="s">
        <v>91</v>
      </c>
      <c r="AW136" s="12" t="s">
        <v>45</v>
      </c>
      <c r="AX136" s="12" t="s">
        <v>23</v>
      </c>
      <c r="AY136" s="248" t="s">
        <v>195</v>
      </c>
    </row>
    <row r="137" s="10" customFormat="1" ht="37.44" customHeight="1">
      <c r="B137" s="197"/>
      <c r="C137" s="198"/>
      <c r="D137" s="199" t="s">
        <v>81</v>
      </c>
      <c r="E137" s="200" t="s">
        <v>220</v>
      </c>
      <c r="F137" s="200" t="s">
        <v>589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SUM(P138:P226)</f>
        <v>0</v>
      </c>
      <c r="Q137" s="205"/>
      <c r="R137" s="206">
        <f>SUM(R138:R226)</f>
        <v>0</v>
      </c>
      <c r="S137" s="205"/>
      <c r="T137" s="207">
        <f>SUM(T138:T226)</f>
        <v>0</v>
      </c>
      <c r="AR137" s="208" t="s">
        <v>194</v>
      </c>
      <c r="AT137" s="209" t="s">
        <v>81</v>
      </c>
      <c r="AU137" s="209" t="s">
        <v>82</v>
      </c>
      <c r="AY137" s="208" t="s">
        <v>195</v>
      </c>
      <c r="BK137" s="210">
        <f>SUM(BK138:BK226)</f>
        <v>0</v>
      </c>
    </row>
    <row r="138" s="1" customFormat="1" ht="31.5" customHeight="1">
      <c r="B138" s="40"/>
      <c r="C138" s="211" t="s">
        <v>220</v>
      </c>
      <c r="D138" s="211" t="s">
        <v>196</v>
      </c>
      <c r="E138" s="212" t="s">
        <v>724</v>
      </c>
      <c r="F138" s="213" t="s">
        <v>725</v>
      </c>
      <c r="G138" s="214" t="s">
        <v>526</v>
      </c>
      <c r="H138" s="215">
        <v>842</v>
      </c>
      <c r="I138" s="216"/>
      <c r="J138" s="217">
        <f>ROUND(I138*H138,2)</f>
        <v>0</v>
      </c>
      <c r="K138" s="213" t="s">
        <v>47</v>
      </c>
      <c r="L138" s="66"/>
      <c r="M138" s="218" t="s">
        <v>47</v>
      </c>
      <c r="N138" s="219" t="s">
        <v>53</v>
      </c>
      <c r="O138" s="41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AR138" s="19" t="s">
        <v>194</v>
      </c>
      <c r="AT138" s="19" t="s">
        <v>196</v>
      </c>
      <c r="AU138" s="19" t="s">
        <v>23</v>
      </c>
      <c r="AY138" s="19" t="s">
        <v>195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9" t="s">
        <v>23</v>
      </c>
      <c r="BK138" s="222">
        <f>ROUND(I138*H138,2)</f>
        <v>0</v>
      </c>
      <c r="BL138" s="19" t="s">
        <v>194</v>
      </c>
      <c r="BM138" s="19" t="s">
        <v>1651</v>
      </c>
    </row>
    <row r="139" s="1" customFormat="1">
      <c r="B139" s="40"/>
      <c r="C139" s="68"/>
      <c r="D139" s="225" t="s">
        <v>202</v>
      </c>
      <c r="E139" s="68"/>
      <c r="F139" s="226" t="s">
        <v>727</v>
      </c>
      <c r="G139" s="68"/>
      <c r="H139" s="68"/>
      <c r="I139" s="183"/>
      <c r="J139" s="68"/>
      <c r="K139" s="68"/>
      <c r="L139" s="66"/>
      <c r="M139" s="86"/>
      <c r="N139" s="41"/>
      <c r="O139" s="41"/>
      <c r="P139" s="41"/>
      <c r="Q139" s="41"/>
      <c r="R139" s="41"/>
      <c r="S139" s="41"/>
      <c r="T139" s="87"/>
      <c r="AT139" s="19" t="s">
        <v>202</v>
      </c>
      <c r="AU139" s="19" t="s">
        <v>23</v>
      </c>
    </row>
    <row r="140" s="11" customFormat="1">
      <c r="B140" s="227"/>
      <c r="C140" s="228"/>
      <c r="D140" s="225" t="s">
        <v>213</v>
      </c>
      <c r="E140" s="229" t="s">
        <v>47</v>
      </c>
      <c r="F140" s="230" t="s">
        <v>1636</v>
      </c>
      <c r="G140" s="228"/>
      <c r="H140" s="231" t="s">
        <v>47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213</v>
      </c>
      <c r="AU140" s="237" t="s">
        <v>23</v>
      </c>
      <c r="AV140" s="11" t="s">
        <v>23</v>
      </c>
      <c r="AW140" s="11" t="s">
        <v>45</v>
      </c>
      <c r="AX140" s="11" t="s">
        <v>82</v>
      </c>
      <c r="AY140" s="237" t="s">
        <v>195</v>
      </c>
    </row>
    <row r="141" s="12" customFormat="1">
      <c r="B141" s="238"/>
      <c r="C141" s="239"/>
      <c r="D141" s="223" t="s">
        <v>213</v>
      </c>
      <c r="E141" s="240" t="s">
        <v>47</v>
      </c>
      <c r="F141" s="241" t="s">
        <v>1652</v>
      </c>
      <c r="G141" s="239"/>
      <c r="H141" s="242">
        <v>842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213</v>
      </c>
      <c r="AU141" s="248" t="s">
        <v>23</v>
      </c>
      <c r="AV141" s="12" t="s">
        <v>91</v>
      </c>
      <c r="AW141" s="12" t="s">
        <v>45</v>
      </c>
      <c r="AX141" s="12" t="s">
        <v>23</v>
      </c>
      <c r="AY141" s="248" t="s">
        <v>195</v>
      </c>
    </row>
    <row r="142" s="1" customFormat="1" ht="31.5" customHeight="1">
      <c r="B142" s="40"/>
      <c r="C142" s="211" t="s">
        <v>226</v>
      </c>
      <c r="D142" s="211" t="s">
        <v>196</v>
      </c>
      <c r="E142" s="212" t="s">
        <v>739</v>
      </c>
      <c r="F142" s="213" t="s">
        <v>740</v>
      </c>
      <c r="G142" s="214" t="s">
        <v>526</v>
      </c>
      <c r="H142" s="215">
        <v>842</v>
      </c>
      <c r="I142" s="216"/>
      <c r="J142" s="217">
        <f>ROUND(I142*H142,2)</f>
        <v>0</v>
      </c>
      <c r="K142" s="213" t="s">
        <v>47</v>
      </c>
      <c r="L142" s="66"/>
      <c r="M142" s="218" t="s">
        <v>47</v>
      </c>
      <c r="N142" s="219" t="s">
        <v>53</v>
      </c>
      <c r="O142" s="41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AR142" s="19" t="s">
        <v>194</v>
      </c>
      <c r="AT142" s="19" t="s">
        <v>196</v>
      </c>
      <c r="AU142" s="19" t="s">
        <v>23</v>
      </c>
      <c r="AY142" s="19" t="s">
        <v>195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9" t="s">
        <v>23</v>
      </c>
      <c r="BK142" s="222">
        <f>ROUND(I142*H142,2)</f>
        <v>0</v>
      </c>
      <c r="BL142" s="19" t="s">
        <v>194</v>
      </c>
      <c r="BM142" s="19" t="s">
        <v>1653</v>
      </c>
    </row>
    <row r="143" s="1" customFormat="1">
      <c r="B143" s="40"/>
      <c r="C143" s="68"/>
      <c r="D143" s="225" t="s">
        <v>202</v>
      </c>
      <c r="E143" s="68"/>
      <c r="F143" s="226" t="s">
        <v>742</v>
      </c>
      <c r="G143" s="68"/>
      <c r="H143" s="68"/>
      <c r="I143" s="183"/>
      <c r="J143" s="68"/>
      <c r="K143" s="68"/>
      <c r="L143" s="66"/>
      <c r="M143" s="86"/>
      <c r="N143" s="41"/>
      <c r="O143" s="41"/>
      <c r="P143" s="41"/>
      <c r="Q143" s="41"/>
      <c r="R143" s="41"/>
      <c r="S143" s="41"/>
      <c r="T143" s="87"/>
      <c r="AT143" s="19" t="s">
        <v>202</v>
      </c>
      <c r="AU143" s="19" t="s">
        <v>23</v>
      </c>
    </row>
    <row r="144" s="11" customFormat="1">
      <c r="B144" s="227"/>
      <c r="C144" s="228"/>
      <c r="D144" s="225" t="s">
        <v>213</v>
      </c>
      <c r="E144" s="229" t="s">
        <v>47</v>
      </c>
      <c r="F144" s="230" t="s">
        <v>1636</v>
      </c>
      <c r="G144" s="228"/>
      <c r="H144" s="231" t="s">
        <v>47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213</v>
      </c>
      <c r="AU144" s="237" t="s">
        <v>23</v>
      </c>
      <c r="AV144" s="11" t="s">
        <v>23</v>
      </c>
      <c r="AW144" s="11" t="s">
        <v>45</v>
      </c>
      <c r="AX144" s="11" t="s">
        <v>82</v>
      </c>
      <c r="AY144" s="237" t="s">
        <v>195</v>
      </c>
    </row>
    <row r="145" s="12" customFormat="1">
      <c r="B145" s="238"/>
      <c r="C145" s="239"/>
      <c r="D145" s="223" t="s">
        <v>213</v>
      </c>
      <c r="E145" s="240" t="s">
        <v>47</v>
      </c>
      <c r="F145" s="241" t="s">
        <v>1652</v>
      </c>
      <c r="G145" s="239"/>
      <c r="H145" s="242">
        <v>842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213</v>
      </c>
      <c r="AU145" s="248" t="s">
        <v>23</v>
      </c>
      <c r="AV145" s="12" t="s">
        <v>91</v>
      </c>
      <c r="AW145" s="12" t="s">
        <v>45</v>
      </c>
      <c r="AX145" s="12" t="s">
        <v>23</v>
      </c>
      <c r="AY145" s="248" t="s">
        <v>195</v>
      </c>
    </row>
    <row r="146" s="1" customFormat="1" ht="22.5" customHeight="1">
      <c r="B146" s="40"/>
      <c r="C146" s="211" t="s">
        <v>232</v>
      </c>
      <c r="D146" s="211" t="s">
        <v>196</v>
      </c>
      <c r="E146" s="212" t="s">
        <v>590</v>
      </c>
      <c r="F146" s="213" t="s">
        <v>591</v>
      </c>
      <c r="G146" s="214" t="s">
        <v>526</v>
      </c>
      <c r="H146" s="215">
        <v>197</v>
      </c>
      <c r="I146" s="216"/>
      <c r="J146" s="217">
        <f>ROUND(I146*H146,2)</f>
        <v>0</v>
      </c>
      <c r="K146" s="213" t="s">
        <v>200</v>
      </c>
      <c r="L146" s="66"/>
      <c r="M146" s="218" t="s">
        <v>47</v>
      </c>
      <c r="N146" s="219" t="s">
        <v>53</v>
      </c>
      <c r="O146" s="41"/>
      <c r="P146" s="220">
        <f>O146*H146</f>
        <v>0</v>
      </c>
      <c r="Q146" s="220">
        <v>0.32400000000000001</v>
      </c>
      <c r="R146" s="220">
        <f>Q146*H146</f>
        <v>0</v>
      </c>
      <c r="S146" s="220">
        <v>0</v>
      </c>
      <c r="T146" s="221">
        <f>S146*H146</f>
        <v>0</v>
      </c>
      <c r="AR146" s="19" t="s">
        <v>194</v>
      </c>
      <c r="AT146" s="19" t="s">
        <v>196</v>
      </c>
      <c r="AU146" s="19" t="s">
        <v>23</v>
      </c>
      <c r="AY146" s="19" t="s">
        <v>195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9" t="s">
        <v>23</v>
      </c>
      <c r="BK146" s="222">
        <f>ROUND(I146*H146,2)</f>
        <v>0</v>
      </c>
      <c r="BL146" s="19" t="s">
        <v>194</v>
      </c>
      <c r="BM146" s="19" t="s">
        <v>1654</v>
      </c>
    </row>
    <row r="147" s="1" customFormat="1">
      <c r="B147" s="40"/>
      <c r="C147" s="68"/>
      <c r="D147" s="225" t="s">
        <v>202</v>
      </c>
      <c r="E147" s="68"/>
      <c r="F147" s="226" t="s">
        <v>593</v>
      </c>
      <c r="G147" s="68"/>
      <c r="H147" s="68"/>
      <c r="I147" s="183"/>
      <c r="J147" s="68"/>
      <c r="K147" s="68"/>
      <c r="L147" s="66"/>
      <c r="M147" s="86"/>
      <c r="N147" s="41"/>
      <c r="O147" s="41"/>
      <c r="P147" s="41"/>
      <c r="Q147" s="41"/>
      <c r="R147" s="41"/>
      <c r="S147" s="41"/>
      <c r="T147" s="87"/>
      <c r="AT147" s="19" t="s">
        <v>202</v>
      </c>
      <c r="AU147" s="19" t="s">
        <v>23</v>
      </c>
    </row>
    <row r="148" s="11" customFormat="1">
      <c r="B148" s="227"/>
      <c r="C148" s="228"/>
      <c r="D148" s="225" t="s">
        <v>213</v>
      </c>
      <c r="E148" s="229" t="s">
        <v>47</v>
      </c>
      <c r="F148" s="230" t="s">
        <v>1636</v>
      </c>
      <c r="G148" s="228"/>
      <c r="H148" s="231" t="s">
        <v>47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213</v>
      </c>
      <c r="AU148" s="237" t="s">
        <v>23</v>
      </c>
      <c r="AV148" s="11" t="s">
        <v>23</v>
      </c>
      <c r="AW148" s="11" t="s">
        <v>45</v>
      </c>
      <c r="AX148" s="11" t="s">
        <v>82</v>
      </c>
      <c r="AY148" s="237" t="s">
        <v>195</v>
      </c>
    </row>
    <row r="149" s="11" customFormat="1">
      <c r="B149" s="227"/>
      <c r="C149" s="228"/>
      <c r="D149" s="225" t="s">
        <v>213</v>
      </c>
      <c r="E149" s="229" t="s">
        <v>47</v>
      </c>
      <c r="F149" s="230" t="s">
        <v>594</v>
      </c>
      <c r="G149" s="228"/>
      <c r="H149" s="231" t="s">
        <v>47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213</v>
      </c>
      <c r="AU149" s="237" t="s">
        <v>23</v>
      </c>
      <c r="AV149" s="11" t="s">
        <v>23</v>
      </c>
      <c r="AW149" s="11" t="s">
        <v>45</v>
      </c>
      <c r="AX149" s="11" t="s">
        <v>82</v>
      </c>
      <c r="AY149" s="237" t="s">
        <v>195</v>
      </c>
    </row>
    <row r="150" s="11" customFormat="1">
      <c r="B150" s="227"/>
      <c r="C150" s="228"/>
      <c r="D150" s="225" t="s">
        <v>213</v>
      </c>
      <c r="E150" s="229" t="s">
        <v>47</v>
      </c>
      <c r="F150" s="230" t="s">
        <v>1655</v>
      </c>
      <c r="G150" s="228"/>
      <c r="H150" s="231" t="s">
        <v>47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213</v>
      </c>
      <c r="AU150" s="237" t="s">
        <v>23</v>
      </c>
      <c r="AV150" s="11" t="s">
        <v>23</v>
      </c>
      <c r="AW150" s="11" t="s">
        <v>45</v>
      </c>
      <c r="AX150" s="11" t="s">
        <v>82</v>
      </c>
      <c r="AY150" s="237" t="s">
        <v>195</v>
      </c>
    </row>
    <row r="151" s="12" customFormat="1">
      <c r="B151" s="238"/>
      <c r="C151" s="239"/>
      <c r="D151" s="225" t="s">
        <v>213</v>
      </c>
      <c r="E151" s="266" t="s">
        <v>596</v>
      </c>
      <c r="F151" s="267" t="s">
        <v>1656</v>
      </c>
      <c r="G151" s="239"/>
      <c r="H151" s="268">
        <v>64.5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213</v>
      </c>
      <c r="AU151" s="248" t="s">
        <v>23</v>
      </c>
      <c r="AV151" s="12" t="s">
        <v>91</v>
      </c>
      <c r="AW151" s="12" t="s">
        <v>45</v>
      </c>
      <c r="AX151" s="12" t="s">
        <v>82</v>
      </c>
      <c r="AY151" s="248" t="s">
        <v>195</v>
      </c>
    </row>
    <row r="152" s="11" customFormat="1">
      <c r="B152" s="227"/>
      <c r="C152" s="228"/>
      <c r="D152" s="225" t="s">
        <v>213</v>
      </c>
      <c r="E152" s="229" t="s">
        <v>47</v>
      </c>
      <c r="F152" s="230" t="s">
        <v>1657</v>
      </c>
      <c r="G152" s="228"/>
      <c r="H152" s="231" t="s">
        <v>47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213</v>
      </c>
      <c r="AU152" s="237" t="s">
        <v>23</v>
      </c>
      <c r="AV152" s="11" t="s">
        <v>23</v>
      </c>
      <c r="AW152" s="11" t="s">
        <v>45</v>
      </c>
      <c r="AX152" s="11" t="s">
        <v>82</v>
      </c>
      <c r="AY152" s="237" t="s">
        <v>195</v>
      </c>
    </row>
    <row r="153" s="12" customFormat="1">
      <c r="B153" s="238"/>
      <c r="C153" s="239"/>
      <c r="D153" s="225" t="s">
        <v>213</v>
      </c>
      <c r="E153" s="266" t="s">
        <v>599</v>
      </c>
      <c r="F153" s="267" t="s">
        <v>460</v>
      </c>
      <c r="G153" s="239"/>
      <c r="H153" s="268">
        <v>33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213</v>
      </c>
      <c r="AU153" s="248" t="s">
        <v>23</v>
      </c>
      <c r="AV153" s="12" t="s">
        <v>91</v>
      </c>
      <c r="AW153" s="12" t="s">
        <v>45</v>
      </c>
      <c r="AX153" s="12" t="s">
        <v>82</v>
      </c>
      <c r="AY153" s="248" t="s">
        <v>195</v>
      </c>
    </row>
    <row r="154" s="11" customFormat="1">
      <c r="B154" s="227"/>
      <c r="C154" s="228"/>
      <c r="D154" s="225" t="s">
        <v>213</v>
      </c>
      <c r="E154" s="229" t="s">
        <v>47</v>
      </c>
      <c r="F154" s="230" t="s">
        <v>1658</v>
      </c>
      <c r="G154" s="228"/>
      <c r="H154" s="231" t="s">
        <v>47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213</v>
      </c>
      <c r="AU154" s="237" t="s">
        <v>23</v>
      </c>
      <c r="AV154" s="11" t="s">
        <v>23</v>
      </c>
      <c r="AW154" s="11" t="s">
        <v>45</v>
      </c>
      <c r="AX154" s="11" t="s">
        <v>82</v>
      </c>
      <c r="AY154" s="237" t="s">
        <v>195</v>
      </c>
    </row>
    <row r="155" s="12" customFormat="1">
      <c r="B155" s="238"/>
      <c r="C155" s="239"/>
      <c r="D155" s="225" t="s">
        <v>213</v>
      </c>
      <c r="E155" s="266" t="s">
        <v>602</v>
      </c>
      <c r="F155" s="267" t="s">
        <v>1659</v>
      </c>
      <c r="G155" s="239"/>
      <c r="H155" s="268">
        <v>14.5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213</v>
      </c>
      <c r="AU155" s="248" t="s">
        <v>23</v>
      </c>
      <c r="AV155" s="12" t="s">
        <v>91</v>
      </c>
      <c r="AW155" s="12" t="s">
        <v>45</v>
      </c>
      <c r="AX155" s="12" t="s">
        <v>82</v>
      </c>
      <c r="AY155" s="248" t="s">
        <v>195</v>
      </c>
    </row>
    <row r="156" s="11" customFormat="1">
      <c r="B156" s="227"/>
      <c r="C156" s="228"/>
      <c r="D156" s="225" t="s">
        <v>213</v>
      </c>
      <c r="E156" s="229" t="s">
        <v>47</v>
      </c>
      <c r="F156" s="230" t="s">
        <v>1660</v>
      </c>
      <c r="G156" s="228"/>
      <c r="H156" s="231" t="s">
        <v>47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213</v>
      </c>
      <c r="AU156" s="237" t="s">
        <v>23</v>
      </c>
      <c r="AV156" s="11" t="s">
        <v>23</v>
      </c>
      <c r="AW156" s="11" t="s">
        <v>45</v>
      </c>
      <c r="AX156" s="11" t="s">
        <v>82</v>
      </c>
      <c r="AY156" s="237" t="s">
        <v>195</v>
      </c>
    </row>
    <row r="157" s="12" customFormat="1">
      <c r="B157" s="238"/>
      <c r="C157" s="239"/>
      <c r="D157" s="225" t="s">
        <v>213</v>
      </c>
      <c r="E157" s="266" t="s">
        <v>605</v>
      </c>
      <c r="F157" s="267" t="s">
        <v>1661</v>
      </c>
      <c r="G157" s="239"/>
      <c r="H157" s="268">
        <v>206.30000000000001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213</v>
      </c>
      <c r="AU157" s="248" t="s">
        <v>23</v>
      </c>
      <c r="AV157" s="12" t="s">
        <v>91</v>
      </c>
      <c r="AW157" s="12" t="s">
        <v>45</v>
      </c>
      <c r="AX157" s="12" t="s">
        <v>82</v>
      </c>
      <c r="AY157" s="248" t="s">
        <v>195</v>
      </c>
    </row>
    <row r="158" s="11" customFormat="1">
      <c r="B158" s="227"/>
      <c r="C158" s="228"/>
      <c r="D158" s="225" t="s">
        <v>213</v>
      </c>
      <c r="E158" s="229" t="s">
        <v>47</v>
      </c>
      <c r="F158" s="230" t="s">
        <v>680</v>
      </c>
      <c r="G158" s="228"/>
      <c r="H158" s="231" t="s">
        <v>47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213</v>
      </c>
      <c r="AU158" s="237" t="s">
        <v>23</v>
      </c>
      <c r="AV158" s="11" t="s">
        <v>23</v>
      </c>
      <c r="AW158" s="11" t="s">
        <v>45</v>
      </c>
      <c r="AX158" s="11" t="s">
        <v>82</v>
      </c>
      <c r="AY158" s="237" t="s">
        <v>195</v>
      </c>
    </row>
    <row r="159" s="11" customFormat="1">
      <c r="B159" s="227"/>
      <c r="C159" s="228"/>
      <c r="D159" s="225" t="s">
        <v>213</v>
      </c>
      <c r="E159" s="229" t="s">
        <v>47</v>
      </c>
      <c r="F159" s="230" t="s">
        <v>1662</v>
      </c>
      <c r="G159" s="228"/>
      <c r="H159" s="231" t="s">
        <v>47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213</v>
      </c>
      <c r="AU159" s="237" t="s">
        <v>23</v>
      </c>
      <c r="AV159" s="11" t="s">
        <v>23</v>
      </c>
      <c r="AW159" s="11" t="s">
        <v>45</v>
      </c>
      <c r="AX159" s="11" t="s">
        <v>82</v>
      </c>
      <c r="AY159" s="237" t="s">
        <v>195</v>
      </c>
    </row>
    <row r="160" s="12" customFormat="1">
      <c r="B160" s="238"/>
      <c r="C160" s="239"/>
      <c r="D160" s="225" t="s">
        <v>213</v>
      </c>
      <c r="E160" s="266" t="s">
        <v>608</v>
      </c>
      <c r="F160" s="267" t="s">
        <v>1663</v>
      </c>
      <c r="G160" s="239"/>
      <c r="H160" s="268">
        <v>66.200000000000003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213</v>
      </c>
      <c r="AU160" s="248" t="s">
        <v>23</v>
      </c>
      <c r="AV160" s="12" t="s">
        <v>91</v>
      </c>
      <c r="AW160" s="12" t="s">
        <v>45</v>
      </c>
      <c r="AX160" s="12" t="s">
        <v>82</v>
      </c>
      <c r="AY160" s="248" t="s">
        <v>195</v>
      </c>
    </row>
    <row r="161" s="11" customFormat="1">
      <c r="B161" s="227"/>
      <c r="C161" s="228"/>
      <c r="D161" s="225" t="s">
        <v>213</v>
      </c>
      <c r="E161" s="229" t="s">
        <v>47</v>
      </c>
      <c r="F161" s="230" t="s">
        <v>1664</v>
      </c>
      <c r="G161" s="228"/>
      <c r="H161" s="231" t="s">
        <v>47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213</v>
      </c>
      <c r="AU161" s="237" t="s">
        <v>23</v>
      </c>
      <c r="AV161" s="11" t="s">
        <v>23</v>
      </c>
      <c r="AW161" s="11" t="s">
        <v>45</v>
      </c>
      <c r="AX161" s="11" t="s">
        <v>82</v>
      </c>
      <c r="AY161" s="237" t="s">
        <v>195</v>
      </c>
    </row>
    <row r="162" s="12" customFormat="1">
      <c r="B162" s="238"/>
      <c r="C162" s="239"/>
      <c r="D162" s="225" t="s">
        <v>213</v>
      </c>
      <c r="E162" s="266" t="s">
        <v>611</v>
      </c>
      <c r="F162" s="267" t="s">
        <v>450</v>
      </c>
      <c r="G162" s="239"/>
      <c r="H162" s="268">
        <v>31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213</v>
      </c>
      <c r="AU162" s="248" t="s">
        <v>23</v>
      </c>
      <c r="AV162" s="12" t="s">
        <v>91</v>
      </c>
      <c r="AW162" s="12" t="s">
        <v>45</v>
      </c>
      <c r="AX162" s="12" t="s">
        <v>82</v>
      </c>
      <c r="AY162" s="248" t="s">
        <v>195</v>
      </c>
    </row>
    <row r="163" s="11" customFormat="1">
      <c r="B163" s="227"/>
      <c r="C163" s="228"/>
      <c r="D163" s="225" t="s">
        <v>213</v>
      </c>
      <c r="E163" s="229" t="s">
        <v>47</v>
      </c>
      <c r="F163" s="230" t="s">
        <v>1665</v>
      </c>
      <c r="G163" s="228"/>
      <c r="H163" s="231" t="s">
        <v>47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213</v>
      </c>
      <c r="AU163" s="237" t="s">
        <v>23</v>
      </c>
      <c r="AV163" s="11" t="s">
        <v>23</v>
      </c>
      <c r="AW163" s="11" t="s">
        <v>45</v>
      </c>
      <c r="AX163" s="11" t="s">
        <v>82</v>
      </c>
      <c r="AY163" s="237" t="s">
        <v>195</v>
      </c>
    </row>
    <row r="164" s="12" customFormat="1">
      <c r="B164" s="238"/>
      <c r="C164" s="239"/>
      <c r="D164" s="225" t="s">
        <v>213</v>
      </c>
      <c r="E164" s="266" t="s">
        <v>614</v>
      </c>
      <c r="F164" s="267" t="s">
        <v>1666</v>
      </c>
      <c r="G164" s="239"/>
      <c r="H164" s="268">
        <v>13.4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AT164" s="248" t="s">
        <v>213</v>
      </c>
      <c r="AU164" s="248" t="s">
        <v>23</v>
      </c>
      <c r="AV164" s="12" t="s">
        <v>91</v>
      </c>
      <c r="AW164" s="12" t="s">
        <v>45</v>
      </c>
      <c r="AX164" s="12" t="s">
        <v>82</v>
      </c>
      <c r="AY164" s="248" t="s">
        <v>195</v>
      </c>
    </row>
    <row r="165" s="11" customFormat="1">
      <c r="B165" s="227"/>
      <c r="C165" s="228"/>
      <c r="D165" s="225" t="s">
        <v>213</v>
      </c>
      <c r="E165" s="229" t="s">
        <v>47</v>
      </c>
      <c r="F165" s="230" t="s">
        <v>1667</v>
      </c>
      <c r="G165" s="228"/>
      <c r="H165" s="231" t="s">
        <v>47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213</v>
      </c>
      <c r="AU165" s="237" t="s">
        <v>23</v>
      </c>
      <c r="AV165" s="11" t="s">
        <v>23</v>
      </c>
      <c r="AW165" s="11" t="s">
        <v>45</v>
      </c>
      <c r="AX165" s="11" t="s">
        <v>82</v>
      </c>
      <c r="AY165" s="237" t="s">
        <v>195</v>
      </c>
    </row>
    <row r="166" s="12" customFormat="1">
      <c r="B166" s="238"/>
      <c r="C166" s="239"/>
      <c r="D166" s="223" t="s">
        <v>213</v>
      </c>
      <c r="E166" s="240" t="s">
        <v>617</v>
      </c>
      <c r="F166" s="241" t="s">
        <v>1668</v>
      </c>
      <c r="G166" s="239"/>
      <c r="H166" s="242">
        <v>197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213</v>
      </c>
      <c r="AU166" s="248" t="s">
        <v>23</v>
      </c>
      <c r="AV166" s="12" t="s">
        <v>91</v>
      </c>
      <c r="AW166" s="12" t="s">
        <v>45</v>
      </c>
      <c r="AX166" s="12" t="s">
        <v>23</v>
      </c>
      <c r="AY166" s="248" t="s">
        <v>195</v>
      </c>
    </row>
    <row r="167" s="1" customFormat="1" ht="22.5" customHeight="1">
      <c r="B167" s="40"/>
      <c r="C167" s="211" t="s">
        <v>238</v>
      </c>
      <c r="D167" s="211" t="s">
        <v>196</v>
      </c>
      <c r="E167" s="212" t="s">
        <v>686</v>
      </c>
      <c r="F167" s="213" t="s">
        <v>687</v>
      </c>
      <c r="G167" s="214" t="s">
        <v>526</v>
      </c>
      <c r="H167" s="215">
        <v>1419</v>
      </c>
      <c r="I167" s="216"/>
      <c r="J167" s="217">
        <f>ROUND(I167*H167,2)</f>
        <v>0</v>
      </c>
      <c r="K167" s="213" t="s">
        <v>200</v>
      </c>
      <c r="L167" s="66"/>
      <c r="M167" s="218" t="s">
        <v>47</v>
      </c>
      <c r="N167" s="219" t="s">
        <v>53</v>
      </c>
      <c r="O167" s="41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AR167" s="19" t="s">
        <v>194</v>
      </c>
      <c r="AT167" s="19" t="s">
        <v>196</v>
      </c>
      <c r="AU167" s="19" t="s">
        <v>23</v>
      </c>
      <c r="AY167" s="19" t="s">
        <v>195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9" t="s">
        <v>23</v>
      </c>
      <c r="BK167" s="222">
        <f>ROUND(I167*H167,2)</f>
        <v>0</v>
      </c>
      <c r="BL167" s="19" t="s">
        <v>194</v>
      </c>
      <c r="BM167" s="19" t="s">
        <v>1669</v>
      </c>
    </row>
    <row r="168" s="1" customFormat="1">
      <c r="B168" s="40"/>
      <c r="C168" s="68"/>
      <c r="D168" s="225" t="s">
        <v>202</v>
      </c>
      <c r="E168" s="68"/>
      <c r="F168" s="226" t="s">
        <v>689</v>
      </c>
      <c r="G168" s="68"/>
      <c r="H168" s="68"/>
      <c r="I168" s="183"/>
      <c r="J168" s="68"/>
      <c r="K168" s="68"/>
      <c r="L168" s="66"/>
      <c r="M168" s="86"/>
      <c r="N168" s="41"/>
      <c r="O168" s="41"/>
      <c r="P168" s="41"/>
      <c r="Q168" s="41"/>
      <c r="R168" s="41"/>
      <c r="S168" s="41"/>
      <c r="T168" s="87"/>
      <c r="AT168" s="19" t="s">
        <v>202</v>
      </c>
      <c r="AU168" s="19" t="s">
        <v>23</v>
      </c>
    </row>
    <row r="169" s="11" customFormat="1">
      <c r="B169" s="227"/>
      <c r="C169" s="228"/>
      <c r="D169" s="225" t="s">
        <v>213</v>
      </c>
      <c r="E169" s="229" t="s">
        <v>47</v>
      </c>
      <c r="F169" s="230" t="s">
        <v>1636</v>
      </c>
      <c r="G169" s="228"/>
      <c r="H169" s="231" t="s">
        <v>47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213</v>
      </c>
      <c r="AU169" s="237" t="s">
        <v>23</v>
      </c>
      <c r="AV169" s="11" t="s">
        <v>23</v>
      </c>
      <c r="AW169" s="11" t="s">
        <v>45</v>
      </c>
      <c r="AX169" s="11" t="s">
        <v>82</v>
      </c>
      <c r="AY169" s="237" t="s">
        <v>195</v>
      </c>
    </row>
    <row r="170" s="11" customFormat="1">
      <c r="B170" s="227"/>
      <c r="C170" s="228"/>
      <c r="D170" s="225" t="s">
        <v>213</v>
      </c>
      <c r="E170" s="229" t="s">
        <v>47</v>
      </c>
      <c r="F170" s="230" t="s">
        <v>1670</v>
      </c>
      <c r="G170" s="228"/>
      <c r="H170" s="231" t="s">
        <v>47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213</v>
      </c>
      <c r="AU170" s="237" t="s">
        <v>23</v>
      </c>
      <c r="AV170" s="11" t="s">
        <v>23</v>
      </c>
      <c r="AW170" s="11" t="s">
        <v>45</v>
      </c>
      <c r="AX170" s="11" t="s">
        <v>82</v>
      </c>
      <c r="AY170" s="237" t="s">
        <v>195</v>
      </c>
    </row>
    <row r="171" s="12" customFormat="1">
      <c r="B171" s="238"/>
      <c r="C171" s="239"/>
      <c r="D171" s="225" t="s">
        <v>213</v>
      </c>
      <c r="E171" s="266" t="s">
        <v>215</v>
      </c>
      <c r="F171" s="267" t="s">
        <v>1671</v>
      </c>
      <c r="G171" s="239"/>
      <c r="H171" s="268">
        <v>1392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213</v>
      </c>
      <c r="AU171" s="248" t="s">
        <v>23</v>
      </c>
      <c r="AV171" s="12" t="s">
        <v>91</v>
      </c>
      <c r="AW171" s="12" t="s">
        <v>45</v>
      </c>
      <c r="AX171" s="12" t="s">
        <v>82</v>
      </c>
      <c r="AY171" s="248" t="s">
        <v>195</v>
      </c>
    </row>
    <row r="172" s="11" customFormat="1">
      <c r="B172" s="227"/>
      <c r="C172" s="228"/>
      <c r="D172" s="225" t="s">
        <v>213</v>
      </c>
      <c r="E172" s="229" t="s">
        <v>47</v>
      </c>
      <c r="F172" s="230" t="s">
        <v>1639</v>
      </c>
      <c r="G172" s="228"/>
      <c r="H172" s="231" t="s">
        <v>47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213</v>
      </c>
      <c r="AU172" s="237" t="s">
        <v>23</v>
      </c>
      <c r="AV172" s="11" t="s">
        <v>23</v>
      </c>
      <c r="AW172" s="11" t="s">
        <v>45</v>
      </c>
      <c r="AX172" s="11" t="s">
        <v>82</v>
      </c>
      <c r="AY172" s="237" t="s">
        <v>195</v>
      </c>
    </row>
    <row r="173" s="11" customFormat="1">
      <c r="B173" s="227"/>
      <c r="C173" s="228"/>
      <c r="D173" s="225" t="s">
        <v>213</v>
      </c>
      <c r="E173" s="229" t="s">
        <v>47</v>
      </c>
      <c r="F173" s="230" t="s">
        <v>1640</v>
      </c>
      <c r="G173" s="228"/>
      <c r="H173" s="231" t="s">
        <v>47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213</v>
      </c>
      <c r="AU173" s="237" t="s">
        <v>23</v>
      </c>
      <c r="AV173" s="11" t="s">
        <v>23</v>
      </c>
      <c r="AW173" s="11" t="s">
        <v>45</v>
      </c>
      <c r="AX173" s="11" t="s">
        <v>82</v>
      </c>
      <c r="AY173" s="237" t="s">
        <v>195</v>
      </c>
    </row>
    <row r="174" s="12" customFormat="1">
      <c r="B174" s="238"/>
      <c r="C174" s="239"/>
      <c r="D174" s="225" t="s">
        <v>213</v>
      </c>
      <c r="E174" s="266" t="s">
        <v>691</v>
      </c>
      <c r="F174" s="267" t="s">
        <v>1641</v>
      </c>
      <c r="G174" s="239"/>
      <c r="H174" s="268">
        <v>27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213</v>
      </c>
      <c r="AU174" s="248" t="s">
        <v>23</v>
      </c>
      <c r="AV174" s="12" t="s">
        <v>91</v>
      </c>
      <c r="AW174" s="12" t="s">
        <v>45</v>
      </c>
      <c r="AX174" s="12" t="s">
        <v>82</v>
      </c>
      <c r="AY174" s="248" t="s">
        <v>195</v>
      </c>
    </row>
    <row r="175" s="14" customFormat="1">
      <c r="B175" s="272"/>
      <c r="C175" s="273"/>
      <c r="D175" s="223" t="s">
        <v>213</v>
      </c>
      <c r="E175" s="283" t="s">
        <v>47</v>
      </c>
      <c r="F175" s="284" t="s">
        <v>297</v>
      </c>
      <c r="G175" s="273"/>
      <c r="H175" s="285">
        <v>1419</v>
      </c>
      <c r="I175" s="277"/>
      <c r="J175" s="273"/>
      <c r="K175" s="273"/>
      <c r="L175" s="278"/>
      <c r="M175" s="279"/>
      <c r="N175" s="280"/>
      <c r="O175" s="280"/>
      <c r="P175" s="280"/>
      <c r="Q175" s="280"/>
      <c r="R175" s="280"/>
      <c r="S175" s="280"/>
      <c r="T175" s="281"/>
      <c r="AT175" s="282" t="s">
        <v>213</v>
      </c>
      <c r="AU175" s="282" t="s">
        <v>23</v>
      </c>
      <c r="AV175" s="14" t="s">
        <v>194</v>
      </c>
      <c r="AW175" s="14" t="s">
        <v>45</v>
      </c>
      <c r="AX175" s="14" t="s">
        <v>23</v>
      </c>
      <c r="AY175" s="282" t="s">
        <v>195</v>
      </c>
    </row>
    <row r="176" s="1" customFormat="1" ht="22.5" customHeight="1">
      <c r="B176" s="40"/>
      <c r="C176" s="211" t="s">
        <v>243</v>
      </c>
      <c r="D176" s="211" t="s">
        <v>196</v>
      </c>
      <c r="E176" s="212" t="s">
        <v>692</v>
      </c>
      <c r="F176" s="213" t="s">
        <v>687</v>
      </c>
      <c r="G176" s="214" t="s">
        <v>526</v>
      </c>
      <c r="H176" s="215">
        <v>1419</v>
      </c>
      <c r="I176" s="216"/>
      <c r="J176" s="217">
        <f>ROUND(I176*H176,2)</f>
        <v>0</v>
      </c>
      <c r="K176" s="213" t="s">
        <v>200</v>
      </c>
      <c r="L176" s="66"/>
      <c r="M176" s="218" t="s">
        <v>47</v>
      </c>
      <c r="N176" s="219" t="s">
        <v>53</v>
      </c>
      <c r="O176" s="41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AR176" s="19" t="s">
        <v>194</v>
      </c>
      <c r="AT176" s="19" t="s">
        <v>196</v>
      </c>
      <c r="AU176" s="19" t="s">
        <v>23</v>
      </c>
      <c r="AY176" s="19" t="s">
        <v>195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9" t="s">
        <v>23</v>
      </c>
      <c r="BK176" s="222">
        <f>ROUND(I176*H176,2)</f>
        <v>0</v>
      </c>
      <c r="BL176" s="19" t="s">
        <v>194</v>
      </c>
      <c r="BM176" s="19" t="s">
        <v>1672</v>
      </c>
    </row>
    <row r="177" s="1" customFormat="1">
      <c r="B177" s="40"/>
      <c r="C177" s="68"/>
      <c r="D177" s="225" t="s">
        <v>202</v>
      </c>
      <c r="E177" s="68"/>
      <c r="F177" s="226" t="s">
        <v>689</v>
      </c>
      <c r="G177" s="68"/>
      <c r="H177" s="68"/>
      <c r="I177" s="183"/>
      <c r="J177" s="68"/>
      <c r="K177" s="68"/>
      <c r="L177" s="66"/>
      <c r="M177" s="86"/>
      <c r="N177" s="41"/>
      <c r="O177" s="41"/>
      <c r="P177" s="41"/>
      <c r="Q177" s="41"/>
      <c r="R177" s="41"/>
      <c r="S177" s="41"/>
      <c r="T177" s="87"/>
      <c r="AT177" s="19" t="s">
        <v>202</v>
      </c>
      <c r="AU177" s="19" t="s">
        <v>23</v>
      </c>
    </row>
    <row r="178" s="11" customFormat="1">
      <c r="B178" s="227"/>
      <c r="C178" s="228"/>
      <c r="D178" s="225" t="s">
        <v>213</v>
      </c>
      <c r="E178" s="229" t="s">
        <v>47</v>
      </c>
      <c r="F178" s="230" t="s">
        <v>1636</v>
      </c>
      <c r="G178" s="228"/>
      <c r="H178" s="231" t="s">
        <v>47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213</v>
      </c>
      <c r="AU178" s="237" t="s">
        <v>23</v>
      </c>
      <c r="AV178" s="11" t="s">
        <v>23</v>
      </c>
      <c r="AW178" s="11" t="s">
        <v>45</v>
      </c>
      <c r="AX178" s="11" t="s">
        <v>82</v>
      </c>
      <c r="AY178" s="237" t="s">
        <v>195</v>
      </c>
    </row>
    <row r="179" s="11" customFormat="1">
      <c r="B179" s="227"/>
      <c r="C179" s="228"/>
      <c r="D179" s="225" t="s">
        <v>213</v>
      </c>
      <c r="E179" s="229" t="s">
        <v>47</v>
      </c>
      <c r="F179" s="230" t="s">
        <v>1637</v>
      </c>
      <c r="G179" s="228"/>
      <c r="H179" s="231" t="s">
        <v>47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213</v>
      </c>
      <c r="AU179" s="237" t="s">
        <v>23</v>
      </c>
      <c r="AV179" s="11" t="s">
        <v>23</v>
      </c>
      <c r="AW179" s="11" t="s">
        <v>45</v>
      </c>
      <c r="AX179" s="11" t="s">
        <v>82</v>
      </c>
      <c r="AY179" s="237" t="s">
        <v>195</v>
      </c>
    </row>
    <row r="180" s="12" customFormat="1">
      <c r="B180" s="238"/>
      <c r="C180" s="239"/>
      <c r="D180" s="225" t="s">
        <v>213</v>
      </c>
      <c r="E180" s="266" t="s">
        <v>694</v>
      </c>
      <c r="F180" s="267" t="s">
        <v>1671</v>
      </c>
      <c r="G180" s="239"/>
      <c r="H180" s="268">
        <v>1392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213</v>
      </c>
      <c r="AU180" s="248" t="s">
        <v>23</v>
      </c>
      <c r="AV180" s="12" t="s">
        <v>91</v>
      </c>
      <c r="AW180" s="12" t="s">
        <v>45</v>
      </c>
      <c r="AX180" s="12" t="s">
        <v>82</v>
      </c>
      <c r="AY180" s="248" t="s">
        <v>195</v>
      </c>
    </row>
    <row r="181" s="11" customFormat="1">
      <c r="B181" s="227"/>
      <c r="C181" s="228"/>
      <c r="D181" s="225" t="s">
        <v>213</v>
      </c>
      <c r="E181" s="229" t="s">
        <v>47</v>
      </c>
      <c r="F181" s="230" t="s">
        <v>1639</v>
      </c>
      <c r="G181" s="228"/>
      <c r="H181" s="231" t="s">
        <v>47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213</v>
      </c>
      <c r="AU181" s="237" t="s">
        <v>23</v>
      </c>
      <c r="AV181" s="11" t="s">
        <v>23</v>
      </c>
      <c r="AW181" s="11" t="s">
        <v>45</v>
      </c>
      <c r="AX181" s="11" t="s">
        <v>82</v>
      </c>
      <c r="AY181" s="237" t="s">
        <v>195</v>
      </c>
    </row>
    <row r="182" s="11" customFormat="1">
      <c r="B182" s="227"/>
      <c r="C182" s="228"/>
      <c r="D182" s="225" t="s">
        <v>213</v>
      </c>
      <c r="E182" s="229" t="s">
        <v>47</v>
      </c>
      <c r="F182" s="230" t="s">
        <v>1640</v>
      </c>
      <c r="G182" s="228"/>
      <c r="H182" s="231" t="s">
        <v>47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213</v>
      </c>
      <c r="AU182" s="237" t="s">
        <v>23</v>
      </c>
      <c r="AV182" s="11" t="s">
        <v>23</v>
      </c>
      <c r="AW182" s="11" t="s">
        <v>45</v>
      </c>
      <c r="AX182" s="11" t="s">
        <v>82</v>
      </c>
      <c r="AY182" s="237" t="s">
        <v>195</v>
      </c>
    </row>
    <row r="183" s="12" customFormat="1">
      <c r="B183" s="238"/>
      <c r="C183" s="239"/>
      <c r="D183" s="225" t="s">
        <v>213</v>
      </c>
      <c r="E183" s="266" t="s">
        <v>696</v>
      </c>
      <c r="F183" s="267" t="s">
        <v>1641</v>
      </c>
      <c r="G183" s="239"/>
      <c r="H183" s="268">
        <v>27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213</v>
      </c>
      <c r="AU183" s="248" t="s">
        <v>23</v>
      </c>
      <c r="AV183" s="12" t="s">
        <v>91</v>
      </c>
      <c r="AW183" s="12" t="s">
        <v>45</v>
      </c>
      <c r="AX183" s="12" t="s">
        <v>82</v>
      </c>
      <c r="AY183" s="248" t="s">
        <v>195</v>
      </c>
    </row>
    <row r="184" s="14" customFormat="1">
      <c r="B184" s="272"/>
      <c r="C184" s="273"/>
      <c r="D184" s="223" t="s">
        <v>213</v>
      </c>
      <c r="E184" s="283" t="s">
        <v>47</v>
      </c>
      <c r="F184" s="284" t="s">
        <v>297</v>
      </c>
      <c r="G184" s="273"/>
      <c r="H184" s="285">
        <v>1419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AT184" s="282" t="s">
        <v>213</v>
      </c>
      <c r="AU184" s="282" t="s">
        <v>23</v>
      </c>
      <c r="AV184" s="14" t="s">
        <v>194</v>
      </c>
      <c r="AW184" s="14" t="s">
        <v>45</v>
      </c>
      <c r="AX184" s="14" t="s">
        <v>23</v>
      </c>
      <c r="AY184" s="282" t="s">
        <v>195</v>
      </c>
    </row>
    <row r="185" s="1" customFormat="1" ht="22.5" customHeight="1">
      <c r="B185" s="40"/>
      <c r="C185" s="211" t="s">
        <v>28</v>
      </c>
      <c r="D185" s="211" t="s">
        <v>196</v>
      </c>
      <c r="E185" s="212" t="s">
        <v>1245</v>
      </c>
      <c r="F185" s="213" t="s">
        <v>1246</v>
      </c>
      <c r="G185" s="214" t="s">
        <v>526</v>
      </c>
      <c r="H185" s="215">
        <v>862.20000000000005</v>
      </c>
      <c r="I185" s="216"/>
      <c r="J185" s="217">
        <f>ROUND(I185*H185,2)</f>
        <v>0</v>
      </c>
      <c r="K185" s="213" t="s">
        <v>200</v>
      </c>
      <c r="L185" s="66"/>
      <c r="M185" s="218" t="s">
        <v>47</v>
      </c>
      <c r="N185" s="219" t="s">
        <v>53</v>
      </c>
      <c r="O185" s="41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AR185" s="19" t="s">
        <v>194</v>
      </c>
      <c r="AT185" s="19" t="s">
        <v>196</v>
      </c>
      <c r="AU185" s="19" t="s">
        <v>23</v>
      </c>
      <c r="AY185" s="19" t="s">
        <v>195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9" t="s">
        <v>23</v>
      </c>
      <c r="BK185" s="222">
        <f>ROUND(I185*H185,2)</f>
        <v>0</v>
      </c>
      <c r="BL185" s="19" t="s">
        <v>194</v>
      </c>
      <c r="BM185" s="19" t="s">
        <v>1673</v>
      </c>
    </row>
    <row r="186" s="1" customFormat="1">
      <c r="B186" s="40"/>
      <c r="C186" s="68"/>
      <c r="D186" s="225" t="s">
        <v>202</v>
      </c>
      <c r="E186" s="68"/>
      <c r="F186" s="226" t="s">
        <v>1248</v>
      </c>
      <c r="G186" s="68"/>
      <c r="H186" s="68"/>
      <c r="I186" s="183"/>
      <c r="J186" s="68"/>
      <c r="K186" s="68"/>
      <c r="L186" s="66"/>
      <c r="M186" s="86"/>
      <c r="N186" s="41"/>
      <c r="O186" s="41"/>
      <c r="P186" s="41"/>
      <c r="Q186" s="41"/>
      <c r="R186" s="41"/>
      <c r="S186" s="41"/>
      <c r="T186" s="87"/>
      <c r="AT186" s="19" t="s">
        <v>202</v>
      </c>
      <c r="AU186" s="19" t="s">
        <v>23</v>
      </c>
    </row>
    <row r="187" s="11" customFormat="1">
      <c r="B187" s="227"/>
      <c r="C187" s="228"/>
      <c r="D187" s="225" t="s">
        <v>213</v>
      </c>
      <c r="E187" s="229" t="s">
        <v>47</v>
      </c>
      <c r="F187" s="230" t="s">
        <v>1636</v>
      </c>
      <c r="G187" s="228"/>
      <c r="H187" s="231" t="s">
        <v>47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213</v>
      </c>
      <c r="AU187" s="237" t="s">
        <v>23</v>
      </c>
      <c r="AV187" s="11" t="s">
        <v>23</v>
      </c>
      <c r="AW187" s="11" t="s">
        <v>45</v>
      </c>
      <c r="AX187" s="11" t="s">
        <v>82</v>
      </c>
      <c r="AY187" s="237" t="s">
        <v>195</v>
      </c>
    </row>
    <row r="188" s="11" customFormat="1">
      <c r="B188" s="227"/>
      <c r="C188" s="228"/>
      <c r="D188" s="225" t="s">
        <v>213</v>
      </c>
      <c r="E188" s="229" t="s">
        <v>47</v>
      </c>
      <c r="F188" s="230" t="s">
        <v>1670</v>
      </c>
      <c r="G188" s="228"/>
      <c r="H188" s="231" t="s">
        <v>47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213</v>
      </c>
      <c r="AU188" s="237" t="s">
        <v>23</v>
      </c>
      <c r="AV188" s="11" t="s">
        <v>23</v>
      </c>
      <c r="AW188" s="11" t="s">
        <v>45</v>
      </c>
      <c r="AX188" s="11" t="s">
        <v>82</v>
      </c>
      <c r="AY188" s="237" t="s">
        <v>195</v>
      </c>
    </row>
    <row r="189" s="12" customFormat="1">
      <c r="B189" s="238"/>
      <c r="C189" s="239"/>
      <c r="D189" s="225" t="s">
        <v>213</v>
      </c>
      <c r="E189" s="266" t="s">
        <v>225</v>
      </c>
      <c r="F189" s="267" t="s">
        <v>1674</v>
      </c>
      <c r="G189" s="239"/>
      <c r="H189" s="268">
        <v>835.20000000000005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AT189" s="248" t="s">
        <v>213</v>
      </c>
      <c r="AU189" s="248" t="s">
        <v>23</v>
      </c>
      <c r="AV189" s="12" t="s">
        <v>91</v>
      </c>
      <c r="AW189" s="12" t="s">
        <v>45</v>
      </c>
      <c r="AX189" s="12" t="s">
        <v>82</v>
      </c>
      <c r="AY189" s="248" t="s">
        <v>195</v>
      </c>
    </row>
    <row r="190" s="11" customFormat="1">
      <c r="B190" s="227"/>
      <c r="C190" s="228"/>
      <c r="D190" s="225" t="s">
        <v>213</v>
      </c>
      <c r="E190" s="229" t="s">
        <v>47</v>
      </c>
      <c r="F190" s="230" t="s">
        <v>1639</v>
      </c>
      <c r="G190" s="228"/>
      <c r="H190" s="231" t="s">
        <v>47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213</v>
      </c>
      <c r="AU190" s="237" t="s">
        <v>23</v>
      </c>
      <c r="AV190" s="11" t="s">
        <v>23</v>
      </c>
      <c r="AW190" s="11" t="s">
        <v>45</v>
      </c>
      <c r="AX190" s="11" t="s">
        <v>82</v>
      </c>
      <c r="AY190" s="237" t="s">
        <v>195</v>
      </c>
    </row>
    <row r="191" s="11" customFormat="1">
      <c r="B191" s="227"/>
      <c r="C191" s="228"/>
      <c r="D191" s="225" t="s">
        <v>213</v>
      </c>
      <c r="E191" s="229" t="s">
        <v>47</v>
      </c>
      <c r="F191" s="230" t="s">
        <v>1640</v>
      </c>
      <c r="G191" s="228"/>
      <c r="H191" s="231" t="s">
        <v>47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213</v>
      </c>
      <c r="AU191" s="237" t="s">
        <v>23</v>
      </c>
      <c r="AV191" s="11" t="s">
        <v>23</v>
      </c>
      <c r="AW191" s="11" t="s">
        <v>45</v>
      </c>
      <c r="AX191" s="11" t="s">
        <v>82</v>
      </c>
      <c r="AY191" s="237" t="s">
        <v>195</v>
      </c>
    </row>
    <row r="192" s="12" customFormat="1">
      <c r="B192" s="238"/>
      <c r="C192" s="239"/>
      <c r="D192" s="225" t="s">
        <v>213</v>
      </c>
      <c r="E192" s="266" t="s">
        <v>1056</v>
      </c>
      <c r="F192" s="267" t="s">
        <v>1641</v>
      </c>
      <c r="G192" s="239"/>
      <c r="H192" s="268">
        <v>27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213</v>
      </c>
      <c r="AU192" s="248" t="s">
        <v>23</v>
      </c>
      <c r="AV192" s="12" t="s">
        <v>91</v>
      </c>
      <c r="AW192" s="12" t="s">
        <v>45</v>
      </c>
      <c r="AX192" s="12" t="s">
        <v>82</v>
      </c>
      <c r="AY192" s="248" t="s">
        <v>195</v>
      </c>
    </row>
    <row r="193" s="14" customFormat="1">
      <c r="B193" s="272"/>
      <c r="C193" s="273"/>
      <c r="D193" s="223" t="s">
        <v>213</v>
      </c>
      <c r="E193" s="283" t="s">
        <v>47</v>
      </c>
      <c r="F193" s="284" t="s">
        <v>297</v>
      </c>
      <c r="G193" s="273"/>
      <c r="H193" s="285">
        <v>862.20000000000005</v>
      </c>
      <c r="I193" s="277"/>
      <c r="J193" s="273"/>
      <c r="K193" s="273"/>
      <c r="L193" s="278"/>
      <c r="M193" s="279"/>
      <c r="N193" s="280"/>
      <c r="O193" s="280"/>
      <c r="P193" s="280"/>
      <c r="Q193" s="280"/>
      <c r="R193" s="280"/>
      <c r="S193" s="280"/>
      <c r="T193" s="281"/>
      <c r="AT193" s="282" t="s">
        <v>213</v>
      </c>
      <c r="AU193" s="282" t="s">
        <v>23</v>
      </c>
      <c r="AV193" s="14" t="s">
        <v>194</v>
      </c>
      <c r="AW193" s="14" t="s">
        <v>45</v>
      </c>
      <c r="AX193" s="14" t="s">
        <v>23</v>
      </c>
      <c r="AY193" s="282" t="s">
        <v>195</v>
      </c>
    </row>
    <row r="194" s="1" customFormat="1" ht="22.5" customHeight="1">
      <c r="B194" s="40"/>
      <c r="C194" s="211" t="s">
        <v>252</v>
      </c>
      <c r="D194" s="211" t="s">
        <v>196</v>
      </c>
      <c r="E194" s="212" t="s">
        <v>697</v>
      </c>
      <c r="F194" s="213" t="s">
        <v>698</v>
      </c>
      <c r="G194" s="214" t="s">
        <v>526</v>
      </c>
      <c r="H194" s="215">
        <v>5450</v>
      </c>
      <c r="I194" s="216"/>
      <c r="J194" s="217">
        <f>ROUND(I194*H194,2)</f>
        <v>0</v>
      </c>
      <c r="K194" s="213" t="s">
        <v>200</v>
      </c>
      <c r="L194" s="66"/>
      <c r="M194" s="218" t="s">
        <v>47</v>
      </c>
      <c r="N194" s="219" t="s">
        <v>53</v>
      </c>
      <c r="O194" s="41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AR194" s="19" t="s">
        <v>194</v>
      </c>
      <c r="AT194" s="19" t="s">
        <v>196</v>
      </c>
      <c r="AU194" s="19" t="s">
        <v>23</v>
      </c>
      <c r="AY194" s="19" t="s">
        <v>195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9" t="s">
        <v>23</v>
      </c>
      <c r="BK194" s="222">
        <f>ROUND(I194*H194,2)</f>
        <v>0</v>
      </c>
      <c r="BL194" s="19" t="s">
        <v>194</v>
      </c>
      <c r="BM194" s="19" t="s">
        <v>1675</v>
      </c>
    </row>
    <row r="195" s="1" customFormat="1">
      <c r="B195" s="40"/>
      <c r="C195" s="68"/>
      <c r="D195" s="225" t="s">
        <v>202</v>
      </c>
      <c r="E195" s="68"/>
      <c r="F195" s="226" t="s">
        <v>700</v>
      </c>
      <c r="G195" s="68"/>
      <c r="H195" s="68"/>
      <c r="I195" s="183"/>
      <c r="J195" s="68"/>
      <c r="K195" s="68"/>
      <c r="L195" s="66"/>
      <c r="M195" s="86"/>
      <c r="N195" s="41"/>
      <c r="O195" s="41"/>
      <c r="P195" s="41"/>
      <c r="Q195" s="41"/>
      <c r="R195" s="41"/>
      <c r="S195" s="41"/>
      <c r="T195" s="87"/>
      <c r="AT195" s="19" t="s">
        <v>202</v>
      </c>
      <c r="AU195" s="19" t="s">
        <v>23</v>
      </c>
    </row>
    <row r="196" s="11" customFormat="1">
      <c r="B196" s="227"/>
      <c r="C196" s="228"/>
      <c r="D196" s="225" t="s">
        <v>213</v>
      </c>
      <c r="E196" s="229" t="s">
        <v>47</v>
      </c>
      <c r="F196" s="230" t="s">
        <v>1636</v>
      </c>
      <c r="G196" s="228"/>
      <c r="H196" s="231" t="s">
        <v>47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213</v>
      </c>
      <c r="AU196" s="237" t="s">
        <v>23</v>
      </c>
      <c r="AV196" s="11" t="s">
        <v>23</v>
      </c>
      <c r="AW196" s="11" t="s">
        <v>45</v>
      </c>
      <c r="AX196" s="11" t="s">
        <v>82</v>
      </c>
      <c r="AY196" s="237" t="s">
        <v>195</v>
      </c>
    </row>
    <row r="197" s="12" customFormat="1">
      <c r="B197" s="238"/>
      <c r="C197" s="239"/>
      <c r="D197" s="225" t="s">
        <v>213</v>
      </c>
      <c r="E197" s="266" t="s">
        <v>701</v>
      </c>
      <c r="F197" s="267" t="s">
        <v>1676</v>
      </c>
      <c r="G197" s="239"/>
      <c r="H197" s="268">
        <v>5450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AT197" s="248" t="s">
        <v>213</v>
      </c>
      <c r="AU197" s="248" t="s">
        <v>23</v>
      </c>
      <c r="AV197" s="12" t="s">
        <v>91</v>
      </c>
      <c r="AW197" s="12" t="s">
        <v>45</v>
      </c>
      <c r="AX197" s="12" t="s">
        <v>82</v>
      </c>
      <c r="AY197" s="248" t="s">
        <v>195</v>
      </c>
    </row>
    <row r="198" s="12" customFormat="1">
      <c r="B198" s="238"/>
      <c r="C198" s="239"/>
      <c r="D198" s="223" t="s">
        <v>213</v>
      </c>
      <c r="E198" s="240" t="s">
        <v>703</v>
      </c>
      <c r="F198" s="241" t="s">
        <v>1677</v>
      </c>
      <c r="G198" s="239"/>
      <c r="H198" s="242">
        <v>5450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AT198" s="248" t="s">
        <v>213</v>
      </c>
      <c r="AU198" s="248" t="s">
        <v>23</v>
      </c>
      <c r="AV198" s="12" t="s">
        <v>91</v>
      </c>
      <c r="AW198" s="12" t="s">
        <v>45</v>
      </c>
      <c r="AX198" s="12" t="s">
        <v>23</v>
      </c>
      <c r="AY198" s="248" t="s">
        <v>195</v>
      </c>
    </row>
    <row r="199" s="1" customFormat="1" ht="22.5" customHeight="1">
      <c r="B199" s="40"/>
      <c r="C199" s="211" t="s">
        <v>257</v>
      </c>
      <c r="D199" s="211" t="s">
        <v>196</v>
      </c>
      <c r="E199" s="212" t="s">
        <v>1098</v>
      </c>
      <c r="F199" s="213" t="s">
        <v>1099</v>
      </c>
      <c r="G199" s="214" t="s">
        <v>284</v>
      </c>
      <c r="H199" s="215">
        <v>87</v>
      </c>
      <c r="I199" s="216"/>
      <c r="J199" s="217">
        <f>ROUND(I199*H199,2)</f>
        <v>0</v>
      </c>
      <c r="K199" s="213" t="s">
        <v>200</v>
      </c>
      <c r="L199" s="66"/>
      <c r="M199" s="218" t="s">
        <v>47</v>
      </c>
      <c r="N199" s="219" t="s">
        <v>53</v>
      </c>
      <c r="O199" s="41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AR199" s="19" t="s">
        <v>194</v>
      </c>
      <c r="AT199" s="19" t="s">
        <v>196</v>
      </c>
      <c r="AU199" s="19" t="s">
        <v>23</v>
      </c>
      <c r="AY199" s="19" t="s">
        <v>195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9" t="s">
        <v>23</v>
      </c>
      <c r="BK199" s="222">
        <f>ROUND(I199*H199,2)</f>
        <v>0</v>
      </c>
      <c r="BL199" s="19" t="s">
        <v>194</v>
      </c>
      <c r="BM199" s="19" t="s">
        <v>1678</v>
      </c>
    </row>
    <row r="200" s="1" customFormat="1">
      <c r="B200" s="40"/>
      <c r="C200" s="68"/>
      <c r="D200" s="225" t="s">
        <v>202</v>
      </c>
      <c r="E200" s="68"/>
      <c r="F200" s="226" t="s">
        <v>1101</v>
      </c>
      <c r="G200" s="68"/>
      <c r="H200" s="68"/>
      <c r="I200" s="183"/>
      <c r="J200" s="68"/>
      <c r="K200" s="68"/>
      <c r="L200" s="66"/>
      <c r="M200" s="86"/>
      <c r="N200" s="41"/>
      <c r="O200" s="41"/>
      <c r="P200" s="41"/>
      <c r="Q200" s="41"/>
      <c r="R200" s="41"/>
      <c r="S200" s="41"/>
      <c r="T200" s="87"/>
      <c r="AT200" s="19" t="s">
        <v>202</v>
      </c>
      <c r="AU200" s="19" t="s">
        <v>23</v>
      </c>
    </row>
    <row r="201" s="11" customFormat="1">
      <c r="B201" s="227"/>
      <c r="C201" s="228"/>
      <c r="D201" s="225" t="s">
        <v>213</v>
      </c>
      <c r="E201" s="229" t="s">
        <v>47</v>
      </c>
      <c r="F201" s="230" t="s">
        <v>1636</v>
      </c>
      <c r="G201" s="228"/>
      <c r="H201" s="231" t="s">
        <v>47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213</v>
      </c>
      <c r="AU201" s="237" t="s">
        <v>23</v>
      </c>
      <c r="AV201" s="11" t="s">
        <v>23</v>
      </c>
      <c r="AW201" s="11" t="s">
        <v>45</v>
      </c>
      <c r="AX201" s="11" t="s">
        <v>82</v>
      </c>
      <c r="AY201" s="237" t="s">
        <v>195</v>
      </c>
    </row>
    <row r="202" s="11" customFormat="1">
      <c r="B202" s="227"/>
      <c r="C202" s="228"/>
      <c r="D202" s="225" t="s">
        <v>213</v>
      </c>
      <c r="E202" s="229" t="s">
        <v>47</v>
      </c>
      <c r="F202" s="230" t="s">
        <v>1102</v>
      </c>
      <c r="G202" s="228"/>
      <c r="H202" s="231" t="s">
        <v>47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213</v>
      </c>
      <c r="AU202" s="237" t="s">
        <v>23</v>
      </c>
      <c r="AV202" s="11" t="s">
        <v>23</v>
      </c>
      <c r="AW202" s="11" t="s">
        <v>45</v>
      </c>
      <c r="AX202" s="11" t="s">
        <v>82</v>
      </c>
      <c r="AY202" s="237" t="s">
        <v>195</v>
      </c>
    </row>
    <row r="203" s="12" customFormat="1">
      <c r="B203" s="238"/>
      <c r="C203" s="239"/>
      <c r="D203" s="223" t="s">
        <v>213</v>
      </c>
      <c r="E203" s="240" t="s">
        <v>47</v>
      </c>
      <c r="F203" s="241" t="s">
        <v>1679</v>
      </c>
      <c r="G203" s="239"/>
      <c r="H203" s="242">
        <v>87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AT203" s="248" t="s">
        <v>213</v>
      </c>
      <c r="AU203" s="248" t="s">
        <v>23</v>
      </c>
      <c r="AV203" s="12" t="s">
        <v>91</v>
      </c>
      <c r="AW203" s="12" t="s">
        <v>45</v>
      </c>
      <c r="AX203" s="12" t="s">
        <v>23</v>
      </c>
      <c r="AY203" s="248" t="s">
        <v>195</v>
      </c>
    </row>
    <row r="204" s="1" customFormat="1" ht="31.5" customHeight="1">
      <c r="B204" s="40"/>
      <c r="C204" s="211" t="s">
        <v>261</v>
      </c>
      <c r="D204" s="211" t="s">
        <v>196</v>
      </c>
      <c r="E204" s="212" t="s">
        <v>709</v>
      </c>
      <c r="F204" s="213" t="s">
        <v>710</v>
      </c>
      <c r="G204" s="214" t="s">
        <v>526</v>
      </c>
      <c r="H204" s="215">
        <v>2725</v>
      </c>
      <c r="I204" s="216"/>
      <c r="J204" s="217">
        <f>ROUND(I204*H204,2)</f>
        <v>0</v>
      </c>
      <c r="K204" s="213" t="s">
        <v>200</v>
      </c>
      <c r="L204" s="66"/>
      <c r="M204" s="218" t="s">
        <v>47</v>
      </c>
      <c r="N204" s="219" t="s">
        <v>53</v>
      </c>
      <c r="O204" s="41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AR204" s="19" t="s">
        <v>194</v>
      </c>
      <c r="AT204" s="19" t="s">
        <v>196</v>
      </c>
      <c r="AU204" s="19" t="s">
        <v>23</v>
      </c>
      <c r="AY204" s="19" t="s">
        <v>195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9" t="s">
        <v>23</v>
      </c>
      <c r="BK204" s="222">
        <f>ROUND(I204*H204,2)</f>
        <v>0</v>
      </c>
      <c r="BL204" s="19" t="s">
        <v>194</v>
      </c>
      <c r="BM204" s="19" t="s">
        <v>1680</v>
      </c>
    </row>
    <row r="205" s="1" customFormat="1">
      <c r="B205" s="40"/>
      <c r="C205" s="68"/>
      <c r="D205" s="225" t="s">
        <v>202</v>
      </c>
      <c r="E205" s="68"/>
      <c r="F205" s="226" t="s">
        <v>712</v>
      </c>
      <c r="G205" s="68"/>
      <c r="H205" s="68"/>
      <c r="I205" s="183"/>
      <c r="J205" s="68"/>
      <c r="K205" s="68"/>
      <c r="L205" s="66"/>
      <c r="M205" s="86"/>
      <c r="N205" s="41"/>
      <c r="O205" s="41"/>
      <c r="P205" s="41"/>
      <c r="Q205" s="41"/>
      <c r="R205" s="41"/>
      <c r="S205" s="41"/>
      <c r="T205" s="87"/>
      <c r="AT205" s="19" t="s">
        <v>202</v>
      </c>
      <c r="AU205" s="19" t="s">
        <v>23</v>
      </c>
    </row>
    <row r="206" s="11" customFormat="1">
      <c r="B206" s="227"/>
      <c r="C206" s="228"/>
      <c r="D206" s="225" t="s">
        <v>213</v>
      </c>
      <c r="E206" s="229" t="s">
        <v>47</v>
      </c>
      <c r="F206" s="230" t="s">
        <v>1636</v>
      </c>
      <c r="G206" s="228"/>
      <c r="H206" s="231" t="s">
        <v>47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213</v>
      </c>
      <c r="AU206" s="237" t="s">
        <v>23</v>
      </c>
      <c r="AV206" s="11" t="s">
        <v>23</v>
      </c>
      <c r="AW206" s="11" t="s">
        <v>45</v>
      </c>
      <c r="AX206" s="11" t="s">
        <v>82</v>
      </c>
      <c r="AY206" s="237" t="s">
        <v>195</v>
      </c>
    </row>
    <row r="207" s="11" customFormat="1">
      <c r="B207" s="227"/>
      <c r="C207" s="228"/>
      <c r="D207" s="225" t="s">
        <v>213</v>
      </c>
      <c r="E207" s="229" t="s">
        <v>47</v>
      </c>
      <c r="F207" s="230" t="s">
        <v>1681</v>
      </c>
      <c r="G207" s="228"/>
      <c r="H207" s="231" t="s">
        <v>47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213</v>
      </c>
      <c r="AU207" s="237" t="s">
        <v>23</v>
      </c>
      <c r="AV207" s="11" t="s">
        <v>23</v>
      </c>
      <c r="AW207" s="11" t="s">
        <v>45</v>
      </c>
      <c r="AX207" s="11" t="s">
        <v>82</v>
      </c>
      <c r="AY207" s="237" t="s">
        <v>195</v>
      </c>
    </row>
    <row r="208" s="12" customFormat="1">
      <c r="B208" s="238"/>
      <c r="C208" s="239"/>
      <c r="D208" s="225" t="s">
        <v>213</v>
      </c>
      <c r="E208" s="266" t="s">
        <v>1026</v>
      </c>
      <c r="F208" s="267" t="s">
        <v>1644</v>
      </c>
      <c r="G208" s="239"/>
      <c r="H208" s="268">
        <v>2725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AT208" s="248" t="s">
        <v>213</v>
      </c>
      <c r="AU208" s="248" t="s">
        <v>23</v>
      </c>
      <c r="AV208" s="12" t="s">
        <v>91</v>
      </c>
      <c r="AW208" s="12" t="s">
        <v>45</v>
      </c>
      <c r="AX208" s="12" t="s">
        <v>82</v>
      </c>
      <c r="AY208" s="248" t="s">
        <v>195</v>
      </c>
    </row>
    <row r="209" s="12" customFormat="1">
      <c r="B209" s="238"/>
      <c r="C209" s="239"/>
      <c r="D209" s="223" t="s">
        <v>213</v>
      </c>
      <c r="E209" s="240" t="s">
        <v>1682</v>
      </c>
      <c r="F209" s="241" t="s">
        <v>1683</v>
      </c>
      <c r="G209" s="239"/>
      <c r="H209" s="242">
        <v>2725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213</v>
      </c>
      <c r="AU209" s="248" t="s">
        <v>23</v>
      </c>
      <c r="AV209" s="12" t="s">
        <v>91</v>
      </c>
      <c r="AW209" s="12" t="s">
        <v>45</v>
      </c>
      <c r="AX209" s="12" t="s">
        <v>23</v>
      </c>
      <c r="AY209" s="248" t="s">
        <v>195</v>
      </c>
    </row>
    <row r="210" s="1" customFormat="1" ht="22.5" customHeight="1">
      <c r="B210" s="40"/>
      <c r="C210" s="211" t="s">
        <v>366</v>
      </c>
      <c r="D210" s="211" t="s">
        <v>196</v>
      </c>
      <c r="E210" s="212" t="s">
        <v>714</v>
      </c>
      <c r="F210" s="213" t="s">
        <v>715</v>
      </c>
      <c r="G210" s="214" t="s">
        <v>526</v>
      </c>
      <c r="H210" s="215">
        <v>2800.3600000000001</v>
      </c>
      <c r="I210" s="216"/>
      <c r="J210" s="217">
        <f>ROUND(I210*H210,2)</f>
        <v>0</v>
      </c>
      <c r="K210" s="213" t="s">
        <v>200</v>
      </c>
      <c r="L210" s="66"/>
      <c r="M210" s="218" t="s">
        <v>47</v>
      </c>
      <c r="N210" s="219" t="s">
        <v>53</v>
      </c>
      <c r="O210" s="41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AR210" s="19" t="s">
        <v>194</v>
      </c>
      <c r="AT210" s="19" t="s">
        <v>196</v>
      </c>
      <c r="AU210" s="19" t="s">
        <v>23</v>
      </c>
      <c r="AY210" s="19" t="s">
        <v>195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9" t="s">
        <v>23</v>
      </c>
      <c r="BK210" s="222">
        <f>ROUND(I210*H210,2)</f>
        <v>0</v>
      </c>
      <c r="BL210" s="19" t="s">
        <v>194</v>
      </c>
      <c r="BM210" s="19" t="s">
        <v>1684</v>
      </c>
    </row>
    <row r="211" s="1" customFormat="1">
      <c r="B211" s="40"/>
      <c r="C211" s="68"/>
      <c r="D211" s="225" t="s">
        <v>202</v>
      </c>
      <c r="E211" s="68"/>
      <c r="F211" s="226" t="s">
        <v>717</v>
      </c>
      <c r="G211" s="68"/>
      <c r="H211" s="68"/>
      <c r="I211" s="183"/>
      <c r="J211" s="68"/>
      <c r="K211" s="68"/>
      <c r="L211" s="66"/>
      <c r="M211" s="86"/>
      <c r="N211" s="41"/>
      <c r="O211" s="41"/>
      <c r="P211" s="41"/>
      <c r="Q211" s="41"/>
      <c r="R211" s="41"/>
      <c r="S211" s="41"/>
      <c r="T211" s="87"/>
      <c r="AT211" s="19" t="s">
        <v>202</v>
      </c>
      <c r="AU211" s="19" t="s">
        <v>23</v>
      </c>
    </row>
    <row r="212" s="11" customFormat="1">
      <c r="B212" s="227"/>
      <c r="C212" s="228"/>
      <c r="D212" s="225" t="s">
        <v>213</v>
      </c>
      <c r="E212" s="229" t="s">
        <v>47</v>
      </c>
      <c r="F212" s="230" t="s">
        <v>1636</v>
      </c>
      <c r="G212" s="228"/>
      <c r="H212" s="231" t="s">
        <v>47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213</v>
      </c>
      <c r="AU212" s="237" t="s">
        <v>23</v>
      </c>
      <c r="AV212" s="11" t="s">
        <v>23</v>
      </c>
      <c r="AW212" s="11" t="s">
        <v>45</v>
      </c>
      <c r="AX212" s="11" t="s">
        <v>82</v>
      </c>
      <c r="AY212" s="237" t="s">
        <v>195</v>
      </c>
    </row>
    <row r="213" s="11" customFormat="1">
      <c r="B213" s="227"/>
      <c r="C213" s="228"/>
      <c r="D213" s="225" t="s">
        <v>213</v>
      </c>
      <c r="E213" s="229" t="s">
        <v>47</v>
      </c>
      <c r="F213" s="230" t="s">
        <v>718</v>
      </c>
      <c r="G213" s="228"/>
      <c r="H213" s="231" t="s">
        <v>47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213</v>
      </c>
      <c r="AU213" s="237" t="s">
        <v>23</v>
      </c>
      <c r="AV213" s="11" t="s">
        <v>23</v>
      </c>
      <c r="AW213" s="11" t="s">
        <v>45</v>
      </c>
      <c r="AX213" s="11" t="s">
        <v>82</v>
      </c>
      <c r="AY213" s="237" t="s">
        <v>195</v>
      </c>
    </row>
    <row r="214" s="12" customFormat="1">
      <c r="B214" s="238"/>
      <c r="C214" s="239"/>
      <c r="D214" s="225" t="s">
        <v>213</v>
      </c>
      <c r="E214" s="266" t="s">
        <v>231</v>
      </c>
      <c r="F214" s="267" t="s">
        <v>1685</v>
      </c>
      <c r="G214" s="239"/>
      <c r="H214" s="268">
        <v>2800.3600000000001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AT214" s="248" t="s">
        <v>213</v>
      </c>
      <c r="AU214" s="248" t="s">
        <v>23</v>
      </c>
      <c r="AV214" s="12" t="s">
        <v>91</v>
      </c>
      <c r="AW214" s="12" t="s">
        <v>45</v>
      </c>
      <c r="AX214" s="12" t="s">
        <v>82</v>
      </c>
      <c r="AY214" s="248" t="s">
        <v>195</v>
      </c>
    </row>
    <row r="215" s="12" customFormat="1">
      <c r="B215" s="238"/>
      <c r="C215" s="239"/>
      <c r="D215" s="223" t="s">
        <v>213</v>
      </c>
      <c r="E215" s="240" t="s">
        <v>720</v>
      </c>
      <c r="F215" s="241" t="s">
        <v>1686</v>
      </c>
      <c r="G215" s="239"/>
      <c r="H215" s="242">
        <v>2800.3600000000001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213</v>
      </c>
      <c r="AU215" s="248" t="s">
        <v>23</v>
      </c>
      <c r="AV215" s="12" t="s">
        <v>91</v>
      </c>
      <c r="AW215" s="12" t="s">
        <v>45</v>
      </c>
      <c r="AX215" s="12" t="s">
        <v>23</v>
      </c>
      <c r="AY215" s="248" t="s">
        <v>195</v>
      </c>
    </row>
    <row r="216" s="1" customFormat="1" ht="22.5" customHeight="1">
      <c r="B216" s="40"/>
      <c r="C216" s="211" t="s">
        <v>8</v>
      </c>
      <c r="D216" s="211" t="s">
        <v>196</v>
      </c>
      <c r="E216" s="212" t="s">
        <v>746</v>
      </c>
      <c r="F216" s="213" t="s">
        <v>747</v>
      </c>
      <c r="G216" s="214" t="s">
        <v>492</v>
      </c>
      <c r="H216" s="215">
        <v>30.986000000000001</v>
      </c>
      <c r="I216" s="216"/>
      <c r="J216" s="217">
        <f>ROUND(I216*H216,2)</f>
        <v>0</v>
      </c>
      <c r="K216" s="213" t="s">
        <v>47</v>
      </c>
      <c r="L216" s="66"/>
      <c r="M216" s="218" t="s">
        <v>47</v>
      </c>
      <c r="N216" s="219" t="s">
        <v>53</v>
      </c>
      <c r="O216" s="41"/>
      <c r="P216" s="220">
        <f>O216*H216</f>
        <v>0</v>
      </c>
      <c r="Q216" s="220">
        <v>1</v>
      </c>
      <c r="R216" s="220">
        <f>Q216*H216</f>
        <v>0</v>
      </c>
      <c r="S216" s="220">
        <v>0</v>
      </c>
      <c r="T216" s="221">
        <f>S216*H216</f>
        <v>0</v>
      </c>
      <c r="AR216" s="19" t="s">
        <v>194</v>
      </c>
      <c r="AT216" s="19" t="s">
        <v>196</v>
      </c>
      <c r="AU216" s="19" t="s">
        <v>23</v>
      </c>
      <c r="AY216" s="19" t="s">
        <v>195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9" t="s">
        <v>23</v>
      </c>
      <c r="BK216" s="222">
        <f>ROUND(I216*H216,2)</f>
        <v>0</v>
      </c>
      <c r="BL216" s="19" t="s">
        <v>194</v>
      </c>
      <c r="BM216" s="19" t="s">
        <v>1687</v>
      </c>
    </row>
    <row r="217" s="1" customFormat="1">
      <c r="B217" s="40"/>
      <c r="C217" s="68"/>
      <c r="D217" s="225" t="s">
        <v>202</v>
      </c>
      <c r="E217" s="68"/>
      <c r="F217" s="226" t="s">
        <v>749</v>
      </c>
      <c r="G217" s="68"/>
      <c r="H217" s="68"/>
      <c r="I217" s="183"/>
      <c r="J217" s="68"/>
      <c r="K217" s="68"/>
      <c r="L217" s="66"/>
      <c r="M217" s="86"/>
      <c r="N217" s="41"/>
      <c r="O217" s="41"/>
      <c r="P217" s="41"/>
      <c r="Q217" s="41"/>
      <c r="R217" s="41"/>
      <c r="S217" s="41"/>
      <c r="T217" s="87"/>
      <c r="AT217" s="19" t="s">
        <v>202</v>
      </c>
      <c r="AU217" s="19" t="s">
        <v>23</v>
      </c>
    </row>
    <row r="218" s="12" customFormat="1">
      <c r="B218" s="238"/>
      <c r="C218" s="239"/>
      <c r="D218" s="223" t="s">
        <v>213</v>
      </c>
      <c r="E218" s="240" t="s">
        <v>750</v>
      </c>
      <c r="F218" s="241" t="s">
        <v>1688</v>
      </c>
      <c r="G218" s="239"/>
      <c r="H218" s="242">
        <v>30.986000000000001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AT218" s="248" t="s">
        <v>213</v>
      </c>
      <c r="AU218" s="248" t="s">
        <v>23</v>
      </c>
      <c r="AV218" s="12" t="s">
        <v>91</v>
      </c>
      <c r="AW218" s="12" t="s">
        <v>45</v>
      </c>
      <c r="AX218" s="12" t="s">
        <v>23</v>
      </c>
      <c r="AY218" s="248" t="s">
        <v>195</v>
      </c>
    </row>
    <row r="219" s="1" customFormat="1" ht="22.5" customHeight="1">
      <c r="B219" s="40"/>
      <c r="C219" s="211" t="s">
        <v>377</v>
      </c>
      <c r="D219" s="211" t="s">
        <v>196</v>
      </c>
      <c r="E219" s="212" t="s">
        <v>731</v>
      </c>
      <c r="F219" s="213" t="s">
        <v>732</v>
      </c>
      <c r="G219" s="214" t="s">
        <v>492</v>
      </c>
      <c r="H219" s="215">
        <v>6.4669999999999996</v>
      </c>
      <c r="I219" s="216"/>
      <c r="J219" s="217">
        <f>ROUND(I219*H219,2)</f>
        <v>0</v>
      </c>
      <c r="K219" s="213" t="s">
        <v>47</v>
      </c>
      <c r="L219" s="66"/>
      <c r="M219" s="218" t="s">
        <v>47</v>
      </c>
      <c r="N219" s="219" t="s">
        <v>53</v>
      </c>
      <c r="O219" s="41"/>
      <c r="P219" s="220">
        <f>O219*H219</f>
        <v>0</v>
      </c>
      <c r="Q219" s="220">
        <v>1</v>
      </c>
      <c r="R219" s="220">
        <f>Q219*H219</f>
        <v>0</v>
      </c>
      <c r="S219" s="220">
        <v>0</v>
      </c>
      <c r="T219" s="221">
        <f>S219*H219</f>
        <v>0</v>
      </c>
      <c r="AR219" s="19" t="s">
        <v>194</v>
      </c>
      <c r="AT219" s="19" t="s">
        <v>196</v>
      </c>
      <c r="AU219" s="19" t="s">
        <v>23</v>
      </c>
      <c r="AY219" s="19" t="s">
        <v>195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9" t="s">
        <v>23</v>
      </c>
      <c r="BK219" s="222">
        <f>ROUND(I219*H219,2)</f>
        <v>0</v>
      </c>
      <c r="BL219" s="19" t="s">
        <v>194</v>
      </c>
      <c r="BM219" s="19" t="s">
        <v>1689</v>
      </c>
    </row>
    <row r="220" s="1" customFormat="1">
      <c r="B220" s="40"/>
      <c r="C220" s="68"/>
      <c r="D220" s="225" t="s">
        <v>202</v>
      </c>
      <c r="E220" s="68"/>
      <c r="F220" s="226" t="s">
        <v>734</v>
      </c>
      <c r="G220" s="68"/>
      <c r="H220" s="68"/>
      <c r="I220" s="183"/>
      <c r="J220" s="68"/>
      <c r="K220" s="68"/>
      <c r="L220" s="66"/>
      <c r="M220" s="86"/>
      <c r="N220" s="41"/>
      <c r="O220" s="41"/>
      <c r="P220" s="41"/>
      <c r="Q220" s="41"/>
      <c r="R220" s="41"/>
      <c r="S220" s="41"/>
      <c r="T220" s="87"/>
      <c r="AT220" s="19" t="s">
        <v>202</v>
      </c>
      <c r="AU220" s="19" t="s">
        <v>23</v>
      </c>
    </row>
    <row r="221" s="1" customFormat="1">
      <c r="B221" s="40"/>
      <c r="C221" s="68"/>
      <c r="D221" s="225" t="s">
        <v>735</v>
      </c>
      <c r="E221" s="68"/>
      <c r="F221" s="300" t="s">
        <v>736</v>
      </c>
      <c r="G221" s="68"/>
      <c r="H221" s="68"/>
      <c r="I221" s="183"/>
      <c r="J221" s="68"/>
      <c r="K221" s="68"/>
      <c r="L221" s="66"/>
      <c r="M221" s="86"/>
      <c r="N221" s="41"/>
      <c r="O221" s="41"/>
      <c r="P221" s="41"/>
      <c r="Q221" s="41"/>
      <c r="R221" s="41"/>
      <c r="S221" s="41"/>
      <c r="T221" s="87"/>
      <c r="AT221" s="19" t="s">
        <v>735</v>
      </c>
      <c r="AU221" s="19" t="s">
        <v>23</v>
      </c>
    </row>
    <row r="222" s="12" customFormat="1">
      <c r="B222" s="238"/>
      <c r="C222" s="239"/>
      <c r="D222" s="223" t="s">
        <v>213</v>
      </c>
      <c r="E222" s="240" t="s">
        <v>1457</v>
      </c>
      <c r="F222" s="241" t="s">
        <v>1690</v>
      </c>
      <c r="G222" s="239"/>
      <c r="H222" s="242">
        <v>6.4669999999999996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AT222" s="248" t="s">
        <v>213</v>
      </c>
      <c r="AU222" s="248" t="s">
        <v>23</v>
      </c>
      <c r="AV222" s="12" t="s">
        <v>91</v>
      </c>
      <c r="AW222" s="12" t="s">
        <v>45</v>
      </c>
      <c r="AX222" s="12" t="s">
        <v>23</v>
      </c>
      <c r="AY222" s="248" t="s">
        <v>195</v>
      </c>
    </row>
    <row r="223" s="1" customFormat="1" ht="22.5" customHeight="1">
      <c r="B223" s="40"/>
      <c r="C223" s="211" t="s">
        <v>382</v>
      </c>
      <c r="D223" s="211" t="s">
        <v>196</v>
      </c>
      <c r="E223" s="212" t="s">
        <v>1129</v>
      </c>
      <c r="F223" s="213" t="s">
        <v>1130</v>
      </c>
      <c r="G223" s="214" t="s">
        <v>526</v>
      </c>
      <c r="H223" s="215">
        <v>197</v>
      </c>
      <c r="I223" s="216"/>
      <c r="J223" s="217">
        <f>ROUND(I223*H223,2)</f>
        <v>0</v>
      </c>
      <c r="K223" s="213" t="s">
        <v>47</v>
      </c>
      <c r="L223" s="66"/>
      <c r="M223" s="218" t="s">
        <v>47</v>
      </c>
      <c r="N223" s="219" t="s">
        <v>53</v>
      </c>
      <c r="O223" s="41"/>
      <c r="P223" s="220">
        <f>O223*H223</f>
        <v>0</v>
      </c>
      <c r="Q223" s="220">
        <v>0</v>
      </c>
      <c r="R223" s="220">
        <f>Q223*H223</f>
        <v>0</v>
      </c>
      <c r="S223" s="220">
        <v>0.252</v>
      </c>
      <c r="T223" s="221">
        <f>S223*H223</f>
        <v>0</v>
      </c>
      <c r="AR223" s="19" t="s">
        <v>194</v>
      </c>
      <c r="AT223" s="19" t="s">
        <v>196</v>
      </c>
      <c r="AU223" s="19" t="s">
        <v>23</v>
      </c>
      <c r="AY223" s="19" t="s">
        <v>195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9" t="s">
        <v>23</v>
      </c>
      <c r="BK223" s="222">
        <f>ROUND(I223*H223,2)</f>
        <v>0</v>
      </c>
      <c r="BL223" s="19" t="s">
        <v>194</v>
      </c>
      <c r="BM223" s="19" t="s">
        <v>1691</v>
      </c>
    </row>
    <row r="224" s="1" customFormat="1">
      <c r="B224" s="40"/>
      <c r="C224" s="68"/>
      <c r="D224" s="225" t="s">
        <v>202</v>
      </c>
      <c r="E224" s="68"/>
      <c r="F224" s="226" t="s">
        <v>1132</v>
      </c>
      <c r="G224" s="68"/>
      <c r="H224" s="68"/>
      <c r="I224" s="183"/>
      <c r="J224" s="68"/>
      <c r="K224" s="68"/>
      <c r="L224" s="66"/>
      <c r="M224" s="86"/>
      <c r="N224" s="41"/>
      <c r="O224" s="41"/>
      <c r="P224" s="41"/>
      <c r="Q224" s="41"/>
      <c r="R224" s="41"/>
      <c r="S224" s="41"/>
      <c r="T224" s="87"/>
      <c r="AT224" s="19" t="s">
        <v>202</v>
      </c>
      <c r="AU224" s="19" t="s">
        <v>23</v>
      </c>
    </row>
    <row r="225" s="11" customFormat="1">
      <c r="B225" s="227"/>
      <c r="C225" s="228"/>
      <c r="D225" s="225" t="s">
        <v>213</v>
      </c>
      <c r="E225" s="229" t="s">
        <v>47</v>
      </c>
      <c r="F225" s="230" t="s">
        <v>1636</v>
      </c>
      <c r="G225" s="228"/>
      <c r="H225" s="231" t="s">
        <v>47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213</v>
      </c>
      <c r="AU225" s="237" t="s">
        <v>23</v>
      </c>
      <c r="AV225" s="11" t="s">
        <v>23</v>
      </c>
      <c r="AW225" s="11" t="s">
        <v>45</v>
      </c>
      <c r="AX225" s="11" t="s">
        <v>82</v>
      </c>
      <c r="AY225" s="237" t="s">
        <v>195</v>
      </c>
    </row>
    <row r="226" s="12" customFormat="1">
      <c r="B226" s="238"/>
      <c r="C226" s="239"/>
      <c r="D226" s="225" t="s">
        <v>213</v>
      </c>
      <c r="E226" s="266" t="s">
        <v>1133</v>
      </c>
      <c r="F226" s="267" t="s">
        <v>1668</v>
      </c>
      <c r="G226" s="239"/>
      <c r="H226" s="268">
        <v>197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AT226" s="248" t="s">
        <v>213</v>
      </c>
      <c r="AU226" s="248" t="s">
        <v>23</v>
      </c>
      <c r="AV226" s="12" t="s">
        <v>91</v>
      </c>
      <c r="AW226" s="12" t="s">
        <v>45</v>
      </c>
      <c r="AX226" s="12" t="s">
        <v>23</v>
      </c>
      <c r="AY226" s="248" t="s">
        <v>195</v>
      </c>
    </row>
    <row r="227" s="10" customFormat="1" ht="37.44" customHeight="1">
      <c r="B227" s="197"/>
      <c r="C227" s="198"/>
      <c r="D227" s="199" t="s">
        <v>81</v>
      </c>
      <c r="E227" s="200" t="s">
        <v>243</v>
      </c>
      <c r="F227" s="200" t="s">
        <v>752</v>
      </c>
      <c r="G227" s="198"/>
      <c r="H227" s="198"/>
      <c r="I227" s="201"/>
      <c r="J227" s="202">
        <f>BK227</f>
        <v>0</v>
      </c>
      <c r="K227" s="198"/>
      <c r="L227" s="203"/>
      <c r="M227" s="204"/>
      <c r="N227" s="205"/>
      <c r="O227" s="205"/>
      <c r="P227" s="206">
        <f>SUM(P228:P293)</f>
        <v>0</v>
      </c>
      <c r="Q227" s="205"/>
      <c r="R227" s="206">
        <f>SUM(R228:R293)</f>
        <v>0</v>
      </c>
      <c r="S227" s="205"/>
      <c r="T227" s="207">
        <f>SUM(T228:T293)</f>
        <v>0</v>
      </c>
      <c r="AR227" s="208" t="s">
        <v>194</v>
      </c>
      <c r="AT227" s="209" t="s">
        <v>81</v>
      </c>
      <c r="AU227" s="209" t="s">
        <v>82</v>
      </c>
      <c r="AY227" s="208" t="s">
        <v>195</v>
      </c>
      <c r="BK227" s="210">
        <f>SUM(BK228:BK293)</f>
        <v>0</v>
      </c>
    </row>
    <row r="228" s="1" customFormat="1" ht="22.5" customHeight="1">
      <c r="B228" s="40"/>
      <c r="C228" s="211" t="s">
        <v>339</v>
      </c>
      <c r="D228" s="211" t="s">
        <v>196</v>
      </c>
      <c r="E228" s="212" t="s">
        <v>797</v>
      </c>
      <c r="F228" s="213" t="s">
        <v>798</v>
      </c>
      <c r="G228" s="214" t="s">
        <v>301</v>
      </c>
      <c r="H228" s="215">
        <v>12</v>
      </c>
      <c r="I228" s="216"/>
      <c r="J228" s="217">
        <f>ROUND(I228*H228,2)</f>
        <v>0</v>
      </c>
      <c r="K228" s="213" t="s">
        <v>200</v>
      </c>
      <c r="L228" s="66"/>
      <c r="M228" s="218" t="s">
        <v>47</v>
      </c>
      <c r="N228" s="219" t="s">
        <v>53</v>
      </c>
      <c r="O228" s="41"/>
      <c r="P228" s="220">
        <f>O228*H228</f>
        <v>0</v>
      </c>
      <c r="Q228" s="220">
        <v>0.00069999999999999999</v>
      </c>
      <c r="R228" s="220">
        <f>Q228*H228</f>
        <v>0</v>
      </c>
      <c r="S228" s="220">
        <v>0</v>
      </c>
      <c r="T228" s="221">
        <f>S228*H228</f>
        <v>0</v>
      </c>
      <c r="AR228" s="19" t="s">
        <v>799</v>
      </c>
      <c r="AT228" s="19" t="s">
        <v>196</v>
      </c>
      <c r="AU228" s="19" t="s">
        <v>23</v>
      </c>
      <c r="AY228" s="19" t="s">
        <v>195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9" t="s">
        <v>23</v>
      </c>
      <c r="BK228" s="222">
        <f>ROUND(I228*H228,2)</f>
        <v>0</v>
      </c>
      <c r="BL228" s="19" t="s">
        <v>799</v>
      </c>
      <c r="BM228" s="19" t="s">
        <v>1692</v>
      </c>
    </row>
    <row r="229" s="1" customFormat="1">
      <c r="B229" s="40"/>
      <c r="C229" s="68"/>
      <c r="D229" s="225" t="s">
        <v>202</v>
      </c>
      <c r="E229" s="68"/>
      <c r="F229" s="226" t="s">
        <v>801</v>
      </c>
      <c r="G229" s="68"/>
      <c r="H229" s="68"/>
      <c r="I229" s="183"/>
      <c r="J229" s="68"/>
      <c r="K229" s="68"/>
      <c r="L229" s="66"/>
      <c r="M229" s="86"/>
      <c r="N229" s="41"/>
      <c r="O229" s="41"/>
      <c r="P229" s="41"/>
      <c r="Q229" s="41"/>
      <c r="R229" s="41"/>
      <c r="S229" s="41"/>
      <c r="T229" s="87"/>
      <c r="AT229" s="19" t="s">
        <v>202</v>
      </c>
      <c r="AU229" s="19" t="s">
        <v>23</v>
      </c>
    </row>
    <row r="230" s="11" customFormat="1">
      <c r="B230" s="227"/>
      <c r="C230" s="228"/>
      <c r="D230" s="225" t="s">
        <v>213</v>
      </c>
      <c r="E230" s="229" t="s">
        <v>47</v>
      </c>
      <c r="F230" s="230" t="s">
        <v>1636</v>
      </c>
      <c r="G230" s="228"/>
      <c r="H230" s="231" t="s">
        <v>47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213</v>
      </c>
      <c r="AU230" s="237" t="s">
        <v>23</v>
      </c>
      <c r="AV230" s="11" t="s">
        <v>23</v>
      </c>
      <c r="AW230" s="11" t="s">
        <v>45</v>
      </c>
      <c r="AX230" s="11" t="s">
        <v>82</v>
      </c>
      <c r="AY230" s="237" t="s">
        <v>195</v>
      </c>
    </row>
    <row r="231" s="12" customFormat="1">
      <c r="B231" s="238"/>
      <c r="C231" s="239"/>
      <c r="D231" s="223" t="s">
        <v>213</v>
      </c>
      <c r="E231" s="240" t="s">
        <v>47</v>
      </c>
      <c r="F231" s="241" t="s">
        <v>257</v>
      </c>
      <c r="G231" s="239"/>
      <c r="H231" s="242">
        <v>12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AT231" s="248" t="s">
        <v>213</v>
      </c>
      <c r="AU231" s="248" t="s">
        <v>23</v>
      </c>
      <c r="AV231" s="12" t="s">
        <v>91</v>
      </c>
      <c r="AW231" s="12" t="s">
        <v>45</v>
      </c>
      <c r="AX231" s="12" t="s">
        <v>23</v>
      </c>
      <c r="AY231" s="248" t="s">
        <v>195</v>
      </c>
    </row>
    <row r="232" s="1" customFormat="1" ht="22.5" customHeight="1">
      <c r="B232" s="40"/>
      <c r="C232" s="286" t="s">
        <v>391</v>
      </c>
      <c r="D232" s="286" t="s">
        <v>479</v>
      </c>
      <c r="E232" s="287" t="s">
        <v>803</v>
      </c>
      <c r="F232" s="288" t="s">
        <v>804</v>
      </c>
      <c r="G232" s="289" t="s">
        <v>301</v>
      </c>
      <c r="H232" s="290">
        <v>12</v>
      </c>
      <c r="I232" s="291"/>
      <c r="J232" s="292">
        <f>ROUND(I232*H232,2)</f>
        <v>0</v>
      </c>
      <c r="K232" s="288" t="s">
        <v>200</v>
      </c>
      <c r="L232" s="293"/>
      <c r="M232" s="294" t="s">
        <v>47</v>
      </c>
      <c r="N232" s="295" t="s">
        <v>53</v>
      </c>
      <c r="O232" s="41"/>
      <c r="P232" s="220">
        <f>O232*H232</f>
        <v>0</v>
      </c>
      <c r="Q232" s="220">
        <v>0.0040000000000000001</v>
      </c>
      <c r="R232" s="220">
        <f>Q232*H232</f>
        <v>0</v>
      </c>
      <c r="S232" s="220">
        <v>0</v>
      </c>
      <c r="T232" s="221">
        <f>S232*H232</f>
        <v>0</v>
      </c>
      <c r="AR232" s="19" t="s">
        <v>799</v>
      </c>
      <c r="AT232" s="19" t="s">
        <v>479</v>
      </c>
      <c r="AU232" s="19" t="s">
        <v>23</v>
      </c>
      <c r="AY232" s="19" t="s">
        <v>195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9" t="s">
        <v>23</v>
      </c>
      <c r="BK232" s="222">
        <f>ROUND(I232*H232,2)</f>
        <v>0</v>
      </c>
      <c r="BL232" s="19" t="s">
        <v>799</v>
      </c>
      <c r="BM232" s="19" t="s">
        <v>1693</v>
      </c>
    </row>
    <row r="233" s="1" customFormat="1">
      <c r="B233" s="40"/>
      <c r="C233" s="68"/>
      <c r="D233" s="223" t="s">
        <v>202</v>
      </c>
      <c r="E233" s="68"/>
      <c r="F233" s="224" t="s">
        <v>804</v>
      </c>
      <c r="G233" s="68"/>
      <c r="H233" s="68"/>
      <c r="I233" s="183"/>
      <c r="J233" s="68"/>
      <c r="K233" s="68"/>
      <c r="L233" s="66"/>
      <c r="M233" s="86"/>
      <c r="N233" s="41"/>
      <c r="O233" s="41"/>
      <c r="P233" s="41"/>
      <c r="Q233" s="41"/>
      <c r="R233" s="41"/>
      <c r="S233" s="41"/>
      <c r="T233" s="87"/>
      <c r="AT233" s="19" t="s">
        <v>202</v>
      </c>
      <c r="AU233" s="19" t="s">
        <v>23</v>
      </c>
    </row>
    <row r="234" s="1" customFormat="1" ht="22.5" customHeight="1">
      <c r="B234" s="40"/>
      <c r="C234" s="286" t="s">
        <v>396</v>
      </c>
      <c r="D234" s="286" t="s">
        <v>479</v>
      </c>
      <c r="E234" s="287" t="s">
        <v>1469</v>
      </c>
      <c r="F234" s="288" t="s">
        <v>1470</v>
      </c>
      <c r="G234" s="289" t="s">
        <v>301</v>
      </c>
      <c r="H234" s="290">
        <v>3</v>
      </c>
      <c r="I234" s="291"/>
      <c r="J234" s="292">
        <f>ROUND(I234*H234,2)</f>
        <v>0</v>
      </c>
      <c r="K234" s="288" t="s">
        <v>200</v>
      </c>
      <c r="L234" s="293"/>
      <c r="M234" s="294" t="s">
        <v>47</v>
      </c>
      <c r="N234" s="295" t="s">
        <v>53</v>
      </c>
      <c r="O234" s="41"/>
      <c r="P234" s="220">
        <f>O234*H234</f>
        <v>0</v>
      </c>
      <c r="Q234" s="220">
        <v>0.0040000000000000001</v>
      </c>
      <c r="R234" s="220">
        <f>Q234*H234</f>
        <v>0</v>
      </c>
      <c r="S234" s="220">
        <v>0</v>
      </c>
      <c r="T234" s="221">
        <f>S234*H234</f>
        <v>0</v>
      </c>
      <c r="AR234" s="19" t="s">
        <v>799</v>
      </c>
      <c r="AT234" s="19" t="s">
        <v>479</v>
      </c>
      <c r="AU234" s="19" t="s">
        <v>23</v>
      </c>
      <c r="AY234" s="19" t="s">
        <v>195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9" t="s">
        <v>23</v>
      </c>
      <c r="BK234" s="222">
        <f>ROUND(I234*H234,2)</f>
        <v>0</v>
      </c>
      <c r="BL234" s="19" t="s">
        <v>799</v>
      </c>
      <c r="BM234" s="19" t="s">
        <v>1694</v>
      </c>
    </row>
    <row r="235" s="1" customFormat="1">
      <c r="B235" s="40"/>
      <c r="C235" s="68"/>
      <c r="D235" s="223" t="s">
        <v>202</v>
      </c>
      <c r="E235" s="68"/>
      <c r="F235" s="224" t="s">
        <v>1472</v>
      </c>
      <c r="G235" s="68"/>
      <c r="H235" s="68"/>
      <c r="I235" s="183"/>
      <c r="J235" s="68"/>
      <c r="K235" s="68"/>
      <c r="L235" s="66"/>
      <c r="M235" s="86"/>
      <c r="N235" s="41"/>
      <c r="O235" s="41"/>
      <c r="P235" s="41"/>
      <c r="Q235" s="41"/>
      <c r="R235" s="41"/>
      <c r="S235" s="41"/>
      <c r="T235" s="87"/>
      <c r="AT235" s="19" t="s">
        <v>202</v>
      </c>
      <c r="AU235" s="19" t="s">
        <v>23</v>
      </c>
    </row>
    <row r="236" s="1" customFormat="1" ht="22.5" customHeight="1">
      <c r="B236" s="40"/>
      <c r="C236" s="211" t="s">
        <v>7</v>
      </c>
      <c r="D236" s="211" t="s">
        <v>196</v>
      </c>
      <c r="E236" s="212" t="s">
        <v>806</v>
      </c>
      <c r="F236" s="213" t="s">
        <v>807</v>
      </c>
      <c r="G236" s="214" t="s">
        <v>301</v>
      </c>
      <c r="H236" s="215">
        <v>12</v>
      </c>
      <c r="I236" s="216"/>
      <c r="J236" s="217">
        <f>ROUND(I236*H236,2)</f>
        <v>0</v>
      </c>
      <c r="K236" s="213" t="s">
        <v>200</v>
      </c>
      <c r="L236" s="66"/>
      <c r="M236" s="218" t="s">
        <v>47</v>
      </c>
      <c r="N236" s="219" t="s">
        <v>53</v>
      </c>
      <c r="O236" s="41"/>
      <c r="P236" s="220">
        <f>O236*H236</f>
        <v>0</v>
      </c>
      <c r="Q236" s="220">
        <v>0.10940999999999999</v>
      </c>
      <c r="R236" s="220">
        <f>Q236*H236</f>
        <v>0</v>
      </c>
      <c r="S236" s="220">
        <v>0</v>
      </c>
      <c r="T236" s="221">
        <f>S236*H236</f>
        <v>0</v>
      </c>
      <c r="AR236" s="19" t="s">
        <v>799</v>
      </c>
      <c r="AT236" s="19" t="s">
        <v>196</v>
      </c>
      <c r="AU236" s="19" t="s">
        <v>23</v>
      </c>
      <c r="AY236" s="19" t="s">
        <v>195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9" t="s">
        <v>23</v>
      </c>
      <c r="BK236" s="222">
        <f>ROUND(I236*H236,2)</f>
        <v>0</v>
      </c>
      <c r="BL236" s="19" t="s">
        <v>799</v>
      </c>
      <c r="BM236" s="19" t="s">
        <v>1695</v>
      </c>
    </row>
    <row r="237" s="1" customFormat="1">
      <c r="B237" s="40"/>
      <c r="C237" s="68"/>
      <c r="D237" s="225" t="s">
        <v>202</v>
      </c>
      <c r="E237" s="68"/>
      <c r="F237" s="226" t="s">
        <v>809</v>
      </c>
      <c r="G237" s="68"/>
      <c r="H237" s="68"/>
      <c r="I237" s="183"/>
      <c r="J237" s="68"/>
      <c r="K237" s="68"/>
      <c r="L237" s="66"/>
      <c r="M237" s="86"/>
      <c r="N237" s="41"/>
      <c r="O237" s="41"/>
      <c r="P237" s="41"/>
      <c r="Q237" s="41"/>
      <c r="R237" s="41"/>
      <c r="S237" s="41"/>
      <c r="T237" s="87"/>
      <c r="AT237" s="19" t="s">
        <v>202</v>
      </c>
      <c r="AU237" s="19" t="s">
        <v>23</v>
      </c>
    </row>
    <row r="238" s="11" customFormat="1">
      <c r="B238" s="227"/>
      <c r="C238" s="228"/>
      <c r="D238" s="225" t="s">
        <v>213</v>
      </c>
      <c r="E238" s="229" t="s">
        <v>47</v>
      </c>
      <c r="F238" s="230" t="s">
        <v>1636</v>
      </c>
      <c r="G238" s="228"/>
      <c r="H238" s="231" t="s">
        <v>47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213</v>
      </c>
      <c r="AU238" s="237" t="s">
        <v>23</v>
      </c>
      <c r="AV238" s="11" t="s">
        <v>23</v>
      </c>
      <c r="AW238" s="11" t="s">
        <v>45</v>
      </c>
      <c r="AX238" s="11" t="s">
        <v>82</v>
      </c>
      <c r="AY238" s="237" t="s">
        <v>195</v>
      </c>
    </row>
    <row r="239" s="12" customFormat="1">
      <c r="B239" s="238"/>
      <c r="C239" s="239"/>
      <c r="D239" s="223" t="s">
        <v>213</v>
      </c>
      <c r="E239" s="240" t="s">
        <v>47</v>
      </c>
      <c r="F239" s="241" t="s">
        <v>257</v>
      </c>
      <c r="G239" s="239"/>
      <c r="H239" s="242">
        <v>12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AT239" s="248" t="s">
        <v>213</v>
      </c>
      <c r="AU239" s="248" t="s">
        <v>23</v>
      </c>
      <c r="AV239" s="12" t="s">
        <v>91</v>
      </c>
      <c r="AW239" s="12" t="s">
        <v>45</v>
      </c>
      <c r="AX239" s="12" t="s">
        <v>23</v>
      </c>
      <c r="AY239" s="248" t="s">
        <v>195</v>
      </c>
    </row>
    <row r="240" s="1" customFormat="1" ht="22.5" customHeight="1">
      <c r="B240" s="40"/>
      <c r="C240" s="286" t="s">
        <v>405</v>
      </c>
      <c r="D240" s="286" t="s">
        <v>479</v>
      </c>
      <c r="E240" s="287" t="s">
        <v>810</v>
      </c>
      <c r="F240" s="288" t="s">
        <v>811</v>
      </c>
      <c r="G240" s="289" t="s">
        <v>301</v>
      </c>
      <c r="H240" s="290">
        <v>12</v>
      </c>
      <c r="I240" s="291"/>
      <c r="J240" s="292">
        <f>ROUND(I240*H240,2)</f>
        <v>0</v>
      </c>
      <c r="K240" s="288" t="s">
        <v>200</v>
      </c>
      <c r="L240" s="293"/>
      <c r="M240" s="294" t="s">
        <v>47</v>
      </c>
      <c r="N240" s="295" t="s">
        <v>53</v>
      </c>
      <c r="O240" s="41"/>
      <c r="P240" s="220">
        <f>O240*H240</f>
        <v>0</v>
      </c>
      <c r="Q240" s="220">
        <v>0.00035</v>
      </c>
      <c r="R240" s="220">
        <f>Q240*H240</f>
        <v>0</v>
      </c>
      <c r="S240" s="220">
        <v>0</v>
      </c>
      <c r="T240" s="221">
        <f>S240*H240</f>
        <v>0</v>
      </c>
      <c r="AR240" s="19" t="s">
        <v>799</v>
      </c>
      <c r="AT240" s="19" t="s">
        <v>479</v>
      </c>
      <c r="AU240" s="19" t="s">
        <v>23</v>
      </c>
      <c r="AY240" s="19" t="s">
        <v>195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9" t="s">
        <v>23</v>
      </c>
      <c r="BK240" s="222">
        <f>ROUND(I240*H240,2)</f>
        <v>0</v>
      </c>
      <c r="BL240" s="19" t="s">
        <v>799</v>
      </c>
      <c r="BM240" s="19" t="s">
        <v>1696</v>
      </c>
    </row>
    <row r="241" s="1" customFormat="1">
      <c r="B241" s="40"/>
      <c r="C241" s="68"/>
      <c r="D241" s="225" t="s">
        <v>202</v>
      </c>
      <c r="E241" s="68"/>
      <c r="F241" s="226" t="s">
        <v>813</v>
      </c>
      <c r="G241" s="68"/>
      <c r="H241" s="68"/>
      <c r="I241" s="183"/>
      <c r="J241" s="68"/>
      <c r="K241" s="68"/>
      <c r="L241" s="66"/>
      <c r="M241" s="86"/>
      <c r="N241" s="41"/>
      <c r="O241" s="41"/>
      <c r="P241" s="41"/>
      <c r="Q241" s="41"/>
      <c r="R241" s="41"/>
      <c r="S241" s="41"/>
      <c r="T241" s="87"/>
      <c r="AT241" s="19" t="s">
        <v>202</v>
      </c>
      <c r="AU241" s="19" t="s">
        <v>23</v>
      </c>
    </row>
    <row r="242" s="12" customFormat="1">
      <c r="B242" s="238"/>
      <c r="C242" s="239"/>
      <c r="D242" s="223" t="s">
        <v>213</v>
      </c>
      <c r="E242" s="240" t="s">
        <v>47</v>
      </c>
      <c r="F242" s="241" t="s">
        <v>257</v>
      </c>
      <c r="G242" s="239"/>
      <c r="H242" s="242">
        <v>12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AT242" s="248" t="s">
        <v>213</v>
      </c>
      <c r="AU242" s="248" t="s">
        <v>23</v>
      </c>
      <c r="AV242" s="12" t="s">
        <v>91</v>
      </c>
      <c r="AW242" s="12" t="s">
        <v>45</v>
      </c>
      <c r="AX242" s="12" t="s">
        <v>23</v>
      </c>
      <c r="AY242" s="248" t="s">
        <v>195</v>
      </c>
    </row>
    <row r="243" s="1" customFormat="1" ht="22.5" customHeight="1">
      <c r="B243" s="40"/>
      <c r="C243" s="286" t="s">
        <v>410</v>
      </c>
      <c r="D243" s="286" t="s">
        <v>479</v>
      </c>
      <c r="E243" s="287" t="s">
        <v>814</v>
      </c>
      <c r="F243" s="288" t="s">
        <v>815</v>
      </c>
      <c r="G243" s="289" t="s">
        <v>301</v>
      </c>
      <c r="H243" s="290">
        <v>12</v>
      </c>
      <c r="I243" s="291"/>
      <c r="J243" s="292">
        <f>ROUND(I243*H243,2)</f>
        <v>0</v>
      </c>
      <c r="K243" s="288" t="s">
        <v>200</v>
      </c>
      <c r="L243" s="293"/>
      <c r="M243" s="294" t="s">
        <v>47</v>
      </c>
      <c r="N243" s="295" t="s">
        <v>53</v>
      </c>
      <c r="O243" s="41"/>
      <c r="P243" s="220">
        <f>O243*H243</f>
        <v>0</v>
      </c>
      <c r="Q243" s="220">
        <v>0.0061000000000000004</v>
      </c>
      <c r="R243" s="220">
        <f>Q243*H243</f>
        <v>0</v>
      </c>
      <c r="S243" s="220">
        <v>0</v>
      </c>
      <c r="T243" s="221">
        <f>S243*H243</f>
        <v>0</v>
      </c>
      <c r="AR243" s="19" t="s">
        <v>799</v>
      </c>
      <c r="AT243" s="19" t="s">
        <v>479</v>
      </c>
      <c r="AU243" s="19" t="s">
        <v>23</v>
      </c>
      <c r="AY243" s="19" t="s">
        <v>195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9" t="s">
        <v>23</v>
      </c>
      <c r="BK243" s="222">
        <f>ROUND(I243*H243,2)</f>
        <v>0</v>
      </c>
      <c r="BL243" s="19" t="s">
        <v>799</v>
      </c>
      <c r="BM243" s="19" t="s">
        <v>1697</v>
      </c>
    </row>
    <row r="244" s="1" customFormat="1">
      <c r="B244" s="40"/>
      <c r="C244" s="68"/>
      <c r="D244" s="225" t="s">
        <v>202</v>
      </c>
      <c r="E244" s="68"/>
      <c r="F244" s="226" t="s">
        <v>815</v>
      </c>
      <c r="G244" s="68"/>
      <c r="H244" s="68"/>
      <c r="I244" s="183"/>
      <c r="J244" s="68"/>
      <c r="K244" s="68"/>
      <c r="L244" s="66"/>
      <c r="M244" s="86"/>
      <c r="N244" s="41"/>
      <c r="O244" s="41"/>
      <c r="P244" s="41"/>
      <c r="Q244" s="41"/>
      <c r="R244" s="41"/>
      <c r="S244" s="41"/>
      <c r="T244" s="87"/>
      <c r="AT244" s="19" t="s">
        <v>202</v>
      </c>
      <c r="AU244" s="19" t="s">
        <v>23</v>
      </c>
    </row>
    <row r="245" s="12" customFormat="1">
      <c r="B245" s="238"/>
      <c r="C245" s="239"/>
      <c r="D245" s="223" t="s">
        <v>213</v>
      </c>
      <c r="E245" s="240" t="s">
        <v>47</v>
      </c>
      <c r="F245" s="241" t="s">
        <v>257</v>
      </c>
      <c r="G245" s="239"/>
      <c r="H245" s="242">
        <v>12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AT245" s="248" t="s">
        <v>213</v>
      </c>
      <c r="AU245" s="248" t="s">
        <v>23</v>
      </c>
      <c r="AV245" s="12" t="s">
        <v>91</v>
      </c>
      <c r="AW245" s="12" t="s">
        <v>45</v>
      </c>
      <c r="AX245" s="12" t="s">
        <v>23</v>
      </c>
      <c r="AY245" s="248" t="s">
        <v>195</v>
      </c>
    </row>
    <row r="246" s="1" customFormat="1" ht="22.5" customHeight="1">
      <c r="B246" s="40"/>
      <c r="C246" s="211" t="s">
        <v>415</v>
      </c>
      <c r="D246" s="211" t="s">
        <v>196</v>
      </c>
      <c r="E246" s="212" t="s">
        <v>817</v>
      </c>
      <c r="F246" s="213" t="s">
        <v>818</v>
      </c>
      <c r="G246" s="214" t="s">
        <v>510</v>
      </c>
      <c r="H246" s="215">
        <v>911.60000000000002</v>
      </c>
      <c r="I246" s="216"/>
      <c r="J246" s="217">
        <f>ROUND(I246*H246,2)</f>
        <v>0</v>
      </c>
      <c r="K246" s="213" t="s">
        <v>200</v>
      </c>
      <c r="L246" s="66"/>
      <c r="M246" s="218" t="s">
        <v>47</v>
      </c>
      <c r="N246" s="219" t="s">
        <v>53</v>
      </c>
      <c r="O246" s="41"/>
      <c r="P246" s="220">
        <f>O246*H246</f>
        <v>0</v>
      </c>
      <c r="Q246" s="220">
        <v>0.00033</v>
      </c>
      <c r="R246" s="220">
        <f>Q246*H246</f>
        <v>0</v>
      </c>
      <c r="S246" s="220">
        <v>0</v>
      </c>
      <c r="T246" s="221">
        <f>S246*H246</f>
        <v>0</v>
      </c>
      <c r="AR246" s="19" t="s">
        <v>194</v>
      </c>
      <c r="AT246" s="19" t="s">
        <v>196</v>
      </c>
      <c r="AU246" s="19" t="s">
        <v>23</v>
      </c>
      <c r="AY246" s="19" t="s">
        <v>195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9" t="s">
        <v>23</v>
      </c>
      <c r="BK246" s="222">
        <f>ROUND(I246*H246,2)</f>
        <v>0</v>
      </c>
      <c r="BL246" s="19" t="s">
        <v>194</v>
      </c>
      <c r="BM246" s="19" t="s">
        <v>1698</v>
      </c>
    </row>
    <row r="247" s="11" customFormat="1">
      <c r="B247" s="227"/>
      <c r="C247" s="228"/>
      <c r="D247" s="225" t="s">
        <v>213</v>
      </c>
      <c r="E247" s="229" t="s">
        <v>47</v>
      </c>
      <c r="F247" s="230" t="s">
        <v>1636</v>
      </c>
      <c r="G247" s="228"/>
      <c r="H247" s="231" t="s">
        <v>47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213</v>
      </c>
      <c r="AU247" s="237" t="s">
        <v>23</v>
      </c>
      <c r="AV247" s="11" t="s">
        <v>23</v>
      </c>
      <c r="AW247" s="11" t="s">
        <v>45</v>
      </c>
      <c r="AX247" s="11" t="s">
        <v>82</v>
      </c>
      <c r="AY247" s="237" t="s">
        <v>195</v>
      </c>
    </row>
    <row r="248" s="12" customFormat="1">
      <c r="B248" s="238"/>
      <c r="C248" s="239"/>
      <c r="D248" s="223" t="s">
        <v>213</v>
      </c>
      <c r="E248" s="240" t="s">
        <v>47</v>
      </c>
      <c r="F248" s="241" t="s">
        <v>1699</v>
      </c>
      <c r="G248" s="239"/>
      <c r="H248" s="242">
        <v>911.60000000000002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AT248" s="248" t="s">
        <v>213</v>
      </c>
      <c r="AU248" s="248" t="s">
        <v>23</v>
      </c>
      <c r="AV248" s="12" t="s">
        <v>91</v>
      </c>
      <c r="AW248" s="12" t="s">
        <v>45</v>
      </c>
      <c r="AX248" s="12" t="s">
        <v>23</v>
      </c>
      <c r="AY248" s="248" t="s">
        <v>195</v>
      </c>
    </row>
    <row r="249" s="1" customFormat="1" ht="22.5" customHeight="1">
      <c r="B249" s="40"/>
      <c r="C249" s="211" t="s">
        <v>420</v>
      </c>
      <c r="D249" s="211" t="s">
        <v>196</v>
      </c>
      <c r="E249" s="212" t="s">
        <v>1700</v>
      </c>
      <c r="F249" s="213" t="s">
        <v>1701</v>
      </c>
      <c r="G249" s="214" t="s">
        <v>510</v>
      </c>
      <c r="H249" s="215">
        <v>11.1</v>
      </c>
      <c r="I249" s="216"/>
      <c r="J249" s="217">
        <f>ROUND(I249*H249,2)</f>
        <v>0</v>
      </c>
      <c r="K249" s="213" t="s">
        <v>200</v>
      </c>
      <c r="L249" s="66"/>
      <c r="M249" s="218" t="s">
        <v>47</v>
      </c>
      <c r="N249" s="219" t="s">
        <v>53</v>
      </c>
      <c r="O249" s="41"/>
      <c r="P249" s="220">
        <f>O249*H249</f>
        <v>0</v>
      </c>
      <c r="Q249" s="220">
        <v>0.00011</v>
      </c>
      <c r="R249" s="220">
        <f>Q249*H249</f>
        <v>0</v>
      </c>
      <c r="S249" s="220">
        <v>0</v>
      </c>
      <c r="T249" s="221">
        <f>S249*H249</f>
        <v>0</v>
      </c>
      <c r="AR249" s="19" t="s">
        <v>194</v>
      </c>
      <c r="AT249" s="19" t="s">
        <v>196</v>
      </c>
      <c r="AU249" s="19" t="s">
        <v>23</v>
      </c>
      <c r="AY249" s="19" t="s">
        <v>195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9" t="s">
        <v>23</v>
      </c>
      <c r="BK249" s="222">
        <f>ROUND(I249*H249,2)</f>
        <v>0</v>
      </c>
      <c r="BL249" s="19" t="s">
        <v>194</v>
      </c>
      <c r="BM249" s="19" t="s">
        <v>1702</v>
      </c>
    </row>
    <row r="250" s="11" customFormat="1">
      <c r="B250" s="227"/>
      <c r="C250" s="228"/>
      <c r="D250" s="225" t="s">
        <v>213</v>
      </c>
      <c r="E250" s="229" t="s">
        <v>47</v>
      </c>
      <c r="F250" s="230" t="s">
        <v>1636</v>
      </c>
      <c r="G250" s="228"/>
      <c r="H250" s="231" t="s">
        <v>47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213</v>
      </c>
      <c r="AU250" s="237" t="s">
        <v>23</v>
      </c>
      <c r="AV250" s="11" t="s">
        <v>23</v>
      </c>
      <c r="AW250" s="11" t="s">
        <v>45</v>
      </c>
      <c r="AX250" s="11" t="s">
        <v>82</v>
      </c>
      <c r="AY250" s="237" t="s">
        <v>195</v>
      </c>
    </row>
    <row r="251" s="12" customFormat="1">
      <c r="B251" s="238"/>
      <c r="C251" s="239"/>
      <c r="D251" s="223" t="s">
        <v>213</v>
      </c>
      <c r="E251" s="240" t="s">
        <v>47</v>
      </c>
      <c r="F251" s="241" t="s">
        <v>1703</v>
      </c>
      <c r="G251" s="239"/>
      <c r="H251" s="242">
        <v>11.1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AT251" s="248" t="s">
        <v>213</v>
      </c>
      <c r="AU251" s="248" t="s">
        <v>23</v>
      </c>
      <c r="AV251" s="12" t="s">
        <v>91</v>
      </c>
      <c r="AW251" s="12" t="s">
        <v>45</v>
      </c>
      <c r="AX251" s="12" t="s">
        <v>23</v>
      </c>
      <c r="AY251" s="248" t="s">
        <v>195</v>
      </c>
    </row>
    <row r="252" s="1" customFormat="1" ht="22.5" customHeight="1">
      <c r="B252" s="40"/>
      <c r="C252" s="211" t="s">
        <v>425</v>
      </c>
      <c r="D252" s="211" t="s">
        <v>196</v>
      </c>
      <c r="E252" s="212" t="s">
        <v>828</v>
      </c>
      <c r="F252" s="213" t="s">
        <v>829</v>
      </c>
      <c r="G252" s="214" t="s">
        <v>510</v>
      </c>
      <c r="H252" s="215">
        <v>92.769999999999996</v>
      </c>
      <c r="I252" s="216"/>
      <c r="J252" s="217">
        <f>ROUND(I252*H252,2)</f>
        <v>0</v>
      </c>
      <c r="K252" s="213" t="s">
        <v>200</v>
      </c>
      <c r="L252" s="66"/>
      <c r="M252" s="218" t="s">
        <v>47</v>
      </c>
      <c r="N252" s="219" t="s">
        <v>53</v>
      </c>
      <c r="O252" s="41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AR252" s="19" t="s">
        <v>194</v>
      </c>
      <c r="AT252" s="19" t="s">
        <v>196</v>
      </c>
      <c r="AU252" s="19" t="s">
        <v>23</v>
      </c>
      <c r="AY252" s="19" t="s">
        <v>195</v>
      </c>
      <c r="BE252" s="222">
        <f>IF(N252="základní",J252,0)</f>
        <v>0</v>
      </c>
      <c r="BF252" s="222">
        <f>IF(N252="snížená",J252,0)</f>
        <v>0</v>
      </c>
      <c r="BG252" s="222">
        <f>IF(N252="zákl. přenesená",J252,0)</f>
        <v>0</v>
      </c>
      <c r="BH252" s="222">
        <f>IF(N252="sníž. přenesená",J252,0)</f>
        <v>0</v>
      </c>
      <c r="BI252" s="222">
        <f>IF(N252="nulová",J252,0)</f>
        <v>0</v>
      </c>
      <c r="BJ252" s="19" t="s">
        <v>23</v>
      </c>
      <c r="BK252" s="222">
        <f>ROUND(I252*H252,2)</f>
        <v>0</v>
      </c>
      <c r="BL252" s="19" t="s">
        <v>194</v>
      </c>
      <c r="BM252" s="19" t="s">
        <v>1704</v>
      </c>
    </row>
    <row r="253" s="1" customFormat="1">
      <c r="B253" s="40"/>
      <c r="C253" s="68"/>
      <c r="D253" s="225" t="s">
        <v>202</v>
      </c>
      <c r="E253" s="68"/>
      <c r="F253" s="226" t="s">
        <v>831</v>
      </c>
      <c r="G253" s="68"/>
      <c r="H253" s="68"/>
      <c r="I253" s="183"/>
      <c r="J253" s="68"/>
      <c r="K253" s="68"/>
      <c r="L253" s="66"/>
      <c r="M253" s="86"/>
      <c r="N253" s="41"/>
      <c r="O253" s="41"/>
      <c r="P253" s="41"/>
      <c r="Q253" s="41"/>
      <c r="R253" s="41"/>
      <c r="S253" s="41"/>
      <c r="T253" s="87"/>
      <c r="AT253" s="19" t="s">
        <v>202</v>
      </c>
      <c r="AU253" s="19" t="s">
        <v>23</v>
      </c>
    </row>
    <row r="254" s="11" customFormat="1">
      <c r="B254" s="227"/>
      <c r="C254" s="228"/>
      <c r="D254" s="225" t="s">
        <v>213</v>
      </c>
      <c r="E254" s="229" t="s">
        <v>47</v>
      </c>
      <c r="F254" s="230" t="s">
        <v>1636</v>
      </c>
      <c r="G254" s="228"/>
      <c r="H254" s="231" t="s">
        <v>47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213</v>
      </c>
      <c r="AU254" s="237" t="s">
        <v>23</v>
      </c>
      <c r="AV254" s="11" t="s">
        <v>23</v>
      </c>
      <c r="AW254" s="11" t="s">
        <v>45</v>
      </c>
      <c r="AX254" s="11" t="s">
        <v>82</v>
      </c>
      <c r="AY254" s="237" t="s">
        <v>195</v>
      </c>
    </row>
    <row r="255" s="12" customFormat="1">
      <c r="B255" s="238"/>
      <c r="C255" s="239"/>
      <c r="D255" s="223" t="s">
        <v>213</v>
      </c>
      <c r="E255" s="240" t="s">
        <v>47</v>
      </c>
      <c r="F255" s="241" t="s">
        <v>1705</v>
      </c>
      <c r="G255" s="239"/>
      <c r="H255" s="242">
        <v>92.769999999999996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AT255" s="248" t="s">
        <v>213</v>
      </c>
      <c r="AU255" s="248" t="s">
        <v>23</v>
      </c>
      <c r="AV255" s="12" t="s">
        <v>91</v>
      </c>
      <c r="AW255" s="12" t="s">
        <v>45</v>
      </c>
      <c r="AX255" s="12" t="s">
        <v>23</v>
      </c>
      <c r="AY255" s="248" t="s">
        <v>195</v>
      </c>
    </row>
    <row r="256" s="1" customFormat="1" ht="31.5" customHeight="1">
      <c r="B256" s="40"/>
      <c r="C256" s="211" t="s">
        <v>489</v>
      </c>
      <c r="D256" s="211" t="s">
        <v>196</v>
      </c>
      <c r="E256" s="212" t="s">
        <v>1281</v>
      </c>
      <c r="F256" s="213" t="s">
        <v>1282</v>
      </c>
      <c r="G256" s="214" t="s">
        <v>761</v>
      </c>
      <c r="H256" s="215">
        <v>4</v>
      </c>
      <c r="I256" s="216"/>
      <c r="J256" s="217">
        <f>ROUND(I256*H256,2)</f>
        <v>0</v>
      </c>
      <c r="K256" s="213" t="s">
        <v>47</v>
      </c>
      <c r="L256" s="66"/>
      <c r="M256" s="218" t="s">
        <v>47</v>
      </c>
      <c r="N256" s="219" t="s">
        <v>53</v>
      </c>
      <c r="O256" s="41"/>
      <c r="P256" s="220">
        <f>O256*H256</f>
        <v>0</v>
      </c>
      <c r="Q256" s="220">
        <v>15.30899</v>
      </c>
      <c r="R256" s="220">
        <f>Q256*H256</f>
        <v>0</v>
      </c>
      <c r="S256" s="220">
        <v>0</v>
      </c>
      <c r="T256" s="221">
        <f>S256*H256</f>
        <v>0</v>
      </c>
      <c r="AR256" s="19" t="s">
        <v>194</v>
      </c>
      <c r="AT256" s="19" t="s">
        <v>196</v>
      </c>
      <c r="AU256" s="19" t="s">
        <v>23</v>
      </c>
      <c r="AY256" s="19" t="s">
        <v>195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9" t="s">
        <v>23</v>
      </c>
      <c r="BK256" s="222">
        <f>ROUND(I256*H256,2)</f>
        <v>0</v>
      </c>
      <c r="BL256" s="19" t="s">
        <v>194</v>
      </c>
      <c r="BM256" s="19" t="s">
        <v>1706</v>
      </c>
    </row>
    <row r="257" s="1" customFormat="1">
      <c r="B257" s="40"/>
      <c r="C257" s="68"/>
      <c r="D257" s="225" t="s">
        <v>202</v>
      </c>
      <c r="E257" s="68"/>
      <c r="F257" s="226" t="s">
        <v>1284</v>
      </c>
      <c r="G257" s="68"/>
      <c r="H257" s="68"/>
      <c r="I257" s="183"/>
      <c r="J257" s="68"/>
      <c r="K257" s="68"/>
      <c r="L257" s="66"/>
      <c r="M257" s="86"/>
      <c r="N257" s="41"/>
      <c r="O257" s="41"/>
      <c r="P257" s="41"/>
      <c r="Q257" s="41"/>
      <c r="R257" s="41"/>
      <c r="S257" s="41"/>
      <c r="T257" s="87"/>
      <c r="AT257" s="19" t="s">
        <v>202</v>
      </c>
      <c r="AU257" s="19" t="s">
        <v>23</v>
      </c>
    </row>
    <row r="258" s="11" customFormat="1">
      <c r="B258" s="227"/>
      <c r="C258" s="228"/>
      <c r="D258" s="225" t="s">
        <v>213</v>
      </c>
      <c r="E258" s="229" t="s">
        <v>47</v>
      </c>
      <c r="F258" s="230" t="s">
        <v>1707</v>
      </c>
      <c r="G258" s="228"/>
      <c r="H258" s="231" t="s">
        <v>47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213</v>
      </c>
      <c r="AU258" s="237" t="s">
        <v>23</v>
      </c>
      <c r="AV258" s="11" t="s">
        <v>23</v>
      </c>
      <c r="AW258" s="11" t="s">
        <v>45</v>
      </c>
      <c r="AX258" s="11" t="s">
        <v>82</v>
      </c>
      <c r="AY258" s="237" t="s">
        <v>195</v>
      </c>
    </row>
    <row r="259" s="12" customFormat="1">
      <c r="B259" s="238"/>
      <c r="C259" s="239"/>
      <c r="D259" s="223" t="s">
        <v>213</v>
      </c>
      <c r="E259" s="240" t="s">
        <v>1708</v>
      </c>
      <c r="F259" s="241" t="s">
        <v>194</v>
      </c>
      <c r="G259" s="239"/>
      <c r="H259" s="242">
        <v>4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AT259" s="248" t="s">
        <v>213</v>
      </c>
      <c r="AU259" s="248" t="s">
        <v>23</v>
      </c>
      <c r="AV259" s="12" t="s">
        <v>91</v>
      </c>
      <c r="AW259" s="12" t="s">
        <v>45</v>
      </c>
      <c r="AX259" s="12" t="s">
        <v>23</v>
      </c>
      <c r="AY259" s="248" t="s">
        <v>195</v>
      </c>
    </row>
    <row r="260" s="1" customFormat="1" ht="22.5" customHeight="1">
      <c r="B260" s="40"/>
      <c r="C260" s="211" t="s">
        <v>430</v>
      </c>
      <c r="D260" s="211" t="s">
        <v>196</v>
      </c>
      <c r="E260" s="212" t="s">
        <v>879</v>
      </c>
      <c r="F260" s="213" t="s">
        <v>880</v>
      </c>
      <c r="G260" s="214" t="s">
        <v>526</v>
      </c>
      <c r="H260" s="215">
        <v>5450</v>
      </c>
      <c r="I260" s="216"/>
      <c r="J260" s="217">
        <f>ROUND(I260*H260,2)</f>
        <v>0</v>
      </c>
      <c r="K260" s="213" t="s">
        <v>200</v>
      </c>
      <c r="L260" s="66"/>
      <c r="M260" s="218" t="s">
        <v>47</v>
      </c>
      <c r="N260" s="219" t="s">
        <v>53</v>
      </c>
      <c r="O260" s="41"/>
      <c r="P260" s="220">
        <f>O260*H260</f>
        <v>0</v>
      </c>
      <c r="Q260" s="220">
        <v>0</v>
      </c>
      <c r="R260" s="220">
        <f>Q260*H260</f>
        <v>0</v>
      </c>
      <c r="S260" s="220">
        <v>0.02</v>
      </c>
      <c r="T260" s="221">
        <f>S260*H260</f>
        <v>0</v>
      </c>
      <c r="AR260" s="19" t="s">
        <v>194</v>
      </c>
      <c r="AT260" s="19" t="s">
        <v>196</v>
      </c>
      <c r="AU260" s="19" t="s">
        <v>23</v>
      </c>
      <c r="AY260" s="19" t="s">
        <v>195</v>
      </c>
      <c r="BE260" s="222">
        <f>IF(N260="základní",J260,0)</f>
        <v>0</v>
      </c>
      <c r="BF260" s="222">
        <f>IF(N260="snížená",J260,0)</f>
        <v>0</v>
      </c>
      <c r="BG260" s="222">
        <f>IF(N260="zákl. přenesená",J260,0)</f>
        <v>0</v>
      </c>
      <c r="BH260" s="222">
        <f>IF(N260="sníž. přenesená",J260,0)</f>
        <v>0</v>
      </c>
      <c r="BI260" s="222">
        <f>IF(N260="nulová",J260,0)</f>
        <v>0</v>
      </c>
      <c r="BJ260" s="19" t="s">
        <v>23</v>
      </c>
      <c r="BK260" s="222">
        <f>ROUND(I260*H260,2)</f>
        <v>0</v>
      </c>
      <c r="BL260" s="19" t="s">
        <v>194</v>
      </c>
      <c r="BM260" s="19" t="s">
        <v>1709</v>
      </c>
    </row>
    <row r="261" s="1" customFormat="1">
      <c r="B261" s="40"/>
      <c r="C261" s="68"/>
      <c r="D261" s="225" t="s">
        <v>202</v>
      </c>
      <c r="E261" s="68"/>
      <c r="F261" s="226" t="s">
        <v>882</v>
      </c>
      <c r="G261" s="68"/>
      <c r="H261" s="68"/>
      <c r="I261" s="183"/>
      <c r="J261" s="68"/>
      <c r="K261" s="68"/>
      <c r="L261" s="66"/>
      <c r="M261" s="86"/>
      <c r="N261" s="41"/>
      <c r="O261" s="41"/>
      <c r="P261" s="41"/>
      <c r="Q261" s="41"/>
      <c r="R261" s="41"/>
      <c r="S261" s="41"/>
      <c r="T261" s="87"/>
      <c r="AT261" s="19" t="s">
        <v>202</v>
      </c>
      <c r="AU261" s="19" t="s">
        <v>23</v>
      </c>
    </row>
    <row r="262" s="11" customFormat="1">
      <c r="B262" s="227"/>
      <c r="C262" s="228"/>
      <c r="D262" s="225" t="s">
        <v>213</v>
      </c>
      <c r="E262" s="229" t="s">
        <v>47</v>
      </c>
      <c r="F262" s="230" t="s">
        <v>1636</v>
      </c>
      <c r="G262" s="228"/>
      <c r="H262" s="231" t="s">
        <v>47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213</v>
      </c>
      <c r="AU262" s="237" t="s">
        <v>23</v>
      </c>
      <c r="AV262" s="11" t="s">
        <v>23</v>
      </c>
      <c r="AW262" s="11" t="s">
        <v>45</v>
      </c>
      <c r="AX262" s="11" t="s">
        <v>82</v>
      </c>
      <c r="AY262" s="237" t="s">
        <v>195</v>
      </c>
    </row>
    <row r="263" s="12" customFormat="1">
      <c r="B263" s="238"/>
      <c r="C263" s="239"/>
      <c r="D263" s="225" t="s">
        <v>213</v>
      </c>
      <c r="E263" s="266" t="s">
        <v>728</v>
      </c>
      <c r="F263" s="267" t="s">
        <v>1676</v>
      </c>
      <c r="G263" s="239"/>
      <c r="H263" s="268">
        <v>5450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AT263" s="248" t="s">
        <v>213</v>
      </c>
      <c r="AU263" s="248" t="s">
        <v>23</v>
      </c>
      <c r="AV263" s="12" t="s">
        <v>91</v>
      </c>
      <c r="AW263" s="12" t="s">
        <v>45</v>
      </c>
      <c r="AX263" s="12" t="s">
        <v>82</v>
      </c>
      <c r="AY263" s="248" t="s">
        <v>195</v>
      </c>
    </row>
    <row r="264" s="12" customFormat="1">
      <c r="B264" s="238"/>
      <c r="C264" s="239"/>
      <c r="D264" s="223" t="s">
        <v>213</v>
      </c>
      <c r="E264" s="240" t="s">
        <v>729</v>
      </c>
      <c r="F264" s="241" t="s">
        <v>1677</v>
      </c>
      <c r="G264" s="239"/>
      <c r="H264" s="242">
        <v>5450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213</v>
      </c>
      <c r="AU264" s="248" t="s">
        <v>23</v>
      </c>
      <c r="AV264" s="12" t="s">
        <v>91</v>
      </c>
      <c r="AW264" s="12" t="s">
        <v>45</v>
      </c>
      <c r="AX264" s="12" t="s">
        <v>23</v>
      </c>
      <c r="AY264" s="248" t="s">
        <v>195</v>
      </c>
    </row>
    <row r="265" s="1" customFormat="1" ht="22.5" customHeight="1">
      <c r="B265" s="40"/>
      <c r="C265" s="211" t="s">
        <v>683</v>
      </c>
      <c r="D265" s="211" t="s">
        <v>196</v>
      </c>
      <c r="E265" s="212" t="s">
        <v>1181</v>
      </c>
      <c r="F265" s="213" t="s">
        <v>1182</v>
      </c>
      <c r="G265" s="214" t="s">
        <v>568</v>
      </c>
      <c r="H265" s="215">
        <v>7.8399999999999999</v>
      </c>
      <c r="I265" s="216"/>
      <c r="J265" s="217">
        <f>ROUND(I265*H265,2)</f>
        <v>0</v>
      </c>
      <c r="K265" s="213" t="s">
        <v>47</v>
      </c>
      <c r="L265" s="66"/>
      <c r="M265" s="218" t="s">
        <v>47</v>
      </c>
      <c r="N265" s="219" t="s">
        <v>53</v>
      </c>
      <c r="O265" s="41"/>
      <c r="P265" s="220">
        <f>O265*H265</f>
        <v>0</v>
      </c>
      <c r="Q265" s="220">
        <v>0.12</v>
      </c>
      <c r="R265" s="220">
        <f>Q265*H265</f>
        <v>0</v>
      </c>
      <c r="S265" s="220">
        <v>2.2000000000000002</v>
      </c>
      <c r="T265" s="221">
        <f>S265*H265</f>
        <v>0</v>
      </c>
      <c r="AR265" s="19" t="s">
        <v>194</v>
      </c>
      <c r="AT265" s="19" t="s">
        <v>196</v>
      </c>
      <c r="AU265" s="19" t="s">
        <v>23</v>
      </c>
      <c r="AY265" s="19" t="s">
        <v>195</v>
      </c>
      <c r="BE265" s="222">
        <f>IF(N265="základní",J265,0)</f>
        <v>0</v>
      </c>
      <c r="BF265" s="222">
        <f>IF(N265="snížená",J265,0)</f>
        <v>0</v>
      </c>
      <c r="BG265" s="222">
        <f>IF(N265="zákl. přenesená",J265,0)</f>
        <v>0</v>
      </c>
      <c r="BH265" s="222">
        <f>IF(N265="sníž. přenesená",J265,0)</f>
        <v>0</v>
      </c>
      <c r="BI265" s="222">
        <f>IF(N265="nulová",J265,0)</f>
        <v>0</v>
      </c>
      <c r="BJ265" s="19" t="s">
        <v>23</v>
      </c>
      <c r="BK265" s="222">
        <f>ROUND(I265*H265,2)</f>
        <v>0</v>
      </c>
      <c r="BL265" s="19" t="s">
        <v>194</v>
      </c>
      <c r="BM265" s="19" t="s">
        <v>1710</v>
      </c>
    </row>
    <row r="266" s="1" customFormat="1">
      <c r="B266" s="40"/>
      <c r="C266" s="68"/>
      <c r="D266" s="225" t="s">
        <v>202</v>
      </c>
      <c r="E266" s="68"/>
      <c r="F266" s="226" t="s">
        <v>1182</v>
      </c>
      <c r="G266" s="68"/>
      <c r="H266" s="68"/>
      <c r="I266" s="183"/>
      <c r="J266" s="68"/>
      <c r="K266" s="68"/>
      <c r="L266" s="66"/>
      <c r="M266" s="86"/>
      <c r="N266" s="41"/>
      <c r="O266" s="41"/>
      <c r="P266" s="41"/>
      <c r="Q266" s="41"/>
      <c r="R266" s="41"/>
      <c r="S266" s="41"/>
      <c r="T266" s="87"/>
      <c r="AT266" s="19" t="s">
        <v>202</v>
      </c>
      <c r="AU266" s="19" t="s">
        <v>23</v>
      </c>
    </row>
    <row r="267" s="12" customFormat="1">
      <c r="B267" s="238"/>
      <c r="C267" s="239"/>
      <c r="D267" s="223" t="s">
        <v>213</v>
      </c>
      <c r="E267" s="240" t="s">
        <v>47</v>
      </c>
      <c r="F267" s="241" t="s">
        <v>1075</v>
      </c>
      <c r="G267" s="239"/>
      <c r="H267" s="242">
        <v>7.8399999999999999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AT267" s="248" t="s">
        <v>213</v>
      </c>
      <c r="AU267" s="248" t="s">
        <v>23</v>
      </c>
      <c r="AV267" s="12" t="s">
        <v>91</v>
      </c>
      <c r="AW267" s="12" t="s">
        <v>45</v>
      </c>
      <c r="AX267" s="12" t="s">
        <v>23</v>
      </c>
      <c r="AY267" s="248" t="s">
        <v>195</v>
      </c>
    </row>
    <row r="268" s="1" customFormat="1" ht="22.5" customHeight="1">
      <c r="B268" s="40"/>
      <c r="C268" s="211" t="s">
        <v>853</v>
      </c>
      <c r="D268" s="211" t="s">
        <v>196</v>
      </c>
      <c r="E268" s="212" t="s">
        <v>1184</v>
      </c>
      <c r="F268" s="213" t="s">
        <v>1185</v>
      </c>
      <c r="G268" s="214" t="s">
        <v>568</v>
      </c>
      <c r="H268" s="215">
        <v>13.66</v>
      </c>
      <c r="I268" s="216"/>
      <c r="J268" s="217">
        <f>ROUND(I268*H268,2)</f>
        <v>0</v>
      </c>
      <c r="K268" s="213" t="s">
        <v>47</v>
      </c>
      <c r="L268" s="66"/>
      <c r="M268" s="218" t="s">
        <v>47</v>
      </c>
      <c r="N268" s="219" t="s">
        <v>53</v>
      </c>
      <c r="O268" s="41"/>
      <c r="P268" s="220">
        <f>O268*H268</f>
        <v>0</v>
      </c>
      <c r="Q268" s="220">
        <v>0.12</v>
      </c>
      <c r="R268" s="220">
        <f>Q268*H268</f>
        <v>0</v>
      </c>
      <c r="S268" s="220">
        <v>2.2000000000000002</v>
      </c>
      <c r="T268" s="221">
        <f>S268*H268</f>
        <v>0</v>
      </c>
      <c r="AR268" s="19" t="s">
        <v>194</v>
      </c>
      <c r="AT268" s="19" t="s">
        <v>196</v>
      </c>
      <c r="AU268" s="19" t="s">
        <v>23</v>
      </c>
      <c r="AY268" s="19" t="s">
        <v>195</v>
      </c>
      <c r="BE268" s="222">
        <f>IF(N268="základní",J268,0)</f>
        <v>0</v>
      </c>
      <c r="BF268" s="222">
        <f>IF(N268="snížená",J268,0)</f>
        <v>0</v>
      </c>
      <c r="BG268" s="222">
        <f>IF(N268="zákl. přenesená",J268,0)</f>
        <v>0</v>
      </c>
      <c r="BH268" s="222">
        <f>IF(N268="sníž. přenesená",J268,0)</f>
        <v>0</v>
      </c>
      <c r="BI268" s="222">
        <f>IF(N268="nulová",J268,0)</f>
        <v>0</v>
      </c>
      <c r="BJ268" s="19" t="s">
        <v>23</v>
      </c>
      <c r="BK268" s="222">
        <f>ROUND(I268*H268,2)</f>
        <v>0</v>
      </c>
      <c r="BL268" s="19" t="s">
        <v>194</v>
      </c>
      <c r="BM268" s="19" t="s">
        <v>1711</v>
      </c>
    </row>
    <row r="269" s="1" customFormat="1">
      <c r="B269" s="40"/>
      <c r="C269" s="68"/>
      <c r="D269" s="225" t="s">
        <v>202</v>
      </c>
      <c r="E269" s="68"/>
      <c r="F269" s="226" t="s">
        <v>1185</v>
      </c>
      <c r="G269" s="68"/>
      <c r="H269" s="68"/>
      <c r="I269" s="183"/>
      <c r="J269" s="68"/>
      <c r="K269" s="68"/>
      <c r="L269" s="66"/>
      <c r="M269" s="86"/>
      <c r="N269" s="41"/>
      <c r="O269" s="41"/>
      <c r="P269" s="41"/>
      <c r="Q269" s="41"/>
      <c r="R269" s="41"/>
      <c r="S269" s="41"/>
      <c r="T269" s="87"/>
      <c r="AT269" s="19" t="s">
        <v>202</v>
      </c>
      <c r="AU269" s="19" t="s">
        <v>23</v>
      </c>
    </row>
    <row r="270" s="12" customFormat="1">
      <c r="B270" s="238"/>
      <c r="C270" s="239"/>
      <c r="D270" s="223" t="s">
        <v>213</v>
      </c>
      <c r="E270" s="240" t="s">
        <v>47</v>
      </c>
      <c r="F270" s="241" t="s">
        <v>1187</v>
      </c>
      <c r="G270" s="239"/>
      <c r="H270" s="242">
        <v>13.66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AT270" s="248" t="s">
        <v>213</v>
      </c>
      <c r="AU270" s="248" t="s">
        <v>23</v>
      </c>
      <c r="AV270" s="12" t="s">
        <v>91</v>
      </c>
      <c r="AW270" s="12" t="s">
        <v>45</v>
      </c>
      <c r="AX270" s="12" t="s">
        <v>23</v>
      </c>
      <c r="AY270" s="248" t="s">
        <v>195</v>
      </c>
    </row>
    <row r="271" s="1" customFormat="1" ht="22.5" customHeight="1">
      <c r="B271" s="40"/>
      <c r="C271" s="211" t="s">
        <v>440</v>
      </c>
      <c r="D271" s="211" t="s">
        <v>196</v>
      </c>
      <c r="E271" s="212" t="s">
        <v>908</v>
      </c>
      <c r="F271" s="213" t="s">
        <v>909</v>
      </c>
      <c r="G271" s="214" t="s">
        <v>301</v>
      </c>
      <c r="H271" s="215">
        <v>9</v>
      </c>
      <c r="I271" s="216"/>
      <c r="J271" s="217">
        <f>ROUND(I271*H271,2)</f>
        <v>0</v>
      </c>
      <c r="K271" s="213" t="s">
        <v>200</v>
      </c>
      <c r="L271" s="66"/>
      <c r="M271" s="218" t="s">
        <v>47</v>
      </c>
      <c r="N271" s="219" t="s">
        <v>53</v>
      </c>
      <c r="O271" s="41"/>
      <c r="P271" s="220">
        <f>O271*H271</f>
        <v>0</v>
      </c>
      <c r="Q271" s="220">
        <v>0</v>
      </c>
      <c r="R271" s="220">
        <f>Q271*H271</f>
        <v>0</v>
      </c>
      <c r="S271" s="220">
        <v>0.082000000000000003</v>
      </c>
      <c r="T271" s="221">
        <f>S271*H271</f>
        <v>0</v>
      </c>
      <c r="AR271" s="19" t="s">
        <v>194</v>
      </c>
      <c r="AT271" s="19" t="s">
        <v>196</v>
      </c>
      <c r="AU271" s="19" t="s">
        <v>23</v>
      </c>
      <c r="AY271" s="19" t="s">
        <v>195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9" t="s">
        <v>23</v>
      </c>
      <c r="BK271" s="222">
        <f>ROUND(I271*H271,2)</f>
        <v>0</v>
      </c>
      <c r="BL271" s="19" t="s">
        <v>194</v>
      </c>
      <c r="BM271" s="19" t="s">
        <v>1712</v>
      </c>
    </row>
    <row r="272" s="1" customFormat="1">
      <c r="B272" s="40"/>
      <c r="C272" s="68"/>
      <c r="D272" s="225" t="s">
        <v>202</v>
      </c>
      <c r="E272" s="68"/>
      <c r="F272" s="226" t="s">
        <v>911</v>
      </c>
      <c r="G272" s="68"/>
      <c r="H272" s="68"/>
      <c r="I272" s="183"/>
      <c r="J272" s="68"/>
      <c r="K272" s="68"/>
      <c r="L272" s="66"/>
      <c r="M272" s="86"/>
      <c r="N272" s="41"/>
      <c r="O272" s="41"/>
      <c r="P272" s="41"/>
      <c r="Q272" s="41"/>
      <c r="R272" s="41"/>
      <c r="S272" s="41"/>
      <c r="T272" s="87"/>
      <c r="AT272" s="19" t="s">
        <v>202</v>
      </c>
      <c r="AU272" s="19" t="s">
        <v>23</v>
      </c>
    </row>
    <row r="273" s="11" customFormat="1">
      <c r="B273" s="227"/>
      <c r="C273" s="228"/>
      <c r="D273" s="225" t="s">
        <v>213</v>
      </c>
      <c r="E273" s="229" t="s">
        <v>47</v>
      </c>
      <c r="F273" s="230" t="s">
        <v>1636</v>
      </c>
      <c r="G273" s="228"/>
      <c r="H273" s="231" t="s">
        <v>47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213</v>
      </c>
      <c r="AU273" s="237" t="s">
        <v>23</v>
      </c>
      <c r="AV273" s="11" t="s">
        <v>23</v>
      </c>
      <c r="AW273" s="11" t="s">
        <v>45</v>
      </c>
      <c r="AX273" s="11" t="s">
        <v>82</v>
      </c>
      <c r="AY273" s="237" t="s">
        <v>195</v>
      </c>
    </row>
    <row r="274" s="12" customFormat="1">
      <c r="B274" s="238"/>
      <c r="C274" s="239"/>
      <c r="D274" s="223" t="s">
        <v>213</v>
      </c>
      <c r="E274" s="240" t="s">
        <v>47</v>
      </c>
      <c r="F274" s="241" t="s">
        <v>243</v>
      </c>
      <c r="G274" s="239"/>
      <c r="H274" s="242">
        <v>9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AT274" s="248" t="s">
        <v>213</v>
      </c>
      <c r="AU274" s="248" t="s">
        <v>23</v>
      </c>
      <c r="AV274" s="12" t="s">
        <v>91</v>
      </c>
      <c r="AW274" s="12" t="s">
        <v>45</v>
      </c>
      <c r="AX274" s="12" t="s">
        <v>23</v>
      </c>
      <c r="AY274" s="248" t="s">
        <v>195</v>
      </c>
    </row>
    <row r="275" s="1" customFormat="1" ht="22.5" customHeight="1">
      <c r="B275" s="40"/>
      <c r="C275" s="211" t="s">
        <v>445</v>
      </c>
      <c r="D275" s="211" t="s">
        <v>196</v>
      </c>
      <c r="E275" s="212" t="s">
        <v>903</v>
      </c>
      <c r="F275" s="213" t="s">
        <v>904</v>
      </c>
      <c r="G275" s="214" t="s">
        <v>301</v>
      </c>
      <c r="H275" s="215">
        <v>9</v>
      </c>
      <c r="I275" s="216"/>
      <c r="J275" s="217">
        <f>ROUND(I275*H275,2)</f>
        <v>0</v>
      </c>
      <c r="K275" s="213" t="s">
        <v>200</v>
      </c>
      <c r="L275" s="66"/>
      <c r="M275" s="218" t="s">
        <v>47</v>
      </c>
      <c r="N275" s="219" t="s">
        <v>53</v>
      </c>
      <c r="O275" s="41"/>
      <c r="P275" s="220">
        <f>O275*H275</f>
        <v>0</v>
      </c>
      <c r="Q275" s="220">
        <v>0</v>
      </c>
      <c r="R275" s="220">
        <f>Q275*H275</f>
        <v>0</v>
      </c>
      <c r="S275" s="220">
        <v>0.0050000000000000001</v>
      </c>
      <c r="T275" s="221">
        <f>S275*H275</f>
        <v>0</v>
      </c>
      <c r="AR275" s="19" t="s">
        <v>194</v>
      </c>
      <c r="AT275" s="19" t="s">
        <v>196</v>
      </c>
      <c r="AU275" s="19" t="s">
        <v>23</v>
      </c>
      <c r="AY275" s="19" t="s">
        <v>195</v>
      </c>
      <c r="BE275" s="222">
        <f>IF(N275="základní",J275,0)</f>
        <v>0</v>
      </c>
      <c r="BF275" s="222">
        <f>IF(N275="snížená",J275,0)</f>
        <v>0</v>
      </c>
      <c r="BG275" s="222">
        <f>IF(N275="zákl. přenesená",J275,0)</f>
        <v>0</v>
      </c>
      <c r="BH275" s="222">
        <f>IF(N275="sníž. přenesená",J275,0)</f>
        <v>0</v>
      </c>
      <c r="BI275" s="222">
        <f>IF(N275="nulová",J275,0)</f>
        <v>0</v>
      </c>
      <c r="BJ275" s="19" t="s">
        <v>23</v>
      </c>
      <c r="BK275" s="222">
        <f>ROUND(I275*H275,2)</f>
        <v>0</v>
      </c>
      <c r="BL275" s="19" t="s">
        <v>194</v>
      </c>
      <c r="BM275" s="19" t="s">
        <v>1713</v>
      </c>
    </row>
    <row r="276" s="1" customFormat="1">
      <c r="B276" s="40"/>
      <c r="C276" s="68"/>
      <c r="D276" s="225" t="s">
        <v>202</v>
      </c>
      <c r="E276" s="68"/>
      <c r="F276" s="226" t="s">
        <v>906</v>
      </c>
      <c r="G276" s="68"/>
      <c r="H276" s="68"/>
      <c r="I276" s="183"/>
      <c r="J276" s="68"/>
      <c r="K276" s="68"/>
      <c r="L276" s="66"/>
      <c r="M276" s="86"/>
      <c r="N276" s="41"/>
      <c r="O276" s="41"/>
      <c r="P276" s="41"/>
      <c r="Q276" s="41"/>
      <c r="R276" s="41"/>
      <c r="S276" s="41"/>
      <c r="T276" s="87"/>
      <c r="AT276" s="19" t="s">
        <v>202</v>
      </c>
      <c r="AU276" s="19" t="s">
        <v>23</v>
      </c>
    </row>
    <row r="277" s="11" customFormat="1">
      <c r="B277" s="227"/>
      <c r="C277" s="228"/>
      <c r="D277" s="225" t="s">
        <v>213</v>
      </c>
      <c r="E277" s="229" t="s">
        <v>47</v>
      </c>
      <c r="F277" s="230" t="s">
        <v>1636</v>
      </c>
      <c r="G277" s="228"/>
      <c r="H277" s="231" t="s">
        <v>47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213</v>
      </c>
      <c r="AU277" s="237" t="s">
        <v>23</v>
      </c>
      <c r="AV277" s="11" t="s">
        <v>23</v>
      </c>
      <c r="AW277" s="11" t="s">
        <v>45</v>
      </c>
      <c r="AX277" s="11" t="s">
        <v>82</v>
      </c>
      <c r="AY277" s="237" t="s">
        <v>195</v>
      </c>
    </row>
    <row r="278" s="12" customFormat="1">
      <c r="B278" s="238"/>
      <c r="C278" s="239"/>
      <c r="D278" s="223" t="s">
        <v>213</v>
      </c>
      <c r="E278" s="240" t="s">
        <v>47</v>
      </c>
      <c r="F278" s="241" t="s">
        <v>243</v>
      </c>
      <c r="G278" s="239"/>
      <c r="H278" s="242">
        <v>9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AT278" s="248" t="s">
        <v>213</v>
      </c>
      <c r="AU278" s="248" t="s">
        <v>23</v>
      </c>
      <c r="AV278" s="12" t="s">
        <v>91</v>
      </c>
      <c r="AW278" s="12" t="s">
        <v>45</v>
      </c>
      <c r="AX278" s="12" t="s">
        <v>23</v>
      </c>
      <c r="AY278" s="248" t="s">
        <v>195</v>
      </c>
    </row>
    <row r="279" s="1" customFormat="1" ht="22.5" customHeight="1">
      <c r="B279" s="40"/>
      <c r="C279" s="211" t="s">
        <v>450</v>
      </c>
      <c r="D279" s="211" t="s">
        <v>196</v>
      </c>
      <c r="E279" s="212" t="s">
        <v>913</v>
      </c>
      <c r="F279" s="213" t="s">
        <v>914</v>
      </c>
      <c r="G279" s="214" t="s">
        <v>492</v>
      </c>
      <c r="H279" s="215">
        <v>1875.2349999999999</v>
      </c>
      <c r="I279" s="216"/>
      <c r="J279" s="217">
        <f>ROUND(I279*H279,2)</f>
        <v>0</v>
      </c>
      <c r="K279" s="213" t="s">
        <v>200</v>
      </c>
      <c r="L279" s="66"/>
      <c r="M279" s="218" t="s">
        <v>47</v>
      </c>
      <c r="N279" s="219" t="s">
        <v>53</v>
      </c>
      <c r="O279" s="41"/>
      <c r="P279" s="220">
        <f>O279*H279</f>
        <v>0</v>
      </c>
      <c r="Q279" s="220">
        <v>0</v>
      </c>
      <c r="R279" s="220">
        <f>Q279*H279</f>
        <v>0</v>
      </c>
      <c r="S279" s="220">
        <v>0</v>
      </c>
      <c r="T279" s="221">
        <f>S279*H279</f>
        <v>0</v>
      </c>
      <c r="AR279" s="19" t="s">
        <v>194</v>
      </c>
      <c r="AT279" s="19" t="s">
        <v>196</v>
      </c>
      <c r="AU279" s="19" t="s">
        <v>23</v>
      </c>
      <c r="AY279" s="19" t="s">
        <v>195</v>
      </c>
      <c r="BE279" s="222">
        <f>IF(N279="základní",J279,0)</f>
        <v>0</v>
      </c>
      <c r="BF279" s="222">
        <f>IF(N279="snížená",J279,0)</f>
        <v>0</v>
      </c>
      <c r="BG279" s="222">
        <f>IF(N279="zákl. přenesená",J279,0)</f>
        <v>0</v>
      </c>
      <c r="BH279" s="222">
        <f>IF(N279="sníž. přenesená",J279,0)</f>
        <v>0</v>
      </c>
      <c r="BI279" s="222">
        <f>IF(N279="nulová",J279,0)</f>
        <v>0</v>
      </c>
      <c r="BJ279" s="19" t="s">
        <v>23</v>
      </c>
      <c r="BK279" s="222">
        <f>ROUND(I279*H279,2)</f>
        <v>0</v>
      </c>
      <c r="BL279" s="19" t="s">
        <v>194</v>
      </c>
      <c r="BM279" s="19" t="s">
        <v>1714</v>
      </c>
    </row>
    <row r="280" s="1" customFormat="1">
      <c r="B280" s="40"/>
      <c r="C280" s="68"/>
      <c r="D280" s="225" t="s">
        <v>202</v>
      </c>
      <c r="E280" s="68"/>
      <c r="F280" s="226" t="s">
        <v>916</v>
      </c>
      <c r="G280" s="68"/>
      <c r="H280" s="68"/>
      <c r="I280" s="183"/>
      <c r="J280" s="68"/>
      <c r="K280" s="68"/>
      <c r="L280" s="66"/>
      <c r="M280" s="86"/>
      <c r="N280" s="41"/>
      <c r="O280" s="41"/>
      <c r="P280" s="41"/>
      <c r="Q280" s="41"/>
      <c r="R280" s="41"/>
      <c r="S280" s="41"/>
      <c r="T280" s="87"/>
      <c r="AT280" s="19" t="s">
        <v>202</v>
      </c>
      <c r="AU280" s="19" t="s">
        <v>23</v>
      </c>
    </row>
    <row r="281" s="12" customFormat="1">
      <c r="B281" s="238"/>
      <c r="C281" s="239"/>
      <c r="D281" s="223" t="s">
        <v>213</v>
      </c>
      <c r="E281" s="240" t="s">
        <v>47</v>
      </c>
      <c r="F281" s="241" t="s">
        <v>1715</v>
      </c>
      <c r="G281" s="239"/>
      <c r="H281" s="242">
        <v>1875.2349999999999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AT281" s="248" t="s">
        <v>213</v>
      </c>
      <c r="AU281" s="248" t="s">
        <v>23</v>
      </c>
      <c r="AV281" s="12" t="s">
        <v>91</v>
      </c>
      <c r="AW281" s="12" t="s">
        <v>45</v>
      </c>
      <c r="AX281" s="12" t="s">
        <v>23</v>
      </c>
      <c r="AY281" s="248" t="s">
        <v>195</v>
      </c>
    </row>
    <row r="282" s="1" customFormat="1" ht="22.5" customHeight="1">
      <c r="B282" s="40"/>
      <c r="C282" s="211" t="s">
        <v>455</v>
      </c>
      <c r="D282" s="211" t="s">
        <v>196</v>
      </c>
      <c r="E282" s="212" t="s">
        <v>919</v>
      </c>
      <c r="F282" s="213" t="s">
        <v>920</v>
      </c>
      <c r="G282" s="214" t="s">
        <v>492</v>
      </c>
      <c r="H282" s="215">
        <v>34810.830999999998</v>
      </c>
      <c r="I282" s="216"/>
      <c r="J282" s="217">
        <f>ROUND(I282*H282,2)</f>
        <v>0</v>
      </c>
      <c r="K282" s="213" t="s">
        <v>200</v>
      </c>
      <c r="L282" s="66"/>
      <c r="M282" s="218" t="s">
        <v>47</v>
      </c>
      <c r="N282" s="219" t="s">
        <v>53</v>
      </c>
      <c r="O282" s="41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AR282" s="19" t="s">
        <v>194</v>
      </c>
      <c r="AT282" s="19" t="s">
        <v>196</v>
      </c>
      <c r="AU282" s="19" t="s">
        <v>23</v>
      </c>
      <c r="AY282" s="19" t="s">
        <v>195</v>
      </c>
      <c r="BE282" s="222">
        <f>IF(N282="základní",J282,0)</f>
        <v>0</v>
      </c>
      <c r="BF282" s="222">
        <f>IF(N282="snížená",J282,0)</f>
        <v>0</v>
      </c>
      <c r="BG282" s="222">
        <f>IF(N282="zákl. přenesená",J282,0)</f>
        <v>0</v>
      </c>
      <c r="BH282" s="222">
        <f>IF(N282="sníž. přenesená",J282,0)</f>
        <v>0</v>
      </c>
      <c r="BI282" s="222">
        <f>IF(N282="nulová",J282,0)</f>
        <v>0</v>
      </c>
      <c r="BJ282" s="19" t="s">
        <v>23</v>
      </c>
      <c r="BK282" s="222">
        <f>ROUND(I282*H282,2)</f>
        <v>0</v>
      </c>
      <c r="BL282" s="19" t="s">
        <v>194</v>
      </c>
      <c r="BM282" s="19" t="s">
        <v>1716</v>
      </c>
    </row>
    <row r="283" s="1" customFormat="1">
      <c r="B283" s="40"/>
      <c r="C283" s="68"/>
      <c r="D283" s="225" t="s">
        <v>202</v>
      </c>
      <c r="E283" s="68"/>
      <c r="F283" s="226" t="s">
        <v>922</v>
      </c>
      <c r="G283" s="68"/>
      <c r="H283" s="68"/>
      <c r="I283" s="183"/>
      <c r="J283" s="68"/>
      <c r="K283" s="68"/>
      <c r="L283" s="66"/>
      <c r="M283" s="86"/>
      <c r="N283" s="41"/>
      <c r="O283" s="41"/>
      <c r="P283" s="41"/>
      <c r="Q283" s="41"/>
      <c r="R283" s="41"/>
      <c r="S283" s="41"/>
      <c r="T283" s="87"/>
      <c r="AT283" s="19" t="s">
        <v>202</v>
      </c>
      <c r="AU283" s="19" t="s">
        <v>23</v>
      </c>
    </row>
    <row r="284" s="12" customFormat="1">
      <c r="B284" s="238"/>
      <c r="C284" s="239"/>
      <c r="D284" s="223" t="s">
        <v>213</v>
      </c>
      <c r="E284" s="240" t="s">
        <v>763</v>
      </c>
      <c r="F284" s="241" t="s">
        <v>1717</v>
      </c>
      <c r="G284" s="239"/>
      <c r="H284" s="242">
        <v>34810.830999999998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AT284" s="248" t="s">
        <v>213</v>
      </c>
      <c r="AU284" s="248" t="s">
        <v>23</v>
      </c>
      <c r="AV284" s="12" t="s">
        <v>91</v>
      </c>
      <c r="AW284" s="12" t="s">
        <v>45</v>
      </c>
      <c r="AX284" s="12" t="s">
        <v>23</v>
      </c>
      <c r="AY284" s="248" t="s">
        <v>195</v>
      </c>
    </row>
    <row r="285" s="1" customFormat="1" ht="22.5" customHeight="1">
      <c r="B285" s="40"/>
      <c r="C285" s="211" t="s">
        <v>802</v>
      </c>
      <c r="D285" s="211" t="s">
        <v>196</v>
      </c>
      <c r="E285" s="212" t="s">
        <v>1194</v>
      </c>
      <c r="F285" s="213" t="s">
        <v>1195</v>
      </c>
      <c r="G285" s="214" t="s">
        <v>486</v>
      </c>
      <c r="H285" s="215">
        <v>4.4000000000000004</v>
      </c>
      <c r="I285" s="216"/>
      <c r="J285" s="217">
        <f>ROUND(I285*H285,2)</f>
        <v>0</v>
      </c>
      <c r="K285" s="213" t="s">
        <v>200</v>
      </c>
      <c r="L285" s="66"/>
      <c r="M285" s="218" t="s">
        <v>47</v>
      </c>
      <c r="N285" s="219" t="s">
        <v>53</v>
      </c>
      <c r="O285" s="41"/>
      <c r="P285" s="220">
        <f>O285*H285</f>
        <v>0</v>
      </c>
      <c r="Q285" s="220">
        <v>0</v>
      </c>
      <c r="R285" s="220">
        <f>Q285*H285</f>
        <v>0</v>
      </c>
      <c r="S285" s="220">
        <v>0</v>
      </c>
      <c r="T285" s="221">
        <f>S285*H285</f>
        <v>0</v>
      </c>
      <c r="AR285" s="19" t="s">
        <v>194</v>
      </c>
      <c r="AT285" s="19" t="s">
        <v>196</v>
      </c>
      <c r="AU285" s="19" t="s">
        <v>23</v>
      </c>
      <c r="AY285" s="19" t="s">
        <v>195</v>
      </c>
      <c r="BE285" s="222">
        <f>IF(N285="základní",J285,0)</f>
        <v>0</v>
      </c>
      <c r="BF285" s="222">
        <f>IF(N285="snížená",J285,0)</f>
        <v>0</v>
      </c>
      <c r="BG285" s="222">
        <f>IF(N285="zákl. přenesená",J285,0)</f>
        <v>0</v>
      </c>
      <c r="BH285" s="222">
        <f>IF(N285="sníž. přenesená",J285,0)</f>
        <v>0</v>
      </c>
      <c r="BI285" s="222">
        <f>IF(N285="nulová",J285,0)</f>
        <v>0</v>
      </c>
      <c r="BJ285" s="19" t="s">
        <v>23</v>
      </c>
      <c r="BK285" s="222">
        <f>ROUND(I285*H285,2)</f>
        <v>0</v>
      </c>
      <c r="BL285" s="19" t="s">
        <v>194</v>
      </c>
      <c r="BM285" s="19" t="s">
        <v>1718</v>
      </c>
    </row>
    <row r="286" s="1" customFormat="1">
      <c r="B286" s="40"/>
      <c r="C286" s="68"/>
      <c r="D286" s="225" t="s">
        <v>202</v>
      </c>
      <c r="E286" s="68"/>
      <c r="F286" s="226" t="s">
        <v>1197</v>
      </c>
      <c r="G286" s="68"/>
      <c r="H286" s="68"/>
      <c r="I286" s="183"/>
      <c r="J286" s="68"/>
      <c r="K286" s="68"/>
      <c r="L286" s="66"/>
      <c r="M286" s="86"/>
      <c r="N286" s="41"/>
      <c r="O286" s="41"/>
      <c r="P286" s="41"/>
      <c r="Q286" s="41"/>
      <c r="R286" s="41"/>
      <c r="S286" s="41"/>
      <c r="T286" s="87"/>
      <c r="AT286" s="19" t="s">
        <v>202</v>
      </c>
      <c r="AU286" s="19" t="s">
        <v>23</v>
      </c>
    </row>
    <row r="287" s="12" customFormat="1">
      <c r="B287" s="238"/>
      <c r="C287" s="239"/>
      <c r="D287" s="223" t="s">
        <v>213</v>
      </c>
      <c r="E287" s="240" t="s">
        <v>47</v>
      </c>
      <c r="F287" s="241" t="s">
        <v>1719</v>
      </c>
      <c r="G287" s="239"/>
      <c r="H287" s="242">
        <v>4.4000000000000004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AT287" s="248" t="s">
        <v>213</v>
      </c>
      <c r="AU287" s="248" t="s">
        <v>23</v>
      </c>
      <c r="AV287" s="12" t="s">
        <v>91</v>
      </c>
      <c r="AW287" s="12" t="s">
        <v>45</v>
      </c>
      <c r="AX287" s="12" t="s">
        <v>23</v>
      </c>
      <c r="AY287" s="248" t="s">
        <v>195</v>
      </c>
    </row>
    <row r="288" s="1" customFormat="1" ht="22.5" customHeight="1">
      <c r="B288" s="40"/>
      <c r="C288" s="211" t="s">
        <v>460</v>
      </c>
      <c r="D288" s="211" t="s">
        <v>196</v>
      </c>
      <c r="E288" s="212" t="s">
        <v>937</v>
      </c>
      <c r="F288" s="213" t="s">
        <v>938</v>
      </c>
      <c r="G288" s="214" t="s">
        <v>492</v>
      </c>
      <c r="H288" s="215">
        <v>95.894000000000005</v>
      </c>
      <c r="I288" s="216"/>
      <c r="J288" s="217">
        <f>ROUND(I288*H288,2)</f>
        <v>0</v>
      </c>
      <c r="K288" s="213" t="s">
        <v>200</v>
      </c>
      <c r="L288" s="66"/>
      <c r="M288" s="218" t="s">
        <v>47</v>
      </c>
      <c r="N288" s="219" t="s">
        <v>53</v>
      </c>
      <c r="O288" s="41"/>
      <c r="P288" s="220">
        <f>O288*H288</f>
        <v>0</v>
      </c>
      <c r="Q288" s="220">
        <v>0</v>
      </c>
      <c r="R288" s="220">
        <f>Q288*H288</f>
        <v>0</v>
      </c>
      <c r="S288" s="220">
        <v>0</v>
      </c>
      <c r="T288" s="221">
        <f>S288*H288</f>
        <v>0</v>
      </c>
      <c r="AR288" s="19" t="s">
        <v>194</v>
      </c>
      <c r="AT288" s="19" t="s">
        <v>196</v>
      </c>
      <c r="AU288" s="19" t="s">
        <v>23</v>
      </c>
      <c r="AY288" s="19" t="s">
        <v>195</v>
      </c>
      <c r="BE288" s="222">
        <f>IF(N288="základní",J288,0)</f>
        <v>0</v>
      </c>
      <c r="BF288" s="222">
        <f>IF(N288="snížená",J288,0)</f>
        <v>0</v>
      </c>
      <c r="BG288" s="222">
        <f>IF(N288="zákl. přenesená",J288,0)</f>
        <v>0</v>
      </c>
      <c r="BH288" s="222">
        <f>IF(N288="sníž. přenesená",J288,0)</f>
        <v>0</v>
      </c>
      <c r="BI288" s="222">
        <f>IF(N288="nulová",J288,0)</f>
        <v>0</v>
      </c>
      <c r="BJ288" s="19" t="s">
        <v>23</v>
      </c>
      <c r="BK288" s="222">
        <f>ROUND(I288*H288,2)</f>
        <v>0</v>
      </c>
      <c r="BL288" s="19" t="s">
        <v>194</v>
      </c>
      <c r="BM288" s="19" t="s">
        <v>1720</v>
      </c>
    </row>
    <row r="289" s="1" customFormat="1">
      <c r="B289" s="40"/>
      <c r="C289" s="68"/>
      <c r="D289" s="225" t="s">
        <v>202</v>
      </c>
      <c r="E289" s="68"/>
      <c r="F289" s="226" t="s">
        <v>940</v>
      </c>
      <c r="G289" s="68"/>
      <c r="H289" s="68"/>
      <c r="I289" s="183"/>
      <c r="J289" s="68"/>
      <c r="K289" s="68"/>
      <c r="L289" s="66"/>
      <c r="M289" s="86"/>
      <c r="N289" s="41"/>
      <c r="O289" s="41"/>
      <c r="P289" s="41"/>
      <c r="Q289" s="41"/>
      <c r="R289" s="41"/>
      <c r="S289" s="41"/>
      <c r="T289" s="87"/>
      <c r="AT289" s="19" t="s">
        <v>202</v>
      </c>
      <c r="AU289" s="19" t="s">
        <v>23</v>
      </c>
    </row>
    <row r="290" s="12" customFormat="1">
      <c r="B290" s="238"/>
      <c r="C290" s="239"/>
      <c r="D290" s="223" t="s">
        <v>213</v>
      </c>
      <c r="E290" s="240" t="s">
        <v>792</v>
      </c>
      <c r="F290" s="241" t="s">
        <v>1721</v>
      </c>
      <c r="G290" s="239"/>
      <c r="H290" s="242">
        <v>95.894000000000005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AT290" s="248" t="s">
        <v>213</v>
      </c>
      <c r="AU290" s="248" t="s">
        <v>23</v>
      </c>
      <c r="AV290" s="12" t="s">
        <v>91</v>
      </c>
      <c r="AW290" s="12" t="s">
        <v>45</v>
      </c>
      <c r="AX290" s="12" t="s">
        <v>23</v>
      </c>
      <c r="AY290" s="248" t="s">
        <v>195</v>
      </c>
    </row>
    <row r="291" s="1" customFormat="1" ht="22.5" customHeight="1">
      <c r="B291" s="40"/>
      <c r="C291" s="211" t="s">
        <v>465</v>
      </c>
      <c r="D291" s="211" t="s">
        <v>196</v>
      </c>
      <c r="E291" s="212" t="s">
        <v>943</v>
      </c>
      <c r="F291" s="213" t="s">
        <v>944</v>
      </c>
      <c r="G291" s="214" t="s">
        <v>486</v>
      </c>
      <c r="H291" s="215">
        <v>794.63999999999999</v>
      </c>
      <c r="I291" s="216"/>
      <c r="J291" s="217">
        <f>ROUND(I291*H291,2)</f>
        <v>0</v>
      </c>
      <c r="K291" s="213" t="s">
        <v>200</v>
      </c>
      <c r="L291" s="66"/>
      <c r="M291" s="218" t="s">
        <v>47</v>
      </c>
      <c r="N291" s="219" t="s">
        <v>53</v>
      </c>
      <c r="O291" s="41"/>
      <c r="P291" s="220">
        <f>O291*H291</f>
        <v>0</v>
      </c>
      <c r="Q291" s="220">
        <v>0</v>
      </c>
      <c r="R291" s="220">
        <f>Q291*H291</f>
        <v>0</v>
      </c>
      <c r="S291" s="220">
        <v>0</v>
      </c>
      <c r="T291" s="221">
        <f>S291*H291</f>
        <v>0</v>
      </c>
      <c r="AR291" s="19" t="s">
        <v>194</v>
      </c>
      <c r="AT291" s="19" t="s">
        <v>196</v>
      </c>
      <c r="AU291" s="19" t="s">
        <v>23</v>
      </c>
      <c r="AY291" s="19" t="s">
        <v>195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9" t="s">
        <v>23</v>
      </c>
      <c r="BK291" s="222">
        <f>ROUND(I291*H291,2)</f>
        <v>0</v>
      </c>
      <c r="BL291" s="19" t="s">
        <v>194</v>
      </c>
      <c r="BM291" s="19" t="s">
        <v>1722</v>
      </c>
    </row>
    <row r="292" s="1" customFormat="1">
      <c r="B292" s="40"/>
      <c r="C292" s="68"/>
      <c r="D292" s="225" t="s">
        <v>202</v>
      </c>
      <c r="E292" s="68"/>
      <c r="F292" s="226" t="s">
        <v>946</v>
      </c>
      <c r="G292" s="68"/>
      <c r="H292" s="68"/>
      <c r="I292" s="183"/>
      <c r="J292" s="68"/>
      <c r="K292" s="68"/>
      <c r="L292" s="66"/>
      <c r="M292" s="86"/>
      <c r="N292" s="41"/>
      <c r="O292" s="41"/>
      <c r="P292" s="41"/>
      <c r="Q292" s="41"/>
      <c r="R292" s="41"/>
      <c r="S292" s="41"/>
      <c r="T292" s="87"/>
      <c r="AT292" s="19" t="s">
        <v>202</v>
      </c>
      <c r="AU292" s="19" t="s">
        <v>23</v>
      </c>
    </row>
    <row r="293" s="12" customFormat="1">
      <c r="B293" s="238"/>
      <c r="C293" s="239"/>
      <c r="D293" s="225" t="s">
        <v>213</v>
      </c>
      <c r="E293" s="266" t="s">
        <v>47</v>
      </c>
      <c r="F293" s="267" t="s">
        <v>1723</v>
      </c>
      <c r="G293" s="239"/>
      <c r="H293" s="268">
        <v>794.63999999999999</v>
      </c>
      <c r="I293" s="243"/>
      <c r="J293" s="239"/>
      <c r="K293" s="239"/>
      <c r="L293" s="244"/>
      <c r="M293" s="269"/>
      <c r="N293" s="270"/>
      <c r="O293" s="270"/>
      <c r="P293" s="270"/>
      <c r="Q293" s="270"/>
      <c r="R293" s="270"/>
      <c r="S293" s="270"/>
      <c r="T293" s="271"/>
      <c r="AT293" s="248" t="s">
        <v>213</v>
      </c>
      <c r="AU293" s="248" t="s">
        <v>23</v>
      </c>
      <c r="AV293" s="12" t="s">
        <v>91</v>
      </c>
      <c r="AW293" s="12" t="s">
        <v>45</v>
      </c>
      <c r="AX293" s="12" t="s">
        <v>23</v>
      </c>
      <c r="AY293" s="248" t="s">
        <v>195</v>
      </c>
    </row>
    <row r="294" s="1" customFormat="1" ht="6.96" customHeight="1">
      <c r="B294" s="61"/>
      <c r="C294" s="62"/>
      <c r="D294" s="62"/>
      <c r="E294" s="62"/>
      <c r="F294" s="62"/>
      <c r="G294" s="62"/>
      <c r="H294" s="62"/>
      <c r="I294" s="166"/>
      <c r="J294" s="62"/>
      <c r="K294" s="62"/>
      <c r="L294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4:H74"/>
    <mergeCell ref="E76:H76"/>
    <mergeCell ref="E78:H78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155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82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1633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1724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ROUND(J85,2)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ROUND(SUM(BE85:BE155), 2)</f>
        <v>0</v>
      </c>
      <c r="G32" s="41"/>
      <c r="H32" s="41"/>
      <c r="I32" s="158">
        <v>0.20999999999999999</v>
      </c>
      <c r="J32" s="157">
        <f>ROUND(ROUND((SUM(BE85:BE155)),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ROUND(SUM(BF85:BF155), 2)</f>
        <v>0</v>
      </c>
      <c r="G33" s="41"/>
      <c r="H33" s="41"/>
      <c r="I33" s="158">
        <v>0.14999999999999999</v>
      </c>
      <c r="J33" s="157">
        <f>ROUND(ROUND((SUM(BF85:BF155)),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ROUND(SUM(BG85:BG155),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ROUND(SUM(BH85:BH155),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ROUND(SUM(BI85:BI155),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1633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J85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504</v>
      </c>
      <c r="E61" s="179"/>
      <c r="F61" s="179"/>
      <c r="G61" s="179"/>
      <c r="H61" s="179"/>
      <c r="I61" s="180"/>
      <c r="J61" s="181">
        <f>J86</f>
        <v>0</v>
      </c>
      <c r="K61" s="182"/>
    </row>
    <row r="62" s="8" customFormat="1" ht="24.96" customHeight="1">
      <c r="B62" s="176"/>
      <c r="C62" s="177"/>
      <c r="D62" s="178" t="s">
        <v>278</v>
      </c>
      <c r="E62" s="179"/>
      <c r="F62" s="179"/>
      <c r="G62" s="179"/>
      <c r="H62" s="179"/>
      <c r="I62" s="180"/>
      <c r="J62" s="181">
        <f>J154</f>
        <v>0</v>
      </c>
      <c r="K62" s="182"/>
    </row>
    <row r="63" s="13" customFormat="1" ht="19.92" customHeight="1">
      <c r="B63" s="253"/>
      <c r="C63" s="254"/>
      <c r="D63" s="255" t="s">
        <v>1725</v>
      </c>
      <c r="E63" s="256"/>
      <c r="F63" s="256"/>
      <c r="G63" s="256"/>
      <c r="H63" s="256"/>
      <c r="I63" s="257"/>
      <c r="J63" s="258">
        <f>J155</f>
        <v>0</v>
      </c>
      <c r="K63" s="259"/>
    </row>
    <row r="64" s="1" customFormat="1" ht="21.84" customHeight="1">
      <c r="B64" s="40"/>
      <c r="C64" s="41"/>
      <c r="D64" s="41"/>
      <c r="E64" s="41"/>
      <c r="F64" s="41"/>
      <c r="G64" s="41"/>
      <c r="H64" s="41"/>
      <c r="I64" s="143"/>
      <c r="J64" s="41"/>
      <c r="K64" s="45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6"/>
      <c r="J65" s="62"/>
      <c r="K65" s="63"/>
    </row>
    <row r="69" s="1" customFormat="1" ht="6.96" customHeight="1">
      <c r="B69" s="64"/>
      <c r="C69" s="65"/>
      <c r="D69" s="65"/>
      <c r="E69" s="65"/>
      <c r="F69" s="65"/>
      <c r="G69" s="65"/>
      <c r="H69" s="65"/>
      <c r="I69" s="169"/>
      <c r="J69" s="65"/>
      <c r="K69" s="65"/>
      <c r="L69" s="66"/>
    </row>
    <row r="70" s="1" customFormat="1" ht="36.96" customHeight="1">
      <c r="B70" s="40"/>
      <c r="C70" s="67" t="s">
        <v>178</v>
      </c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6.96" customHeight="1">
      <c r="B71" s="40"/>
      <c r="C71" s="68"/>
      <c r="D71" s="68"/>
      <c r="E71" s="68"/>
      <c r="F71" s="68"/>
      <c r="G71" s="68"/>
      <c r="H71" s="68"/>
      <c r="I71" s="183"/>
      <c r="J71" s="68"/>
      <c r="K71" s="68"/>
      <c r="L71" s="66"/>
    </row>
    <row r="72" s="1" customFormat="1" ht="14.4" customHeight="1">
      <c r="B72" s="40"/>
      <c r="C72" s="70" t="s">
        <v>16</v>
      </c>
      <c r="D72" s="68"/>
      <c r="E72" s="68"/>
      <c r="F72" s="68"/>
      <c r="G72" s="68"/>
      <c r="H72" s="68"/>
      <c r="I72" s="183"/>
      <c r="J72" s="68"/>
      <c r="K72" s="68"/>
      <c r="L72" s="66"/>
    </row>
    <row r="73" s="1" customFormat="1" ht="22.5" customHeight="1">
      <c r="B73" s="40"/>
      <c r="C73" s="68"/>
      <c r="D73" s="68"/>
      <c r="E73" s="184">
        <f>E7</f>
        <v>0</v>
      </c>
      <c r="F73" s="68"/>
      <c r="G73" s="68"/>
      <c r="H73" s="68"/>
      <c r="I73" s="183"/>
      <c r="J73" s="68"/>
      <c r="K73" s="68"/>
      <c r="L73" s="66"/>
    </row>
    <row r="74">
      <c r="B74" s="23"/>
      <c r="C74" s="70" t="s">
        <v>167</v>
      </c>
      <c r="D74" s="298"/>
      <c r="E74" s="298"/>
      <c r="F74" s="298"/>
      <c r="G74" s="298"/>
      <c r="H74" s="298"/>
      <c r="I74" s="138"/>
      <c r="J74" s="298"/>
      <c r="K74" s="298"/>
      <c r="L74" s="299"/>
    </row>
    <row r="75" s="1" customFormat="1" ht="22.5" customHeight="1">
      <c r="B75" s="40"/>
      <c r="C75" s="68"/>
      <c r="D75" s="68"/>
      <c r="E75" s="184" t="s">
        <v>1633</v>
      </c>
      <c r="F75" s="68"/>
      <c r="G75" s="68"/>
      <c r="H75" s="68"/>
      <c r="I75" s="183"/>
      <c r="J75" s="68"/>
      <c r="K75" s="68"/>
      <c r="L75" s="66"/>
    </row>
    <row r="76" s="1" customFormat="1" ht="14.4" customHeight="1">
      <c r="B76" s="40"/>
      <c r="C76" s="70" t="s">
        <v>501</v>
      </c>
      <c r="D76" s="68"/>
      <c r="E76" s="68"/>
      <c r="F76" s="68"/>
      <c r="G76" s="68"/>
      <c r="H76" s="68"/>
      <c r="I76" s="183"/>
      <c r="J76" s="68"/>
      <c r="K76" s="68"/>
      <c r="L76" s="66"/>
    </row>
    <row r="77" s="1" customFormat="1" ht="23.25" customHeight="1">
      <c r="B77" s="40"/>
      <c r="C77" s="68"/>
      <c r="D77" s="68"/>
      <c r="E77" s="76">
        <f>E11</f>
        <v>0</v>
      </c>
      <c r="F77" s="68"/>
      <c r="G77" s="68"/>
      <c r="H77" s="68"/>
      <c r="I77" s="183"/>
      <c r="J77" s="68"/>
      <c r="K77" s="68"/>
      <c r="L77" s="66"/>
    </row>
    <row r="78" s="1" customFormat="1" ht="6.96" customHeight="1">
      <c r="B78" s="40"/>
      <c r="C78" s="68"/>
      <c r="D78" s="68"/>
      <c r="E78" s="68"/>
      <c r="F78" s="68"/>
      <c r="G78" s="68"/>
      <c r="H78" s="68"/>
      <c r="I78" s="183"/>
      <c r="J78" s="68"/>
      <c r="K78" s="68"/>
      <c r="L78" s="66"/>
    </row>
    <row r="79" s="1" customFormat="1" ht="18" customHeight="1">
      <c r="B79" s="40"/>
      <c r="C79" s="70" t="s">
        <v>24</v>
      </c>
      <c r="D79" s="68"/>
      <c r="E79" s="68"/>
      <c r="F79" s="185">
        <f>F14</f>
        <v>0</v>
      </c>
      <c r="G79" s="68"/>
      <c r="H79" s="68"/>
      <c r="I79" s="186" t="s">
        <v>26</v>
      </c>
      <c r="J79" s="79">
        <f>IF(J14="","",J14)</f>
        <v>0</v>
      </c>
      <c r="K79" s="68"/>
      <c r="L79" s="66"/>
    </row>
    <row r="80" s="1" customFormat="1" ht="6.96" customHeight="1">
      <c r="B80" s="40"/>
      <c r="C80" s="68"/>
      <c r="D80" s="68"/>
      <c r="E80" s="68"/>
      <c r="F80" s="68"/>
      <c r="G80" s="68"/>
      <c r="H80" s="68"/>
      <c r="I80" s="183"/>
      <c r="J80" s="68"/>
      <c r="K80" s="68"/>
      <c r="L80" s="66"/>
    </row>
    <row r="81" s="1" customFormat="1">
      <c r="B81" s="40"/>
      <c r="C81" s="70" t="s">
        <v>34</v>
      </c>
      <c r="D81" s="68"/>
      <c r="E81" s="68"/>
      <c r="F81" s="185">
        <f>E17</f>
        <v>0</v>
      </c>
      <c r="G81" s="68"/>
      <c r="H81" s="68"/>
      <c r="I81" s="186" t="s">
        <v>42</v>
      </c>
      <c r="J81" s="185">
        <f>E23</f>
        <v>0</v>
      </c>
      <c r="K81" s="68"/>
      <c r="L81" s="66"/>
    </row>
    <row r="82" s="1" customFormat="1" ht="14.4" customHeight="1">
      <c r="B82" s="40"/>
      <c r="C82" s="70" t="s">
        <v>40</v>
      </c>
      <c r="D82" s="68"/>
      <c r="E82" s="68"/>
      <c r="F82" s="185">
        <f>IF(E20="","",E20)</f>
        <v>0</v>
      </c>
      <c r="G82" s="68"/>
      <c r="H82" s="68"/>
      <c r="I82" s="183"/>
      <c r="J82" s="68"/>
      <c r="K82" s="68"/>
      <c r="L82" s="66"/>
    </row>
    <row r="83" s="1" customFormat="1" ht="10.32" customHeight="1">
      <c r="B83" s="40"/>
      <c r="C83" s="68"/>
      <c r="D83" s="68"/>
      <c r="E83" s="68"/>
      <c r="F83" s="68"/>
      <c r="G83" s="68"/>
      <c r="H83" s="68"/>
      <c r="I83" s="183"/>
      <c r="J83" s="68"/>
      <c r="K83" s="68"/>
      <c r="L83" s="66"/>
    </row>
    <row r="84" s="9" customFormat="1" ht="29.28" customHeight="1">
      <c r="B84" s="187"/>
      <c r="C84" s="188" t="s">
        <v>179</v>
      </c>
      <c r="D84" s="189" t="s">
        <v>67</v>
      </c>
      <c r="E84" s="189" t="s">
        <v>63</v>
      </c>
      <c r="F84" s="189" t="s">
        <v>180</v>
      </c>
      <c r="G84" s="189" t="s">
        <v>181</v>
      </c>
      <c r="H84" s="189" t="s">
        <v>182</v>
      </c>
      <c r="I84" s="190" t="s">
        <v>183</v>
      </c>
      <c r="J84" s="189" t="s">
        <v>174</v>
      </c>
      <c r="K84" s="191" t="s">
        <v>184</v>
      </c>
      <c r="L84" s="192"/>
      <c r="M84" s="93" t="s">
        <v>185</v>
      </c>
      <c r="N84" s="94" t="s">
        <v>52</v>
      </c>
      <c r="O84" s="94" t="s">
        <v>186</v>
      </c>
      <c r="P84" s="94" t="s">
        <v>187</v>
      </c>
      <c r="Q84" s="94" t="s">
        <v>188</v>
      </c>
      <c r="R84" s="94" t="s">
        <v>189</v>
      </c>
      <c r="S84" s="94" t="s">
        <v>190</v>
      </c>
      <c r="T84" s="95" t="s">
        <v>191</v>
      </c>
    </row>
    <row r="85" s="1" customFormat="1" ht="29.28" customHeight="1">
      <c r="B85" s="40"/>
      <c r="C85" s="99" t="s">
        <v>175</v>
      </c>
      <c r="D85" s="68"/>
      <c r="E85" s="68"/>
      <c r="F85" s="68"/>
      <c r="G85" s="68"/>
      <c r="H85" s="68"/>
      <c r="I85" s="183"/>
      <c r="J85" s="193">
        <f>BK85</f>
        <v>0</v>
      </c>
      <c r="K85" s="68"/>
      <c r="L85" s="66"/>
      <c r="M85" s="96"/>
      <c r="N85" s="97"/>
      <c r="O85" s="97"/>
      <c r="P85" s="194">
        <f>P86+P154</f>
        <v>0</v>
      </c>
      <c r="Q85" s="97"/>
      <c r="R85" s="194">
        <f>R86+R154</f>
        <v>0</v>
      </c>
      <c r="S85" s="97"/>
      <c r="T85" s="195">
        <f>T86+T154</f>
        <v>0</v>
      </c>
      <c r="AT85" s="19" t="s">
        <v>81</v>
      </c>
      <c r="AU85" s="19" t="s">
        <v>176</v>
      </c>
      <c r="BK85" s="196">
        <f>BK86+BK154</f>
        <v>0</v>
      </c>
    </row>
    <row r="86" s="10" customFormat="1" ht="37.44" customHeight="1">
      <c r="B86" s="197"/>
      <c r="C86" s="198"/>
      <c r="D86" s="199" t="s">
        <v>81</v>
      </c>
      <c r="E86" s="200" t="s">
        <v>23</v>
      </c>
      <c r="F86" s="200" t="s">
        <v>298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SUM(P87:P153)</f>
        <v>0</v>
      </c>
      <c r="Q86" s="205"/>
      <c r="R86" s="206">
        <f>SUM(R87:R153)</f>
        <v>0</v>
      </c>
      <c r="S86" s="205"/>
      <c r="T86" s="207">
        <f>SUM(T87:T153)</f>
        <v>0</v>
      </c>
      <c r="AR86" s="208" t="s">
        <v>194</v>
      </c>
      <c r="AT86" s="209" t="s">
        <v>81</v>
      </c>
      <c r="AU86" s="209" t="s">
        <v>82</v>
      </c>
      <c r="AY86" s="208" t="s">
        <v>195</v>
      </c>
      <c r="BK86" s="210">
        <f>SUM(BK87:BK153)</f>
        <v>0</v>
      </c>
    </row>
    <row r="87" s="1" customFormat="1" ht="22.5" customHeight="1">
      <c r="B87" s="40"/>
      <c r="C87" s="211" t="s">
        <v>23</v>
      </c>
      <c r="D87" s="211" t="s">
        <v>196</v>
      </c>
      <c r="E87" s="212" t="s">
        <v>954</v>
      </c>
      <c r="F87" s="213" t="s">
        <v>955</v>
      </c>
      <c r="G87" s="214" t="s">
        <v>568</v>
      </c>
      <c r="H87" s="215">
        <v>321.30000000000001</v>
      </c>
      <c r="I87" s="216"/>
      <c r="J87" s="217">
        <f>ROUND(I87*H87,2)</f>
        <v>0</v>
      </c>
      <c r="K87" s="213" t="s">
        <v>200</v>
      </c>
      <c r="L87" s="66"/>
      <c r="M87" s="218" t="s">
        <v>47</v>
      </c>
      <c r="N87" s="219" t="s">
        <v>53</v>
      </c>
      <c r="O87" s="41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AR87" s="19" t="s">
        <v>194</v>
      </c>
      <c r="AT87" s="19" t="s">
        <v>196</v>
      </c>
      <c r="AU87" s="19" t="s">
        <v>23</v>
      </c>
      <c r="AY87" s="19" t="s">
        <v>195</v>
      </c>
      <c r="BE87" s="222">
        <f>IF(N87="základní",J87,0)</f>
        <v>0</v>
      </c>
      <c r="BF87" s="222">
        <f>IF(N87="snížená",J87,0)</f>
        <v>0</v>
      </c>
      <c r="BG87" s="222">
        <f>IF(N87="zákl. přenesená",J87,0)</f>
        <v>0</v>
      </c>
      <c r="BH87" s="222">
        <f>IF(N87="sníž. přenesená",J87,0)</f>
        <v>0</v>
      </c>
      <c r="BI87" s="222">
        <f>IF(N87="nulová",J87,0)</f>
        <v>0</v>
      </c>
      <c r="BJ87" s="19" t="s">
        <v>23</v>
      </c>
      <c r="BK87" s="222">
        <f>ROUND(I87*H87,2)</f>
        <v>0</v>
      </c>
      <c r="BL87" s="19" t="s">
        <v>194</v>
      </c>
      <c r="BM87" s="19" t="s">
        <v>1726</v>
      </c>
    </row>
    <row r="88" s="1" customFormat="1">
      <c r="B88" s="40"/>
      <c r="C88" s="68"/>
      <c r="D88" s="225" t="s">
        <v>202</v>
      </c>
      <c r="E88" s="68"/>
      <c r="F88" s="226" t="s">
        <v>957</v>
      </c>
      <c r="G88" s="68"/>
      <c r="H88" s="68"/>
      <c r="I88" s="183"/>
      <c r="J88" s="68"/>
      <c r="K88" s="68"/>
      <c r="L88" s="66"/>
      <c r="M88" s="86"/>
      <c r="N88" s="41"/>
      <c r="O88" s="41"/>
      <c r="P88" s="41"/>
      <c r="Q88" s="41"/>
      <c r="R88" s="41"/>
      <c r="S88" s="41"/>
      <c r="T88" s="87"/>
      <c r="AT88" s="19" t="s">
        <v>202</v>
      </c>
      <c r="AU88" s="19" t="s">
        <v>23</v>
      </c>
    </row>
    <row r="89" s="11" customFormat="1">
      <c r="B89" s="227"/>
      <c r="C89" s="228"/>
      <c r="D89" s="225" t="s">
        <v>213</v>
      </c>
      <c r="E89" s="229" t="s">
        <v>47</v>
      </c>
      <c r="F89" s="230" t="s">
        <v>1636</v>
      </c>
      <c r="G89" s="228"/>
      <c r="H89" s="231" t="s">
        <v>47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AT89" s="237" t="s">
        <v>213</v>
      </c>
      <c r="AU89" s="237" t="s">
        <v>23</v>
      </c>
      <c r="AV89" s="11" t="s">
        <v>23</v>
      </c>
      <c r="AW89" s="11" t="s">
        <v>45</v>
      </c>
      <c r="AX89" s="11" t="s">
        <v>82</v>
      </c>
      <c r="AY89" s="237" t="s">
        <v>195</v>
      </c>
    </row>
    <row r="90" s="11" customFormat="1">
      <c r="B90" s="227"/>
      <c r="C90" s="228"/>
      <c r="D90" s="225" t="s">
        <v>213</v>
      </c>
      <c r="E90" s="229" t="s">
        <v>47</v>
      </c>
      <c r="F90" s="230" t="s">
        <v>529</v>
      </c>
      <c r="G90" s="228"/>
      <c r="H90" s="231" t="s">
        <v>47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AT90" s="237" t="s">
        <v>213</v>
      </c>
      <c r="AU90" s="237" t="s">
        <v>23</v>
      </c>
      <c r="AV90" s="11" t="s">
        <v>23</v>
      </c>
      <c r="AW90" s="11" t="s">
        <v>45</v>
      </c>
      <c r="AX90" s="11" t="s">
        <v>82</v>
      </c>
      <c r="AY90" s="237" t="s">
        <v>195</v>
      </c>
    </row>
    <row r="91" s="11" customFormat="1">
      <c r="B91" s="227"/>
      <c r="C91" s="228"/>
      <c r="D91" s="225" t="s">
        <v>213</v>
      </c>
      <c r="E91" s="229" t="s">
        <v>47</v>
      </c>
      <c r="F91" s="230" t="s">
        <v>1639</v>
      </c>
      <c r="G91" s="228"/>
      <c r="H91" s="231" t="s">
        <v>47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213</v>
      </c>
      <c r="AU91" s="237" t="s">
        <v>23</v>
      </c>
      <c r="AV91" s="11" t="s">
        <v>23</v>
      </c>
      <c r="AW91" s="11" t="s">
        <v>45</v>
      </c>
      <c r="AX91" s="11" t="s">
        <v>82</v>
      </c>
      <c r="AY91" s="237" t="s">
        <v>195</v>
      </c>
    </row>
    <row r="92" s="12" customFormat="1">
      <c r="B92" s="238"/>
      <c r="C92" s="239"/>
      <c r="D92" s="225" t="s">
        <v>213</v>
      </c>
      <c r="E92" s="266" t="s">
        <v>530</v>
      </c>
      <c r="F92" s="267" t="s">
        <v>1727</v>
      </c>
      <c r="G92" s="239"/>
      <c r="H92" s="268">
        <v>313.19999999999999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AT92" s="248" t="s">
        <v>213</v>
      </c>
      <c r="AU92" s="248" t="s">
        <v>23</v>
      </c>
      <c r="AV92" s="12" t="s">
        <v>91</v>
      </c>
      <c r="AW92" s="12" t="s">
        <v>45</v>
      </c>
      <c r="AX92" s="12" t="s">
        <v>82</v>
      </c>
      <c r="AY92" s="248" t="s">
        <v>195</v>
      </c>
    </row>
    <row r="93" s="11" customFormat="1">
      <c r="B93" s="227"/>
      <c r="C93" s="228"/>
      <c r="D93" s="225" t="s">
        <v>213</v>
      </c>
      <c r="E93" s="229" t="s">
        <v>47</v>
      </c>
      <c r="F93" s="230" t="s">
        <v>1640</v>
      </c>
      <c r="G93" s="228"/>
      <c r="H93" s="231" t="s">
        <v>47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213</v>
      </c>
      <c r="AU93" s="237" t="s">
        <v>23</v>
      </c>
      <c r="AV93" s="11" t="s">
        <v>23</v>
      </c>
      <c r="AW93" s="11" t="s">
        <v>45</v>
      </c>
      <c r="AX93" s="11" t="s">
        <v>82</v>
      </c>
      <c r="AY93" s="237" t="s">
        <v>195</v>
      </c>
    </row>
    <row r="94" s="12" customFormat="1">
      <c r="B94" s="238"/>
      <c r="C94" s="239"/>
      <c r="D94" s="225" t="s">
        <v>213</v>
      </c>
      <c r="E94" s="266" t="s">
        <v>534</v>
      </c>
      <c r="F94" s="267" t="s">
        <v>1728</v>
      </c>
      <c r="G94" s="239"/>
      <c r="H94" s="268">
        <v>8.0999999999999996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AT94" s="248" t="s">
        <v>213</v>
      </c>
      <c r="AU94" s="248" t="s">
        <v>23</v>
      </c>
      <c r="AV94" s="12" t="s">
        <v>91</v>
      </c>
      <c r="AW94" s="12" t="s">
        <v>45</v>
      </c>
      <c r="AX94" s="12" t="s">
        <v>82</v>
      </c>
      <c r="AY94" s="248" t="s">
        <v>195</v>
      </c>
    </row>
    <row r="95" s="14" customFormat="1">
      <c r="B95" s="272"/>
      <c r="C95" s="273"/>
      <c r="D95" s="223" t="s">
        <v>213</v>
      </c>
      <c r="E95" s="283" t="s">
        <v>47</v>
      </c>
      <c r="F95" s="284" t="s">
        <v>297</v>
      </c>
      <c r="G95" s="273"/>
      <c r="H95" s="285">
        <v>321.30000000000001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AT95" s="282" t="s">
        <v>213</v>
      </c>
      <c r="AU95" s="282" t="s">
        <v>23</v>
      </c>
      <c r="AV95" s="14" t="s">
        <v>194</v>
      </c>
      <c r="AW95" s="14" t="s">
        <v>45</v>
      </c>
      <c r="AX95" s="14" t="s">
        <v>23</v>
      </c>
      <c r="AY95" s="282" t="s">
        <v>195</v>
      </c>
    </row>
    <row r="96" s="1" customFormat="1" ht="22.5" customHeight="1">
      <c r="B96" s="40"/>
      <c r="C96" s="211" t="s">
        <v>91</v>
      </c>
      <c r="D96" s="211" t="s">
        <v>196</v>
      </c>
      <c r="E96" s="212" t="s">
        <v>566</v>
      </c>
      <c r="F96" s="213" t="s">
        <v>567</v>
      </c>
      <c r="G96" s="214" t="s">
        <v>568</v>
      </c>
      <c r="H96" s="215">
        <v>321.30000000000001</v>
      </c>
      <c r="I96" s="216"/>
      <c r="J96" s="217">
        <f>ROUND(I96*H96,2)</f>
        <v>0</v>
      </c>
      <c r="K96" s="213" t="s">
        <v>200</v>
      </c>
      <c r="L96" s="66"/>
      <c r="M96" s="218" t="s">
        <v>47</v>
      </c>
      <c r="N96" s="219" t="s">
        <v>53</v>
      </c>
      <c r="O96" s="41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19" t="s">
        <v>194</v>
      </c>
      <c r="AT96" s="19" t="s">
        <v>196</v>
      </c>
      <c r="AU96" s="19" t="s">
        <v>23</v>
      </c>
      <c r="AY96" s="19" t="s">
        <v>195</v>
      </c>
      <c r="BE96" s="222">
        <f>IF(N96="základní",J96,0)</f>
        <v>0</v>
      </c>
      <c r="BF96" s="222">
        <f>IF(N96="snížená",J96,0)</f>
        <v>0</v>
      </c>
      <c r="BG96" s="222">
        <f>IF(N96="zákl. přenesená",J96,0)</f>
        <v>0</v>
      </c>
      <c r="BH96" s="222">
        <f>IF(N96="sníž. přenesená",J96,0)</f>
        <v>0</v>
      </c>
      <c r="BI96" s="222">
        <f>IF(N96="nulová",J96,0)</f>
        <v>0</v>
      </c>
      <c r="BJ96" s="19" t="s">
        <v>23</v>
      </c>
      <c r="BK96" s="222">
        <f>ROUND(I96*H96,2)</f>
        <v>0</v>
      </c>
      <c r="BL96" s="19" t="s">
        <v>194</v>
      </c>
      <c r="BM96" s="19" t="s">
        <v>1729</v>
      </c>
    </row>
    <row r="97" s="1" customFormat="1">
      <c r="B97" s="40"/>
      <c r="C97" s="68"/>
      <c r="D97" s="225" t="s">
        <v>202</v>
      </c>
      <c r="E97" s="68"/>
      <c r="F97" s="226" t="s">
        <v>570</v>
      </c>
      <c r="G97" s="68"/>
      <c r="H97" s="68"/>
      <c r="I97" s="183"/>
      <c r="J97" s="68"/>
      <c r="K97" s="68"/>
      <c r="L97" s="66"/>
      <c r="M97" s="86"/>
      <c r="N97" s="41"/>
      <c r="O97" s="41"/>
      <c r="P97" s="41"/>
      <c r="Q97" s="41"/>
      <c r="R97" s="41"/>
      <c r="S97" s="41"/>
      <c r="T97" s="87"/>
      <c r="AT97" s="19" t="s">
        <v>202</v>
      </c>
      <c r="AU97" s="19" t="s">
        <v>23</v>
      </c>
    </row>
    <row r="98" s="11" customFormat="1">
      <c r="B98" s="227"/>
      <c r="C98" s="228"/>
      <c r="D98" s="225" t="s">
        <v>213</v>
      </c>
      <c r="E98" s="229" t="s">
        <v>47</v>
      </c>
      <c r="F98" s="230" t="s">
        <v>1636</v>
      </c>
      <c r="G98" s="228"/>
      <c r="H98" s="231" t="s">
        <v>47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213</v>
      </c>
      <c r="AU98" s="237" t="s">
        <v>23</v>
      </c>
      <c r="AV98" s="11" t="s">
        <v>23</v>
      </c>
      <c r="AW98" s="11" t="s">
        <v>45</v>
      </c>
      <c r="AX98" s="11" t="s">
        <v>82</v>
      </c>
      <c r="AY98" s="237" t="s">
        <v>195</v>
      </c>
    </row>
    <row r="99" s="11" customFormat="1">
      <c r="B99" s="227"/>
      <c r="C99" s="228"/>
      <c r="D99" s="225" t="s">
        <v>213</v>
      </c>
      <c r="E99" s="229" t="s">
        <v>47</v>
      </c>
      <c r="F99" s="230" t="s">
        <v>529</v>
      </c>
      <c r="G99" s="228"/>
      <c r="H99" s="231" t="s">
        <v>47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213</v>
      </c>
      <c r="AU99" s="237" t="s">
        <v>23</v>
      </c>
      <c r="AV99" s="11" t="s">
        <v>23</v>
      </c>
      <c r="AW99" s="11" t="s">
        <v>45</v>
      </c>
      <c r="AX99" s="11" t="s">
        <v>82</v>
      </c>
      <c r="AY99" s="237" t="s">
        <v>195</v>
      </c>
    </row>
    <row r="100" s="12" customFormat="1">
      <c r="B100" s="238"/>
      <c r="C100" s="239"/>
      <c r="D100" s="225" t="s">
        <v>213</v>
      </c>
      <c r="E100" s="266" t="s">
        <v>540</v>
      </c>
      <c r="F100" s="267" t="s">
        <v>1730</v>
      </c>
      <c r="G100" s="239"/>
      <c r="H100" s="268">
        <v>313.19999999999999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AT100" s="248" t="s">
        <v>213</v>
      </c>
      <c r="AU100" s="248" t="s">
        <v>23</v>
      </c>
      <c r="AV100" s="12" t="s">
        <v>91</v>
      </c>
      <c r="AW100" s="12" t="s">
        <v>45</v>
      </c>
      <c r="AX100" s="12" t="s">
        <v>82</v>
      </c>
      <c r="AY100" s="248" t="s">
        <v>195</v>
      </c>
    </row>
    <row r="101" s="11" customFormat="1">
      <c r="B101" s="227"/>
      <c r="C101" s="228"/>
      <c r="D101" s="225" t="s">
        <v>213</v>
      </c>
      <c r="E101" s="229" t="s">
        <v>47</v>
      </c>
      <c r="F101" s="230" t="s">
        <v>1639</v>
      </c>
      <c r="G101" s="228"/>
      <c r="H101" s="231" t="s">
        <v>47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213</v>
      </c>
      <c r="AU101" s="237" t="s">
        <v>23</v>
      </c>
      <c r="AV101" s="11" t="s">
        <v>23</v>
      </c>
      <c r="AW101" s="11" t="s">
        <v>45</v>
      </c>
      <c r="AX101" s="11" t="s">
        <v>82</v>
      </c>
      <c r="AY101" s="237" t="s">
        <v>195</v>
      </c>
    </row>
    <row r="102" s="11" customFormat="1">
      <c r="B102" s="227"/>
      <c r="C102" s="228"/>
      <c r="D102" s="225" t="s">
        <v>213</v>
      </c>
      <c r="E102" s="229" t="s">
        <v>47</v>
      </c>
      <c r="F102" s="230" t="s">
        <v>1640</v>
      </c>
      <c r="G102" s="228"/>
      <c r="H102" s="231" t="s">
        <v>47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AT102" s="237" t="s">
        <v>213</v>
      </c>
      <c r="AU102" s="237" t="s">
        <v>23</v>
      </c>
      <c r="AV102" s="11" t="s">
        <v>23</v>
      </c>
      <c r="AW102" s="11" t="s">
        <v>45</v>
      </c>
      <c r="AX102" s="11" t="s">
        <v>82</v>
      </c>
      <c r="AY102" s="237" t="s">
        <v>195</v>
      </c>
    </row>
    <row r="103" s="12" customFormat="1">
      <c r="B103" s="238"/>
      <c r="C103" s="239"/>
      <c r="D103" s="225" t="s">
        <v>213</v>
      </c>
      <c r="E103" s="266" t="s">
        <v>541</v>
      </c>
      <c r="F103" s="267" t="s">
        <v>1728</v>
      </c>
      <c r="G103" s="239"/>
      <c r="H103" s="268">
        <v>8.0999999999999996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213</v>
      </c>
      <c r="AU103" s="248" t="s">
        <v>23</v>
      </c>
      <c r="AV103" s="12" t="s">
        <v>91</v>
      </c>
      <c r="AW103" s="12" t="s">
        <v>45</v>
      </c>
      <c r="AX103" s="12" t="s">
        <v>82</v>
      </c>
      <c r="AY103" s="248" t="s">
        <v>195</v>
      </c>
    </row>
    <row r="104" s="14" customFormat="1">
      <c r="B104" s="272"/>
      <c r="C104" s="273"/>
      <c r="D104" s="223" t="s">
        <v>213</v>
      </c>
      <c r="E104" s="283" t="s">
        <v>47</v>
      </c>
      <c r="F104" s="284" t="s">
        <v>297</v>
      </c>
      <c r="G104" s="273"/>
      <c r="H104" s="285">
        <v>321.30000000000001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AT104" s="282" t="s">
        <v>213</v>
      </c>
      <c r="AU104" s="282" t="s">
        <v>23</v>
      </c>
      <c r="AV104" s="14" t="s">
        <v>194</v>
      </c>
      <c r="AW104" s="14" t="s">
        <v>45</v>
      </c>
      <c r="AX104" s="14" t="s">
        <v>23</v>
      </c>
      <c r="AY104" s="282" t="s">
        <v>195</v>
      </c>
    </row>
    <row r="105" s="1" customFormat="1" ht="22.5" customHeight="1">
      <c r="B105" s="40"/>
      <c r="C105" s="211" t="s">
        <v>208</v>
      </c>
      <c r="D105" s="211" t="s">
        <v>196</v>
      </c>
      <c r="E105" s="212" t="s">
        <v>964</v>
      </c>
      <c r="F105" s="213" t="s">
        <v>965</v>
      </c>
      <c r="G105" s="214" t="s">
        <v>568</v>
      </c>
      <c r="H105" s="215">
        <v>321.30000000000001</v>
      </c>
      <c r="I105" s="216"/>
      <c r="J105" s="217">
        <f>ROUND(I105*H105,2)</f>
        <v>0</v>
      </c>
      <c r="K105" s="213" t="s">
        <v>200</v>
      </c>
      <c r="L105" s="66"/>
      <c r="M105" s="218" t="s">
        <v>47</v>
      </c>
      <c r="N105" s="219" t="s">
        <v>53</v>
      </c>
      <c r="O105" s="41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AR105" s="19" t="s">
        <v>194</v>
      </c>
      <c r="AT105" s="19" t="s">
        <v>196</v>
      </c>
      <c r="AU105" s="19" t="s">
        <v>23</v>
      </c>
      <c r="AY105" s="19" t="s">
        <v>195</v>
      </c>
      <c r="BE105" s="222">
        <f>IF(N105="základní",J105,0)</f>
        <v>0</v>
      </c>
      <c r="BF105" s="222">
        <f>IF(N105="snížená",J105,0)</f>
        <v>0</v>
      </c>
      <c r="BG105" s="222">
        <f>IF(N105="zákl. přenesená",J105,0)</f>
        <v>0</v>
      </c>
      <c r="BH105" s="222">
        <f>IF(N105="sníž. přenesená",J105,0)</f>
        <v>0</v>
      </c>
      <c r="BI105" s="222">
        <f>IF(N105="nulová",J105,0)</f>
        <v>0</v>
      </c>
      <c r="BJ105" s="19" t="s">
        <v>23</v>
      </c>
      <c r="BK105" s="222">
        <f>ROUND(I105*H105,2)</f>
        <v>0</v>
      </c>
      <c r="BL105" s="19" t="s">
        <v>194</v>
      </c>
      <c r="BM105" s="19" t="s">
        <v>1731</v>
      </c>
    </row>
    <row r="106" s="1" customFormat="1">
      <c r="B106" s="40"/>
      <c r="C106" s="68"/>
      <c r="D106" s="225" t="s">
        <v>202</v>
      </c>
      <c r="E106" s="68"/>
      <c r="F106" s="226" t="s">
        <v>967</v>
      </c>
      <c r="G106" s="68"/>
      <c r="H106" s="68"/>
      <c r="I106" s="183"/>
      <c r="J106" s="68"/>
      <c r="K106" s="68"/>
      <c r="L106" s="66"/>
      <c r="M106" s="86"/>
      <c r="N106" s="41"/>
      <c r="O106" s="41"/>
      <c r="P106" s="41"/>
      <c r="Q106" s="41"/>
      <c r="R106" s="41"/>
      <c r="S106" s="41"/>
      <c r="T106" s="87"/>
      <c r="AT106" s="19" t="s">
        <v>202</v>
      </c>
      <c r="AU106" s="19" t="s">
        <v>23</v>
      </c>
    </row>
    <row r="107" s="11" customFormat="1">
      <c r="B107" s="227"/>
      <c r="C107" s="228"/>
      <c r="D107" s="225" t="s">
        <v>213</v>
      </c>
      <c r="E107" s="229" t="s">
        <v>47</v>
      </c>
      <c r="F107" s="230" t="s">
        <v>1636</v>
      </c>
      <c r="G107" s="228"/>
      <c r="H107" s="231" t="s">
        <v>47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213</v>
      </c>
      <c r="AU107" s="237" t="s">
        <v>23</v>
      </c>
      <c r="AV107" s="11" t="s">
        <v>23</v>
      </c>
      <c r="AW107" s="11" t="s">
        <v>45</v>
      </c>
      <c r="AX107" s="11" t="s">
        <v>82</v>
      </c>
      <c r="AY107" s="237" t="s">
        <v>195</v>
      </c>
    </row>
    <row r="108" s="11" customFormat="1">
      <c r="B108" s="227"/>
      <c r="C108" s="228"/>
      <c r="D108" s="225" t="s">
        <v>213</v>
      </c>
      <c r="E108" s="229" t="s">
        <v>47</v>
      </c>
      <c r="F108" s="230" t="s">
        <v>529</v>
      </c>
      <c r="G108" s="228"/>
      <c r="H108" s="231" t="s">
        <v>47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213</v>
      </c>
      <c r="AU108" s="237" t="s">
        <v>23</v>
      </c>
      <c r="AV108" s="11" t="s">
        <v>23</v>
      </c>
      <c r="AW108" s="11" t="s">
        <v>45</v>
      </c>
      <c r="AX108" s="11" t="s">
        <v>82</v>
      </c>
      <c r="AY108" s="237" t="s">
        <v>195</v>
      </c>
    </row>
    <row r="109" s="11" customFormat="1">
      <c r="B109" s="227"/>
      <c r="C109" s="228"/>
      <c r="D109" s="225" t="s">
        <v>213</v>
      </c>
      <c r="E109" s="229" t="s">
        <v>47</v>
      </c>
      <c r="F109" s="230" t="s">
        <v>1639</v>
      </c>
      <c r="G109" s="228"/>
      <c r="H109" s="231" t="s">
        <v>47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213</v>
      </c>
      <c r="AU109" s="237" t="s">
        <v>23</v>
      </c>
      <c r="AV109" s="11" t="s">
        <v>23</v>
      </c>
      <c r="AW109" s="11" t="s">
        <v>45</v>
      </c>
      <c r="AX109" s="11" t="s">
        <v>82</v>
      </c>
      <c r="AY109" s="237" t="s">
        <v>195</v>
      </c>
    </row>
    <row r="110" s="12" customFormat="1">
      <c r="B110" s="238"/>
      <c r="C110" s="239"/>
      <c r="D110" s="225" t="s">
        <v>213</v>
      </c>
      <c r="E110" s="266" t="s">
        <v>548</v>
      </c>
      <c r="F110" s="267" t="s">
        <v>1730</v>
      </c>
      <c r="G110" s="239"/>
      <c r="H110" s="268">
        <v>313.19999999999999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213</v>
      </c>
      <c r="AU110" s="248" t="s">
        <v>23</v>
      </c>
      <c r="AV110" s="12" t="s">
        <v>91</v>
      </c>
      <c r="AW110" s="12" t="s">
        <v>45</v>
      </c>
      <c r="AX110" s="12" t="s">
        <v>82</v>
      </c>
      <c r="AY110" s="248" t="s">
        <v>195</v>
      </c>
    </row>
    <row r="111" s="11" customFormat="1">
      <c r="B111" s="227"/>
      <c r="C111" s="228"/>
      <c r="D111" s="225" t="s">
        <v>213</v>
      </c>
      <c r="E111" s="229" t="s">
        <v>47</v>
      </c>
      <c r="F111" s="230" t="s">
        <v>1640</v>
      </c>
      <c r="G111" s="228"/>
      <c r="H111" s="231" t="s">
        <v>47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213</v>
      </c>
      <c r="AU111" s="237" t="s">
        <v>23</v>
      </c>
      <c r="AV111" s="11" t="s">
        <v>23</v>
      </c>
      <c r="AW111" s="11" t="s">
        <v>45</v>
      </c>
      <c r="AX111" s="11" t="s">
        <v>82</v>
      </c>
      <c r="AY111" s="237" t="s">
        <v>195</v>
      </c>
    </row>
    <row r="112" s="12" customFormat="1">
      <c r="B112" s="238"/>
      <c r="C112" s="239"/>
      <c r="D112" s="225" t="s">
        <v>213</v>
      </c>
      <c r="E112" s="266" t="s">
        <v>551</v>
      </c>
      <c r="F112" s="267" t="s">
        <v>1728</v>
      </c>
      <c r="G112" s="239"/>
      <c r="H112" s="268">
        <v>8.0999999999999996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213</v>
      </c>
      <c r="AU112" s="248" t="s">
        <v>23</v>
      </c>
      <c r="AV112" s="12" t="s">
        <v>91</v>
      </c>
      <c r="AW112" s="12" t="s">
        <v>45</v>
      </c>
      <c r="AX112" s="12" t="s">
        <v>82</v>
      </c>
      <c r="AY112" s="248" t="s">
        <v>195</v>
      </c>
    </row>
    <row r="113" s="14" customFormat="1">
      <c r="B113" s="272"/>
      <c r="C113" s="273"/>
      <c r="D113" s="223" t="s">
        <v>213</v>
      </c>
      <c r="E113" s="283" t="s">
        <v>47</v>
      </c>
      <c r="F113" s="284" t="s">
        <v>297</v>
      </c>
      <c r="G113" s="273"/>
      <c r="H113" s="285">
        <v>321.30000000000001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AT113" s="282" t="s">
        <v>213</v>
      </c>
      <c r="AU113" s="282" t="s">
        <v>23</v>
      </c>
      <c r="AV113" s="14" t="s">
        <v>194</v>
      </c>
      <c r="AW113" s="14" t="s">
        <v>45</v>
      </c>
      <c r="AX113" s="14" t="s">
        <v>23</v>
      </c>
      <c r="AY113" s="282" t="s">
        <v>195</v>
      </c>
    </row>
    <row r="114" s="1" customFormat="1" ht="22.5" customHeight="1">
      <c r="B114" s="40"/>
      <c r="C114" s="211" t="s">
        <v>194</v>
      </c>
      <c r="D114" s="211" t="s">
        <v>196</v>
      </c>
      <c r="E114" s="212" t="s">
        <v>968</v>
      </c>
      <c r="F114" s="213" t="s">
        <v>969</v>
      </c>
      <c r="G114" s="214" t="s">
        <v>568</v>
      </c>
      <c r="H114" s="215">
        <v>321.30000000000001</v>
      </c>
      <c r="I114" s="216"/>
      <c r="J114" s="217">
        <f>ROUND(I114*H114,2)</f>
        <v>0</v>
      </c>
      <c r="K114" s="213" t="s">
        <v>200</v>
      </c>
      <c r="L114" s="66"/>
      <c r="M114" s="218" t="s">
        <v>47</v>
      </c>
      <c r="N114" s="219" t="s">
        <v>53</v>
      </c>
      <c r="O114" s="41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AR114" s="19" t="s">
        <v>194</v>
      </c>
      <c r="AT114" s="19" t="s">
        <v>196</v>
      </c>
      <c r="AU114" s="19" t="s">
        <v>23</v>
      </c>
      <c r="AY114" s="19" t="s">
        <v>195</v>
      </c>
      <c r="BE114" s="222">
        <f>IF(N114="základní",J114,0)</f>
        <v>0</v>
      </c>
      <c r="BF114" s="222">
        <f>IF(N114="snížená",J114,0)</f>
        <v>0</v>
      </c>
      <c r="BG114" s="222">
        <f>IF(N114="zákl. přenesená",J114,0)</f>
        <v>0</v>
      </c>
      <c r="BH114" s="222">
        <f>IF(N114="sníž. přenesená",J114,0)</f>
        <v>0</v>
      </c>
      <c r="BI114" s="222">
        <f>IF(N114="nulová",J114,0)</f>
        <v>0</v>
      </c>
      <c r="BJ114" s="19" t="s">
        <v>23</v>
      </c>
      <c r="BK114" s="222">
        <f>ROUND(I114*H114,2)</f>
        <v>0</v>
      </c>
      <c r="BL114" s="19" t="s">
        <v>194</v>
      </c>
      <c r="BM114" s="19" t="s">
        <v>1732</v>
      </c>
    </row>
    <row r="115" s="1" customFormat="1">
      <c r="B115" s="40"/>
      <c r="C115" s="68"/>
      <c r="D115" s="225" t="s">
        <v>202</v>
      </c>
      <c r="E115" s="68"/>
      <c r="F115" s="226" t="s">
        <v>971</v>
      </c>
      <c r="G115" s="68"/>
      <c r="H115" s="68"/>
      <c r="I115" s="183"/>
      <c r="J115" s="68"/>
      <c r="K115" s="68"/>
      <c r="L115" s="66"/>
      <c r="M115" s="86"/>
      <c r="N115" s="41"/>
      <c r="O115" s="41"/>
      <c r="P115" s="41"/>
      <c r="Q115" s="41"/>
      <c r="R115" s="41"/>
      <c r="S115" s="41"/>
      <c r="T115" s="87"/>
      <c r="AT115" s="19" t="s">
        <v>202</v>
      </c>
      <c r="AU115" s="19" t="s">
        <v>23</v>
      </c>
    </row>
    <row r="116" s="11" customFormat="1">
      <c r="B116" s="227"/>
      <c r="C116" s="228"/>
      <c r="D116" s="225" t="s">
        <v>213</v>
      </c>
      <c r="E116" s="229" t="s">
        <v>47</v>
      </c>
      <c r="F116" s="230" t="s">
        <v>1636</v>
      </c>
      <c r="G116" s="228"/>
      <c r="H116" s="231" t="s">
        <v>47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213</v>
      </c>
      <c r="AU116" s="237" t="s">
        <v>23</v>
      </c>
      <c r="AV116" s="11" t="s">
        <v>23</v>
      </c>
      <c r="AW116" s="11" t="s">
        <v>45</v>
      </c>
      <c r="AX116" s="11" t="s">
        <v>82</v>
      </c>
      <c r="AY116" s="237" t="s">
        <v>195</v>
      </c>
    </row>
    <row r="117" s="11" customFormat="1">
      <c r="B117" s="227"/>
      <c r="C117" s="228"/>
      <c r="D117" s="225" t="s">
        <v>213</v>
      </c>
      <c r="E117" s="229" t="s">
        <v>47</v>
      </c>
      <c r="F117" s="230" t="s">
        <v>529</v>
      </c>
      <c r="G117" s="228"/>
      <c r="H117" s="231" t="s">
        <v>47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213</v>
      </c>
      <c r="AU117" s="237" t="s">
        <v>23</v>
      </c>
      <c r="AV117" s="11" t="s">
        <v>23</v>
      </c>
      <c r="AW117" s="11" t="s">
        <v>45</v>
      </c>
      <c r="AX117" s="11" t="s">
        <v>82</v>
      </c>
      <c r="AY117" s="237" t="s">
        <v>195</v>
      </c>
    </row>
    <row r="118" s="11" customFormat="1">
      <c r="B118" s="227"/>
      <c r="C118" s="228"/>
      <c r="D118" s="225" t="s">
        <v>213</v>
      </c>
      <c r="E118" s="229" t="s">
        <v>47</v>
      </c>
      <c r="F118" s="230" t="s">
        <v>1639</v>
      </c>
      <c r="G118" s="228"/>
      <c r="H118" s="231" t="s">
        <v>47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213</v>
      </c>
      <c r="AU118" s="237" t="s">
        <v>23</v>
      </c>
      <c r="AV118" s="11" t="s">
        <v>23</v>
      </c>
      <c r="AW118" s="11" t="s">
        <v>45</v>
      </c>
      <c r="AX118" s="11" t="s">
        <v>82</v>
      </c>
      <c r="AY118" s="237" t="s">
        <v>195</v>
      </c>
    </row>
    <row r="119" s="12" customFormat="1">
      <c r="B119" s="238"/>
      <c r="C119" s="239"/>
      <c r="D119" s="225" t="s">
        <v>213</v>
      </c>
      <c r="E119" s="266" t="s">
        <v>586</v>
      </c>
      <c r="F119" s="267" t="s">
        <v>1730</v>
      </c>
      <c r="G119" s="239"/>
      <c r="H119" s="268">
        <v>313.19999999999999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AT119" s="248" t="s">
        <v>213</v>
      </c>
      <c r="AU119" s="248" t="s">
        <v>23</v>
      </c>
      <c r="AV119" s="12" t="s">
        <v>91</v>
      </c>
      <c r="AW119" s="12" t="s">
        <v>45</v>
      </c>
      <c r="AX119" s="12" t="s">
        <v>82</v>
      </c>
      <c r="AY119" s="248" t="s">
        <v>195</v>
      </c>
    </row>
    <row r="120" s="11" customFormat="1">
      <c r="B120" s="227"/>
      <c r="C120" s="228"/>
      <c r="D120" s="225" t="s">
        <v>213</v>
      </c>
      <c r="E120" s="229" t="s">
        <v>47</v>
      </c>
      <c r="F120" s="230" t="s">
        <v>1640</v>
      </c>
      <c r="G120" s="228"/>
      <c r="H120" s="231" t="s">
        <v>47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213</v>
      </c>
      <c r="AU120" s="237" t="s">
        <v>23</v>
      </c>
      <c r="AV120" s="11" t="s">
        <v>23</v>
      </c>
      <c r="AW120" s="11" t="s">
        <v>45</v>
      </c>
      <c r="AX120" s="11" t="s">
        <v>82</v>
      </c>
      <c r="AY120" s="237" t="s">
        <v>195</v>
      </c>
    </row>
    <row r="121" s="12" customFormat="1">
      <c r="B121" s="238"/>
      <c r="C121" s="239"/>
      <c r="D121" s="225" t="s">
        <v>213</v>
      </c>
      <c r="E121" s="266" t="s">
        <v>588</v>
      </c>
      <c r="F121" s="267" t="s">
        <v>1728</v>
      </c>
      <c r="G121" s="239"/>
      <c r="H121" s="268">
        <v>8.0999999999999996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213</v>
      </c>
      <c r="AU121" s="248" t="s">
        <v>23</v>
      </c>
      <c r="AV121" s="12" t="s">
        <v>91</v>
      </c>
      <c r="AW121" s="12" t="s">
        <v>45</v>
      </c>
      <c r="AX121" s="12" t="s">
        <v>82</v>
      </c>
      <c r="AY121" s="248" t="s">
        <v>195</v>
      </c>
    </row>
    <row r="122" s="14" customFormat="1">
      <c r="B122" s="272"/>
      <c r="C122" s="273"/>
      <c r="D122" s="223" t="s">
        <v>213</v>
      </c>
      <c r="E122" s="283" t="s">
        <v>47</v>
      </c>
      <c r="F122" s="284" t="s">
        <v>297</v>
      </c>
      <c r="G122" s="273"/>
      <c r="H122" s="285">
        <v>321.30000000000001</v>
      </c>
      <c r="I122" s="277"/>
      <c r="J122" s="273"/>
      <c r="K122" s="273"/>
      <c r="L122" s="278"/>
      <c r="M122" s="279"/>
      <c r="N122" s="280"/>
      <c r="O122" s="280"/>
      <c r="P122" s="280"/>
      <c r="Q122" s="280"/>
      <c r="R122" s="280"/>
      <c r="S122" s="280"/>
      <c r="T122" s="281"/>
      <c r="AT122" s="282" t="s">
        <v>213</v>
      </c>
      <c r="AU122" s="282" t="s">
        <v>23</v>
      </c>
      <c r="AV122" s="14" t="s">
        <v>194</v>
      </c>
      <c r="AW122" s="14" t="s">
        <v>45</v>
      </c>
      <c r="AX122" s="14" t="s">
        <v>23</v>
      </c>
      <c r="AY122" s="282" t="s">
        <v>195</v>
      </c>
    </row>
    <row r="123" s="1" customFormat="1" ht="22.5" customHeight="1">
      <c r="B123" s="40"/>
      <c r="C123" s="211" t="s">
        <v>220</v>
      </c>
      <c r="D123" s="211" t="s">
        <v>196</v>
      </c>
      <c r="E123" s="212" t="s">
        <v>572</v>
      </c>
      <c r="F123" s="213" t="s">
        <v>573</v>
      </c>
      <c r="G123" s="214" t="s">
        <v>557</v>
      </c>
      <c r="H123" s="215">
        <v>321.30000000000001</v>
      </c>
      <c r="I123" s="216"/>
      <c r="J123" s="217">
        <f>ROUND(I123*H123,2)</f>
        <v>0</v>
      </c>
      <c r="K123" s="213" t="s">
        <v>200</v>
      </c>
      <c r="L123" s="66"/>
      <c r="M123" s="218" t="s">
        <v>47</v>
      </c>
      <c r="N123" s="219" t="s">
        <v>53</v>
      </c>
      <c r="O123" s="41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AR123" s="19" t="s">
        <v>194</v>
      </c>
      <c r="AT123" s="19" t="s">
        <v>196</v>
      </c>
      <c r="AU123" s="19" t="s">
        <v>23</v>
      </c>
      <c r="AY123" s="19" t="s">
        <v>195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9" t="s">
        <v>23</v>
      </c>
      <c r="BK123" s="222">
        <f>ROUND(I123*H123,2)</f>
        <v>0</v>
      </c>
      <c r="BL123" s="19" t="s">
        <v>194</v>
      </c>
      <c r="BM123" s="19" t="s">
        <v>1733</v>
      </c>
    </row>
    <row r="124" s="1" customFormat="1">
      <c r="B124" s="40"/>
      <c r="C124" s="68"/>
      <c r="D124" s="225" t="s">
        <v>202</v>
      </c>
      <c r="E124" s="68"/>
      <c r="F124" s="226" t="s">
        <v>573</v>
      </c>
      <c r="G124" s="68"/>
      <c r="H124" s="68"/>
      <c r="I124" s="183"/>
      <c r="J124" s="68"/>
      <c r="K124" s="68"/>
      <c r="L124" s="66"/>
      <c r="M124" s="86"/>
      <c r="N124" s="41"/>
      <c r="O124" s="41"/>
      <c r="P124" s="41"/>
      <c r="Q124" s="41"/>
      <c r="R124" s="41"/>
      <c r="S124" s="41"/>
      <c r="T124" s="87"/>
      <c r="AT124" s="19" t="s">
        <v>202</v>
      </c>
      <c r="AU124" s="19" t="s">
        <v>23</v>
      </c>
    </row>
    <row r="125" s="11" customFormat="1">
      <c r="B125" s="227"/>
      <c r="C125" s="228"/>
      <c r="D125" s="225" t="s">
        <v>213</v>
      </c>
      <c r="E125" s="229" t="s">
        <v>47</v>
      </c>
      <c r="F125" s="230" t="s">
        <v>1636</v>
      </c>
      <c r="G125" s="228"/>
      <c r="H125" s="231" t="s">
        <v>47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213</v>
      </c>
      <c r="AU125" s="237" t="s">
        <v>23</v>
      </c>
      <c r="AV125" s="11" t="s">
        <v>23</v>
      </c>
      <c r="AW125" s="11" t="s">
        <v>45</v>
      </c>
      <c r="AX125" s="11" t="s">
        <v>82</v>
      </c>
      <c r="AY125" s="237" t="s">
        <v>195</v>
      </c>
    </row>
    <row r="126" s="12" customFormat="1">
      <c r="B126" s="238"/>
      <c r="C126" s="239"/>
      <c r="D126" s="223" t="s">
        <v>213</v>
      </c>
      <c r="E126" s="240" t="s">
        <v>47</v>
      </c>
      <c r="F126" s="241" t="s">
        <v>1734</v>
      </c>
      <c r="G126" s="239"/>
      <c r="H126" s="242">
        <v>321.30000000000001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213</v>
      </c>
      <c r="AU126" s="248" t="s">
        <v>23</v>
      </c>
      <c r="AV126" s="12" t="s">
        <v>91</v>
      </c>
      <c r="AW126" s="12" t="s">
        <v>45</v>
      </c>
      <c r="AX126" s="12" t="s">
        <v>23</v>
      </c>
      <c r="AY126" s="248" t="s">
        <v>195</v>
      </c>
    </row>
    <row r="127" s="1" customFormat="1" ht="22.5" customHeight="1">
      <c r="B127" s="40"/>
      <c r="C127" s="211" t="s">
        <v>226</v>
      </c>
      <c r="D127" s="211" t="s">
        <v>196</v>
      </c>
      <c r="E127" s="212" t="s">
        <v>1735</v>
      </c>
      <c r="F127" s="213" t="s">
        <v>980</v>
      </c>
      <c r="G127" s="214" t="s">
        <v>492</v>
      </c>
      <c r="H127" s="215">
        <v>610.47000000000003</v>
      </c>
      <c r="I127" s="216"/>
      <c r="J127" s="217">
        <f>ROUND(I127*H127,2)</f>
        <v>0</v>
      </c>
      <c r="K127" s="213" t="s">
        <v>47</v>
      </c>
      <c r="L127" s="66"/>
      <c r="M127" s="218" t="s">
        <v>47</v>
      </c>
      <c r="N127" s="219" t="s">
        <v>53</v>
      </c>
      <c r="O127" s="41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AR127" s="19" t="s">
        <v>194</v>
      </c>
      <c r="AT127" s="19" t="s">
        <v>196</v>
      </c>
      <c r="AU127" s="19" t="s">
        <v>23</v>
      </c>
      <c r="AY127" s="19" t="s">
        <v>195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9" t="s">
        <v>23</v>
      </c>
      <c r="BK127" s="222">
        <f>ROUND(I127*H127,2)</f>
        <v>0</v>
      </c>
      <c r="BL127" s="19" t="s">
        <v>194</v>
      </c>
      <c r="BM127" s="19" t="s">
        <v>1736</v>
      </c>
    </row>
    <row r="128" s="1" customFormat="1">
      <c r="B128" s="40"/>
      <c r="C128" s="68"/>
      <c r="D128" s="225" t="s">
        <v>202</v>
      </c>
      <c r="E128" s="68"/>
      <c r="F128" s="226" t="s">
        <v>980</v>
      </c>
      <c r="G128" s="68"/>
      <c r="H128" s="68"/>
      <c r="I128" s="183"/>
      <c r="J128" s="68"/>
      <c r="K128" s="68"/>
      <c r="L128" s="66"/>
      <c r="M128" s="86"/>
      <c r="N128" s="41"/>
      <c r="O128" s="41"/>
      <c r="P128" s="41"/>
      <c r="Q128" s="41"/>
      <c r="R128" s="41"/>
      <c r="S128" s="41"/>
      <c r="T128" s="87"/>
      <c r="AT128" s="19" t="s">
        <v>202</v>
      </c>
      <c r="AU128" s="19" t="s">
        <v>23</v>
      </c>
    </row>
    <row r="129" s="11" customFormat="1">
      <c r="B129" s="227"/>
      <c r="C129" s="228"/>
      <c r="D129" s="225" t="s">
        <v>213</v>
      </c>
      <c r="E129" s="229" t="s">
        <v>47</v>
      </c>
      <c r="F129" s="230" t="s">
        <v>1636</v>
      </c>
      <c r="G129" s="228"/>
      <c r="H129" s="231" t="s">
        <v>47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213</v>
      </c>
      <c r="AU129" s="237" t="s">
        <v>23</v>
      </c>
      <c r="AV129" s="11" t="s">
        <v>23</v>
      </c>
      <c r="AW129" s="11" t="s">
        <v>45</v>
      </c>
      <c r="AX129" s="11" t="s">
        <v>82</v>
      </c>
      <c r="AY129" s="237" t="s">
        <v>195</v>
      </c>
    </row>
    <row r="130" s="12" customFormat="1">
      <c r="B130" s="238"/>
      <c r="C130" s="239"/>
      <c r="D130" s="223" t="s">
        <v>213</v>
      </c>
      <c r="E130" s="240" t="s">
        <v>694</v>
      </c>
      <c r="F130" s="241" t="s">
        <v>1737</v>
      </c>
      <c r="G130" s="239"/>
      <c r="H130" s="242">
        <v>610.47000000000003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213</v>
      </c>
      <c r="AU130" s="248" t="s">
        <v>23</v>
      </c>
      <c r="AV130" s="12" t="s">
        <v>91</v>
      </c>
      <c r="AW130" s="12" t="s">
        <v>45</v>
      </c>
      <c r="AX130" s="12" t="s">
        <v>23</v>
      </c>
      <c r="AY130" s="248" t="s">
        <v>195</v>
      </c>
    </row>
    <row r="131" s="1" customFormat="1" ht="22.5" customHeight="1">
      <c r="B131" s="40"/>
      <c r="C131" s="211" t="s">
        <v>232</v>
      </c>
      <c r="D131" s="211" t="s">
        <v>196</v>
      </c>
      <c r="E131" s="212" t="s">
        <v>576</v>
      </c>
      <c r="F131" s="213" t="s">
        <v>577</v>
      </c>
      <c r="G131" s="214" t="s">
        <v>492</v>
      </c>
      <c r="H131" s="215">
        <v>610.47000000000003</v>
      </c>
      <c r="I131" s="216"/>
      <c r="J131" s="217">
        <f>ROUND(I131*H131,2)</f>
        <v>0</v>
      </c>
      <c r="K131" s="213" t="s">
        <v>200</v>
      </c>
      <c r="L131" s="66"/>
      <c r="M131" s="218" t="s">
        <v>47</v>
      </c>
      <c r="N131" s="219" t="s">
        <v>53</v>
      </c>
      <c r="O131" s="41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AR131" s="19" t="s">
        <v>194</v>
      </c>
      <c r="AT131" s="19" t="s">
        <v>196</v>
      </c>
      <c r="AU131" s="19" t="s">
        <v>23</v>
      </c>
      <c r="AY131" s="19" t="s">
        <v>195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9" t="s">
        <v>23</v>
      </c>
      <c r="BK131" s="222">
        <f>ROUND(I131*H131,2)</f>
        <v>0</v>
      </c>
      <c r="BL131" s="19" t="s">
        <v>194</v>
      </c>
      <c r="BM131" s="19" t="s">
        <v>1738</v>
      </c>
    </row>
    <row r="132" s="1" customFormat="1">
      <c r="B132" s="40"/>
      <c r="C132" s="68"/>
      <c r="D132" s="225" t="s">
        <v>202</v>
      </c>
      <c r="E132" s="68"/>
      <c r="F132" s="226" t="s">
        <v>579</v>
      </c>
      <c r="G132" s="68"/>
      <c r="H132" s="68"/>
      <c r="I132" s="183"/>
      <c r="J132" s="68"/>
      <c r="K132" s="68"/>
      <c r="L132" s="66"/>
      <c r="M132" s="86"/>
      <c r="N132" s="41"/>
      <c r="O132" s="41"/>
      <c r="P132" s="41"/>
      <c r="Q132" s="41"/>
      <c r="R132" s="41"/>
      <c r="S132" s="41"/>
      <c r="T132" s="87"/>
      <c r="AT132" s="19" t="s">
        <v>202</v>
      </c>
      <c r="AU132" s="19" t="s">
        <v>23</v>
      </c>
    </row>
    <row r="133" s="11" customFormat="1">
      <c r="B133" s="227"/>
      <c r="C133" s="228"/>
      <c r="D133" s="225" t="s">
        <v>213</v>
      </c>
      <c r="E133" s="229" t="s">
        <v>47</v>
      </c>
      <c r="F133" s="230" t="s">
        <v>1636</v>
      </c>
      <c r="G133" s="228"/>
      <c r="H133" s="231" t="s">
        <v>47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213</v>
      </c>
      <c r="AU133" s="237" t="s">
        <v>23</v>
      </c>
      <c r="AV133" s="11" t="s">
        <v>23</v>
      </c>
      <c r="AW133" s="11" t="s">
        <v>45</v>
      </c>
      <c r="AX133" s="11" t="s">
        <v>82</v>
      </c>
      <c r="AY133" s="237" t="s">
        <v>195</v>
      </c>
    </row>
    <row r="134" s="12" customFormat="1">
      <c r="B134" s="238"/>
      <c r="C134" s="239"/>
      <c r="D134" s="223" t="s">
        <v>213</v>
      </c>
      <c r="E134" s="240" t="s">
        <v>596</v>
      </c>
      <c r="F134" s="241" t="s">
        <v>1737</v>
      </c>
      <c r="G134" s="239"/>
      <c r="H134" s="242">
        <v>610.47000000000003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213</v>
      </c>
      <c r="AU134" s="248" t="s">
        <v>23</v>
      </c>
      <c r="AV134" s="12" t="s">
        <v>91</v>
      </c>
      <c r="AW134" s="12" t="s">
        <v>45</v>
      </c>
      <c r="AX134" s="12" t="s">
        <v>23</v>
      </c>
      <c r="AY134" s="248" t="s">
        <v>195</v>
      </c>
    </row>
    <row r="135" s="1" customFormat="1" ht="22.5" customHeight="1">
      <c r="B135" s="40"/>
      <c r="C135" s="211" t="s">
        <v>238</v>
      </c>
      <c r="D135" s="211" t="s">
        <v>196</v>
      </c>
      <c r="E135" s="212" t="s">
        <v>582</v>
      </c>
      <c r="F135" s="213" t="s">
        <v>583</v>
      </c>
      <c r="G135" s="214" t="s">
        <v>526</v>
      </c>
      <c r="H135" s="215">
        <v>1071</v>
      </c>
      <c r="I135" s="216"/>
      <c r="J135" s="217">
        <f>ROUND(I135*H135,2)</f>
        <v>0</v>
      </c>
      <c r="K135" s="213" t="s">
        <v>200</v>
      </c>
      <c r="L135" s="66"/>
      <c r="M135" s="218" t="s">
        <v>47</v>
      </c>
      <c r="N135" s="219" t="s">
        <v>53</v>
      </c>
      <c r="O135" s="41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AR135" s="19" t="s">
        <v>194</v>
      </c>
      <c r="AT135" s="19" t="s">
        <v>196</v>
      </c>
      <c r="AU135" s="19" t="s">
        <v>23</v>
      </c>
      <c r="AY135" s="19" t="s">
        <v>195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9" t="s">
        <v>23</v>
      </c>
      <c r="BK135" s="222">
        <f>ROUND(I135*H135,2)</f>
        <v>0</v>
      </c>
      <c r="BL135" s="19" t="s">
        <v>194</v>
      </c>
      <c r="BM135" s="19" t="s">
        <v>1739</v>
      </c>
    </row>
    <row r="136" s="1" customFormat="1">
      <c r="B136" s="40"/>
      <c r="C136" s="68"/>
      <c r="D136" s="225" t="s">
        <v>202</v>
      </c>
      <c r="E136" s="68"/>
      <c r="F136" s="226" t="s">
        <v>585</v>
      </c>
      <c r="G136" s="68"/>
      <c r="H136" s="68"/>
      <c r="I136" s="183"/>
      <c r="J136" s="68"/>
      <c r="K136" s="68"/>
      <c r="L136" s="66"/>
      <c r="M136" s="86"/>
      <c r="N136" s="41"/>
      <c r="O136" s="41"/>
      <c r="P136" s="41"/>
      <c r="Q136" s="41"/>
      <c r="R136" s="41"/>
      <c r="S136" s="41"/>
      <c r="T136" s="87"/>
      <c r="AT136" s="19" t="s">
        <v>202</v>
      </c>
      <c r="AU136" s="19" t="s">
        <v>23</v>
      </c>
    </row>
    <row r="137" s="11" customFormat="1">
      <c r="B137" s="227"/>
      <c r="C137" s="228"/>
      <c r="D137" s="225" t="s">
        <v>213</v>
      </c>
      <c r="E137" s="229" t="s">
        <v>47</v>
      </c>
      <c r="F137" s="230" t="s">
        <v>1636</v>
      </c>
      <c r="G137" s="228"/>
      <c r="H137" s="231" t="s">
        <v>47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213</v>
      </c>
      <c r="AU137" s="237" t="s">
        <v>23</v>
      </c>
      <c r="AV137" s="11" t="s">
        <v>23</v>
      </c>
      <c r="AW137" s="11" t="s">
        <v>45</v>
      </c>
      <c r="AX137" s="11" t="s">
        <v>82</v>
      </c>
      <c r="AY137" s="237" t="s">
        <v>195</v>
      </c>
    </row>
    <row r="138" s="11" customFormat="1">
      <c r="B138" s="227"/>
      <c r="C138" s="228"/>
      <c r="D138" s="225" t="s">
        <v>213</v>
      </c>
      <c r="E138" s="229" t="s">
        <v>47</v>
      </c>
      <c r="F138" s="230" t="s">
        <v>529</v>
      </c>
      <c r="G138" s="228"/>
      <c r="H138" s="231" t="s">
        <v>47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213</v>
      </c>
      <c r="AU138" s="237" t="s">
        <v>23</v>
      </c>
      <c r="AV138" s="11" t="s">
        <v>23</v>
      </c>
      <c r="AW138" s="11" t="s">
        <v>45</v>
      </c>
      <c r="AX138" s="11" t="s">
        <v>82</v>
      </c>
      <c r="AY138" s="237" t="s">
        <v>195</v>
      </c>
    </row>
    <row r="139" s="11" customFormat="1">
      <c r="B139" s="227"/>
      <c r="C139" s="228"/>
      <c r="D139" s="225" t="s">
        <v>213</v>
      </c>
      <c r="E139" s="229" t="s">
        <v>47</v>
      </c>
      <c r="F139" s="230" t="s">
        <v>1639</v>
      </c>
      <c r="G139" s="228"/>
      <c r="H139" s="231" t="s">
        <v>47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213</v>
      </c>
      <c r="AU139" s="237" t="s">
        <v>23</v>
      </c>
      <c r="AV139" s="11" t="s">
        <v>23</v>
      </c>
      <c r="AW139" s="11" t="s">
        <v>45</v>
      </c>
      <c r="AX139" s="11" t="s">
        <v>82</v>
      </c>
      <c r="AY139" s="237" t="s">
        <v>195</v>
      </c>
    </row>
    <row r="140" s="12" customFormat="1">
      <c r="B140" s="238"/>
      <c r="C140" s="239"/>
      <c r="D140" s="225" t="s">
        <v>213</v>
      </c>
      <c r="E140" s="266" t="s">
        <v>215</v>
      </c>
      <c r="F140" s="267" t="s">
        <v>1638</v>
      </c>
      <c r="G140" s="239"/>
      <c r="H140" s="268">
        <v>1044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213</v>
      </c>
      <c r="AU140" s="248" t="s">
        <v>23</v>
      </c>
      <c r="AV140" s="12" t="s">
        <v>91</v>
      </c>
      <c r="AW140" s="12" t="s">
        <v>45</v>
      </c>
      <c r="AX140" s="12" t="s">
        <v>82</v>
      </c>
      <c r="AY140" s="248" t="s">
        <v>195</v>
      </c>
    </row>
    <row r="141" s="11" customFormat="1">
      <c r="B141" s="227"/>
      <c r="C141" s="228"/>
      <c r="D141" s="225" t="s">
        <v>213</v>
      </c>
      <c r="E141" s="229" t="s">
        <v>47</v>
      </c>
      <c r="F141" s="230" t="s">
        <v>1640</v>
      </c>
      <c r="G141" s="228"/>
      <c r="H141" s="231" t="s">
        <v>47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213</v>
      </c>
      <c r="AU141" s="237" t="s">
        <v>23</v>
      </c>
      <c r="AV141" s="11" t="s">
        <v>23</v>
      </c>
      <c r="AW141" s="11" t="s">
        <v>45</v>
      </c>
      <c r="AX141" s="11" t="s">
        <v>82</v>
      </c>
      <c r="AY141" s="237" t="s">
        <v>195</v>
      </c>
    </row>
    <row r="142" s="12" customFormat="1">
      <c r="B142" s="238"/>
      <c r="C142" s="239"/>
      <c r="D142" s="225" t="s">
        <v>213</v>
      </c>
      <c r="E142" s="266" t="s">
        <v>691</v>
      </c>
      <c r="F142" s="267" t="s">
        <v>1641</v>
      </c>
      <c r="G142" s="239"/>
      <c r="H142" s="268">
        <v>27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213</v>
      </c>
      <c r="AU142" s="248" t="s">
        <v>23</v>
      </c>
      <c r="AV142" s="12" t="s">
        <v>91</v>
      </c>
      <c r="AW142" s="12" t="s">
        <v>45</v>
      </c>
      <c r="AX142" s="12" t="s">
        <v>82</v>
      </c>
      <c r="AY142" s="248" t="s">
        <v>195</v>
      </c>
    </row>
    <row r="143" s="14" customFormat="1">
      <c r="B143" s="272"/>
      <c r="C143" s="273"/>
      <c r="D143" s="223" t="s">
        <v>213</v>
      </c>
      <c r="E143" s="283" t="s">
        <v>47</v>
      </c>
      <c r="F143" s="284" t="s">
        <v>297</v>
      </c>
      <c r="G143" s="273"/>
      <c r="H143" s="285">
        <v>1071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AT143" s="282" t="s">
        <v>213</v>
      </c>
      <c r="AU143" s="282" t="s">
        <v>23</v>
      </c>
      <c r="AV143" s="14" t="s">
        <v>194</v>
      </c>
      <c r="AW143" s="14" t="s">
        <v>45</v>
      </c>
      <c r="AX143" s="14" t="s">
        <v>23</v>
      </c>
      <c r="AY143" s="282" t="s">
        <v>195</v>
      </c>
    </row>
    <row r="144" s="1" customFormat="1" ht="31.5" customHeight="1">
      <c r="B144" s="40"/>
      <c r="C144" s="211" t="s">
        <v>243</v>
      </c>
      <c r="D144" s="211" t="s">
        <v>196</v>
      </c>
      <c r="E144" s="212" t="s">
        <v>988</v>
      </c>
      <c r="F144" s="213" t="s">
        <v>989</v>
      </c>
      <c r="G144" s="214" t="s">
        <v>568</v>
      </c>
      <c r="H144" s="215">
        <v>3213</v>
      </c>
      <c r="I144" s="216"/>
      <c r="J144" s="217">
        <f>ROUND(I144*H144,2)</f>
        <v>0</v>
      </c>
      <c r="K144" s="213" t="s">
        <v>200</v>
      </c>
      <c r="L144" s="66"/>
      <c r="M144" s="218" t="s">
        <v>47</v>
      </c>
      <c r="N144" s="219" t="s">
        <v>53</v>
      </c>
      <c r="O144" s="41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AR144" s="19" t="s">
        <v>194</v>
      </c>
      <c r="AT144" s="19" t="s">
        <v>196</v>
      </c>
      <c r="AU144" s="19" t="s">
        <v>23</v>
      </c>
      <c r="AY144" s="19" t="s">
        <v>195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9" t="s">
        <v>23</v>
      </c>
      <c r="BK144" s="222">
        <f>ROUND(I144*H144,2)</f>
        <v>0</v>
      </c>
      <c r="BL144" s="19" t="s">
        <v>194</v>
      </c>
      <c r="BM144" s="19" t="s">
        <v>1740</v>
      </c>
    </row>
    <row r="145" s="1" customFormat="1">
      <c r="B145" s="40"/>
      <c r="C145" s="68"/>
      <c r="D145" s="225" t="s">
        <v>202</v>
      </c>
      <c r="E145" s="68"/>
      <c r="F145" s="226" t="s">
        <v>991</v>
      </c>
      <c r="G145" s="68"/>
      <c r="H145" s="68"/>
      <c r="I145" s="183"/>
      <c r="J145" s="68"/>
      <c r="K145" s="68"/>
      <c r="L145" s="66"/>
      <c r="M145" s="86"/>
      <c r="N145" s="41"/>
      <c r="O145" s="41"/>
      <c r="P145" s="41"/>
      <c r="Q145" s="41"/>
      <c r="R145" s="41"/>
      <c r="S145" s="41"/>
      <c r="T145" s="87"/>
      <c r="AT145" s="19" t="s">
        <v>202</v>
      </c>
      <c r="AU145" s="19" t="s">
        <v>23</v>
      </c>
    </row>
    <row r="146" s="11" customFormat="1">
      <c r="B146" s="227"/>
      <c r="C146" s="228"/>
      <c r="D146" s="225" t="s">
        <v>213</v>
      </c>
      <c r="E146" s="229" t="s">
        <v>47</v>
      </c>
      <c r="F146" s="230" t="s">
        <v>1636</v>
      </c>
      <c r="G146" s="228"/>
      <c r="H146" s="231" t="s">
        <v>47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213</v>
      </c>
      <c r="AU146" s="237" t="s">
        <v>23</v>
      </c>
      <c r="AV146" s="11" t="s">
        <v>23</v>
      </c>
      <c r="AW146" s="11" t="s">
        <v>45</v>
      </c>
      <c r="AX146" s="11" t="s">
        <v>82</v>
      </c>
      <c r="AY146" s="237" t="s">
        <v>195</v>
      </c>
    </row>
    <row r="147" s="12" customFormat="1">
      <c r="B147" s="238"/>
      <c r="C147" s="239"/>
      <c r="D147" s="223" t="s">
        <v>213</v>
      </c>
      <c r="E147" s="240" t="s">
        <v>701</v>
      </c>
      <c r="F147" s="241" t="s">
        <v>1741</v>
      </c>
      <c r="G147" s="239"/>
      <c r="H147" s="242">
        <v>3213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213</v>
      </c>
      <c r="AU147" s="248" t="s">
        <v>23</v>
      </c>
      <c r="AV147" s="12" t="s">
        <v>91</v>
      </c>
      <c r="AW147" s="12" t="s">
        <v>45</v>
      </c>
      <c r="AX147" s="12" t="s">
        <v>23</v>
      </c>
      <c r="AY147" s="248" t="s">
        <v>195</v>
      </c>
    </row>
    <row r="148" s="1" customFormat="1" ht="22.5" customHeight="1">
      <c r="B148" s="40"/>
      <c r="C148" s="211" t="s">
        <v>28</v>
      </c>
      <c r="D148" s="211" t="s">
        <v>196</v>
      </c>
      <c r="E148" s="212" t="s">
        <v>983</v>
      </c>
      <c r="F148" s="213" t="s">
        <v>984</v>
      </c>
      <c r="G148" s="214" t="s">
        <v>526</v>
      </c>
      <c r="H148" s="215">
        <v>861.20000000000005</v>
      </c>
      <c r="I148" s="216"/>
      <c r="J148" s="217">
        <f>ROUND(I148*H148,2)</f>
        <v>0</v>
      </c>
      <c r="K148" s="213" t="s">
        <v>200</v>
      </c>
      <c r="L148" s="66"/>
      <c r="M148" s="218" t="s">
        <v>47</v>
      </c>
      <c r="N148" s="219" t="s">
        <v>53</v>
      </c>
      <c r="O148" s="41"/>
      <c r="P148" s="220">
        <f>O148*H148</f>
        <v>0</v>
      </c>
      <c r="Q148" s="220">
        <v>0.00068999999999999997</v>
      </c>
      <c r="R148" s="220">
        <f>Q148*H148</f>
        <v>0</v>
      </c>
      <c r="S148" s="220">
        <v>0</v>
      </c>
      <c r="T148" s="221">
        <f>S148*H148</f>
        <v>0</v>
      </c>
      <c r="AR148" s="19" t="s">
        <v>194</v>
      </c>
      <c r="AT148" s="19" t="s">
        <v>196</v>
      </c>
      <c r="AU148" s="19" t="s">
        <v>23</v>
      </c>
      <c r="AY148" s="19" t="s">
        <v>195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9" t="s">
        <v>23</v>
      </c>
      <c r="BK148" s="222">
        <f>ROUND(I148*H148,2)</f>
        <v>0</v>
      </c>
      <c r="BL148" s="19" t="s">
        <v>194</v>
      </c>
      <c r="BM148" s="19" t="s">
        <v>1742</v>
      </c>
    </row>
    <row r="149" s="1" customFormat="1">
      <c r="B149" s="40"/>
      <c r="C149" s="68"/>
      <c r="D149" s="223" t="s">
        <v>202</v>
      </c>
      <c r="E149" s="68"/>
      <c r="F149" s="224" t="s">
        <v>986</v>
      </c>
      <c r="G149" s="68"/>
      <c r="H149" s="68"/>
      <c r="I149" s="183"/>
      <c r="J149" s="68"/>
      <c r="K149" s="68"/>
      <c r="L149" s="66"/>
      <c r="M149" s="86"/>
      <c r="N149" s="41"/>
      <c r="O149" s="41"/>
      <c r="P149" s="41"/>
      <c r="Q149" s="41"/>
      <c r="R149" s="41"/>
      <c r="S149" s="41"/>
      <c r="T149" s="87"/>
      <c r="AT149" s="19" t="s">
        <v>202</v>
      </c>
      <c r="AU149" s="19" t="s">
        <v>23</v>
      </c>
    </row>
    <row r="150" s="1" customFormat="1" ht="31.5" customHeight="1">
      <c r="B150" s="40"/>
      <c r="C150" s="211" t="s">
        <v>252</v>
      </c>
      <c r="D150" s="211" t="s">
        <v>196</v>
      </c>
      <c r="E150" s="212" t="s">
        <v>949</v>
      </c>
      <c r="F150" s="213" t="s">
        <v>950</v>
      </c>
      <c r="G150" s="214" t="s">
        <v>492</v>
      </c>
      <c r="H150" s="215">
        <v>0.59399999999999997</v>
      </c>
      <c r="I150" s="216"/>
      <c r="J150" s="217">
        <f>ROUND(I150*H150,2)</f>
        <v>0</v>
      </c>
      <c r="K150" s="213" t="s">
        <v>200</v>
      </c>
      <c r="L150" s="66"/>
      <c r="M150" s="218" t="s">
        <v>47</v>
      </c>
      <c r="N150" s="219" t="s">
        <v>53</v>
      </c>
      <c r="O150" s="41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AR150" s="19" t="s">
        <v>194</v>
      </c>
      <c r="AT150" s="19" t="s">
        <v>196</v>
      </c>
      <c r="AU150" s="19" t="s">
        <v>23</v>
      </c>
      <c r="AY150" s="19" t="s">
        <v>195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9" t="s">
        <v>23</v>
      </c>
      <c r="BK150" s="222">
        <f>ROUND(I150*H150,2)</f>
        <v>0</v>
      </c>
      <c r="BL150" s="19" t="s">
        <v>194</v>
      </c>
      <c r="BM150" s="19" t="s">
        <v>1743</v>
      </c>
    </row>
    <row r="151" s="1" customFormat="1">
      <c r="B151" s="40"/>
      <c r="C151" s="68"/>
      <c r="D151" s="223" t="s">
        <v>202</v>
      </c>
      <c r="E151" s="68"/>
      <c r="F151" s="224" t="s">
        <v>952</v>
      </c>
      <c r="G151" s="68"/>
      <c r="H151" s="68"/>
      <c r="I151" s="183"/>
      <c r="J151" s="68"/>
      <c r="K151" s="68"/>
      <c r="L151" s="66"/>
      <c r="M151" s="86"/>
      <c r="N151" s="41"/>
      <c r="O151" s="41"/>
      <c r="P151" s="41"/>
      <c r="Q151" s="41"/>
      <c r="R151" s="41"/>
      <c r="S151" s="41"/>
      <c r="T151" s="87"/>
      <c r="AT151" s="19" t="s">
        <v>202</v>
      </c>
      <c r="AU151" s="19" t="s">
        <v>23</v>
      </c>
    </row>
    <row r="152" s="1" customFormat="1" ht="31.5" customHeight="1">
      <c r="B152" s="40"/>
      <c r="C152" s="211" t="s">
        <v>257</v>
      </c>
      <c r="D152" s="211" t="s">
        <v>196</v>
      </c>
      <c r="E152" s="212" t="s">
        <v>993</v>
      </c>
      <c r="F152" s="213" t="s">
        <v>994</v>
      </c>
      <c r="G152" s="214" t="s">
        <v>492</v>
      </c>
      <c r="H152" s="215">
        <v>0.59399999999999997</v>
      </c>
      <c r="I152" s="216"/>
      <c r="J152" s="217">
        <f>ROUND(I152*H152,2)</f>
        <v>0</v>
      </c>
      <c r="K152" s="213" t="s">
        <v>200</v>
      </c>
      <c r="L152" s="66"/>
      <c r="M152" s="218" t="s">
        <v>47</v>
      </c>
      <c r="N152" s="219" t="s">
        <v>53</v>
      </c>
      <c r="O152" s="41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AR152" s="19" t="s">
        <v>194</v>
      </c>
      <c r="AT152" s="19" t="s">
        <v>196</v>
      </c>
      <c r="AU152" s="19" t="s">
        <v>23</v>
      </c>
      <c r="AY152" s="19" t="s">
        <v>195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9" t="s">
        <v>23</v>
      </c>
      <c r="BK152" s="222">
        <f>ROUND(I152*H152,2)</f>
        <v>0</v>
      </c>
      <c r="BL152" s="19" t="s">
        <v>194</v>
      </c>
      <c r="BM152" s="19" t="s">
        <v>1744</v>
      </c>
    </row>
    <row r="153" s="1" customFormat="1">
      <c r="B153" s="40"/>
      <c r="C153" s="68"/>
      <c r="D153" s="225" t="s">
        <v>202</v>
      </c>
      <c r="E153" s="68"/>
      <c r="F153" s="226" t="s">
        <v>996</v>
      </c>
      <c r="G153" s="68"/>
      <c r="H153" s="68"/>
      <c r="I153" s="183"/>
      <c r="J153" s="68"/>
      <c r="K153" s="68"/>
      <c r="L153" s="66"/>
      <c r="M153" s="86"/>
      <c r="N153" s="41"/>
      <c r="O153" s="41"/>
      <c r="P153" s="41"/>
      <c r="Q153" s="41"/>
      <c r="R153" s="41"/>
      <c r="S153" s="41"/>
      <c r="T153" s="87"/>
      <c r="AT153" s="19" t="s">
        <v>202</v>
      </c>
      <c r="AU153" s="19" t="s">
        <v>23</v>
      </c>
    </row>
    <row r="154" s="10" customFormat="1" ht="37.44" customHeight="1">
      <c r="B154" s="197"/>
      <c r="C154" s="198"/>
      <c r="D154" s="260" t="s">
        <v>81</v>
      </c>
      <c r="E154" s="261" t="s">
        <v>280</v>
      </c>
      <c r="F154" s="261" t="s">
        <v>281</v>
      </c>
      <c r="G154" s="198"/>
      <c r="H154" s="198"/>
      <c r="I154" s="201"/>
      <c r="J154" s="262">
        <f>BK154</f>
        <v>0</v>
      </c>
      <c r="K154" s="198"/>
      <c r="L154" s="203"/>
      <c r="M154" s="204"/>
      <c r="N154" s="205"/>
      <c r="O154" s="205"/>
      <c r="P154" s="206">
        <f>P155</f>
        <v>0</v>
      </c>
      <c r="Q154" s="205"/>
      <c r="R154" s="206">
        <f>R155</f>
        <v>0</v>
      </c>
      <c r="S154" s="205"/>
      <c r="T154" s="207">
        <f>T155</f>
        <v>0</v>
      </c>
      <c r="AR154" s="208" t="s">
        <v>23</v>
      </c>
      <c r="AT154" s="209" t="s">
        <v>81</v>
      </c>
      <c r="AU154" s="209" t="s">
        <v>82</v>
      </c>
      <c r="AY154" s="208" t="s">
        <v>195</v>
      </c>
      <c r="BK154" s="210">
        <f>BK155</f>
        <v>0</v>
      </c>
    </row>
    <row r="155" s="10" customFormat="1" ht="19.92" customHeight="1">
      <c r="B155" s="197"/>
      <c r="C155" s="198"/>
      <c r="D155" s="260" t="s">
        <v>81</v>
      </c>
      <c r="E155" s="302" t="s">
        <v>243</v>
      </c>
      <c r="F155" s="302" t="s">
        <v>752</v>
      </c>
      <c r="G155" s="198"/>
      <c r="H155" s="198"/>
      <c r="I155" s="201"/>
      <c r="J155" s="303">
        <f>BK155</f>
        <v>0</v>
      </c>
      <c r="K155" s="198"/>
      <c r="L155" s="203"/>
      <c r="M155" s="304"/>
      <c r="N155" s="305"/>
      <c r="O155" s="305"/>
      <c r="P155" s="306">
        <v>0</v>
      </c>
      <c r="Q155" s="305"/>
      <c r="R155" s="306">
        <v>0</v>
      </c>
      <c r="S155" s="305"/>
      <c r="T155" s="307">
        <v>0</v>
      </c>
      <c r="AR155" s="208" t="s">
        <v>23</v>
      </c>
      <c r="AT155" s="209" t="s">
        <v>81</v>
      </c>
      <c r="AU155" s="209" t="s">
        <v>23</v>
      </c>
      <c r="AY155" s="208" t="s">
        <v>195</v>
      </c>
      <c r="BK155" s="210">
        <v>0</v>
      </c>
    </row>
    <row r="156" s="1" customFormat="1" ht="6.96" customHeight="1">
      <c r="B156" s="61"/>
      <c r="C156" s="62"/>
      <c r="D156" s="62"/>
      <c r="E156" s="62"/>
      <c r="F156" s="62"/>
      <c r="G156" s="62"/>
      <c r="H156" s="62"/>
      <c r="I156" s="166"/>
      <c r="J156" s="62"/>
      <c r="K156" s="62"/>
      <c r="L156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3:H73"/>
    <mergeCell ref="E75:H75"/>
    <mergeCell ref="E77:H77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158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1633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1745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ROUND(J83,2)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ROUND(SUM(BE83:BE115), 2)</f>
        <v>0</v>
      </c>
      <c r="G32" s="41"/>
      <c r="H32" s="41"/>
      <c r="I32" s="158">
        <v>0.20999999999999999</v>
      </c>
      <c r="J32" s="157">
        <f>ROUND(ROUND((SUM(BE83:BE115)),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ROUND(SUM(BF83:BF115), 2)</f>
        <v>0</v>
      </c>
      <c r="G33" s="41"/>
      <c r="H33" s="41"/>
      <c r="I33" s="158">
        <v>0.14999999999999999</v>
      </c>
      <c r="J33" s="157">
        <f>ROUND(ROUND((SUM(BF83:BF115)),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ROUND(SUM(BG83:BG115),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ROUND(SUM(BH83:BH115),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ROUND(SUM(BI83:BI115),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1633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J83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506</v>
      </c>
      <c r="E61" s="179"/>
      <c r="F61" s="179"/>
      <c r="G61" s="179"/>
      <c r="H61" s="179"/>
      <c r="I61" s="180"/>
      <c r="J61" s="181">
        <f>J84</f>
        <v>0</v>
      </c>
      <c r="K61" s="182"/>
    </row>
    <row r="62" s="1" customFormat="1" ht="21.84" customHeight="1">
      <c r="B62" s="40"/>
      <c r="C62" s="41"/>
      <c r="D62" s="41"/>
      <c r="E62" s="41"/>
      <c r="F62" s="41"/>
      <c r="G62" s="41"/>
      <c r="H62" s="41"/>
      <c r="I62" s="143"/>
      <c r="J62" s="41"/>
      <c r="K62" s="45"/>
    </row>
    <row r="63" s="1" customFormat="1" ht="6.96" customHeight="1">
      <c r="B63" s="61"/>
      <c r="C63" s="62"/>
      <c r="D63" s="62"/>
      <c r="E63" s="62"/>
      <c r="F63" s="62"/>
      <c r="G63" s="62"/>
      <c r="H63" s="62"/>
      <c r="I63" s="166"/>
      <c r="J63" s="62"/>
      <c r="K63" s="63"/>
    </row>
    <row r="67" s="1" customFormat="1" ht="6.96" customHeight="1">
      <c r="B67" s="64"/>
      <c r="C67" s="65"/>
      <c r="D67" s="65"/>
      <c r="E67" s="65"/>
      <c r="F67" s="65"/>
      <c r="G67" s="65"/>
      <c r="H67" s="65"/>
      <c r="I67" s="169"/>
      <c r="J67" s="65"/>
      <c r="K67" s="65"/>
      <c r="L67" s="66"/>
    </row>
    <row r="68" s="1" customFormat="1" ht="36.96" customHeight="1">
      <c r="B68" s="40"/>
      <c r="C68" s="67" t="s">
        <v>178</v>
      </c>
      <c r="D68" s="68"/>
      <c r="E68" s="68"/>
      <c r="F68" s="68"/>
      <c r="G68" s="68"/>
      <c r="H68" s="68"/>
      <c r="I68" s="183"/>
      <c r="J68" s="68"/>
      <c r="K68" s="68"/>
      <c r="L68" s="66"/>
    </row>
    <row r="69" s="1" customFormat="1" ht="6.96" customHeight="1">
      <c r="B69" s="40"/>
      <c r="C69" s="68"/>
      <c r="D69" s="68"/>
      <c r="E69" s="68"/>
      <c r="F69" s="68"/>
      <c r="G69" s="68"/>
      <c r="H69" s="68"/>
      <c r="I69" s="183"/>
      <c r="J69" s="68"/>
      <c r="K69" s="68"/>
      <c r="L69" s="66"/>
    </row>
    <row r="70" s="1" customFormat="1" ht="14.4" customHeight="1">
      <c r="B70" s="40"/>
      <c r="C70" s="70" t="s">
        <v>16</v>
      </c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22.5" customHeight="1">
      <c r="B71" s="40"/>
      <c r="C71" s="68"/>
      <c r="D71" s="68"/>
      <c r="E71" s="184">
        <f>E7</f>
        <v>0</v>
      </c>
      <c r="F71" s="68"/>
      <c r="G71" s="68"/>
      <c r="H71" s="68"/>
      <c r="I71" s="183"/>
      <c r="J71" s="68"/>
      <c r="K71" s="68"/>
      <c r="L71" s="66"/>
    </row>
    <row r="72">
      <c r="B72" s="23"/>
      <c r="C72" s="70" t="s">
        <v>167</v>
      </c>
      <c r="D72" s="298"/>
      <c r="E72" s="298"/>
      <c r="F72" s="298"/>
      <c r="G72" s="298"/>
      <c r="H72" s="298"/>
      <c r="I72" s="138"/>
      <c r="J72" s="298"/>
      <c r="K72" s="298"/>
      <c r="L72" s="299"/>
    </row>
    <row r="73" s="1" customFormat="1" ht="22.5" customHeight="1">
      <c r="B73" s="40"/>
      <c r="C73" s="68"/>
      <c r="D73" s="68"/>
      <c r="E73" s="184" t="s">
        <v>1633</v>
      </c>
      <c r="F73" s="68"/>
      <c r="G73" s="68"/>
      <c r="H73" s="68"/>
      <c r="I73" s="183"/>
      <c r="J73" s="68"/>
      <c r="K73" s="68"/>
      <c r="L73" s="66"/>
    </row>
    <row r="74" s="1" customFormat="1" ht="14.4" customHeight="1">
      <c r="B74" s="40"/>
      <c r="C74" s="70" t="s">
        <v>501</v>
      </c>
      <c r="D74" s="68"/>
      <c r="E74" s="68"/>
      <c r="F74" s="68"/>
      <c r="G74" s="68"/>
      <c r="H74" s="68"/>
      <c r="I74" s="183"/>
      <c r="J74" s="68"/>
      <c r="K74" s="68"/>
      <c r="L74" s="66"/>
    </row>
    <row r="75" s="1" customFormat="1" ht="23.25" customHeight="1">
      <c r="B75" s="40"/>
      <c r="C75" s="68"/>
      <c r="D75" s="68"/>
      <c r="E75" s="76">
        <f>E11</f>
        <v>0</v>
      </c>
      <c r="F75" s="68"/>
      <c r="G75" s="68"/>
      <c r="H75" s="68"/>
      <c r="I75" s="183"/>
      <c r="J75" s="68"/>
      <c r="K75" s="68"/>
      <c r="L75" s="66"/>
    </row>
    <row r="76" s="1" customFormat="1" ht="6.96" customHeight="1">
      <c r="B76" s="40"/>
      <c r="C76" s="68"/>
      <c r="D76" s="68"/>
      <c r="E76" s="68"/>
      <c r="F76" s="68"/>
      <c r="G76" s="68"/>
      <c r="H76" s="68"/>
      <c r="I76" s="183"/>
      <c r="J76" s="68"/>
      <c r="K76" s="68"/>
      <c r="L76" s="66"/>
    </row>
    <row r="77" s="1" customFormat="1" ht="18" customHeight="1">
      <c r="B77" s="40"/>
      <c r="C77" s="70" t="s">
        <v>24</v>
      </c>
      <c r="D77" s="68"/>
      <c r="E77" s="68"/>
      <c r="F77" s="185">
        <f>F14</f>
        <v>0</v>
      </c>
      <c r="G77" s="68"/>
      <c r="H77" s="68"/>
      <c r="I77" s="186" t="s">
        <v>26</v>
      </c>
      <c r="J77" s="79">
        <f>IF(J14="","",J14)</f>
        <v>0</v>
      </c>
      <c r="K77" s="68"/>
      <c r="L77" s="66"/>
    </row>
    <row r="78" s="1" customFormat="1" ht="6.96" customHeight="1">
      <c r="B78" s="40"/>
      <c r="C78" s="68"/>
      <c r="D78" s="68"/>
      <c r="E78" s="68"/>
      <c r="F78" s="68"/>
      <c r="G78" s="68"/>
      <c r="H78" s="68"/>
      <c r="I78" s="183"/>
      <c r="J78" s="68"/>
      <c r="K78" s="68"/>
      <c r="L78" s="66"/>
    </row>
    <row r="79" s="1" customFormat="1">
      <c r="B79" s="40"/>
      <c r="C79" s="70" t="s">
        <v>34</v>
      </c>
      <c r="D79" s="68"/>
      <c r="E79" s="68"/>
      <c r="F79" s="185">
        <f>E17</f>
        <v>0</v>
      </c>
      <c r="G79" s="68"/>
      <c r="H79" s="68"/>
      <c r="I79" s="186" t="s">
        <v>42</v>
      </c>
      <c r="J79" s="185">
        <f>E23</f>
        <v>0</v>
      </c>
      <c r="K79" s="68"/>
      <c r="L79" s="66"/>
    </row>
    <row r="80" s="1" customFormat="1" ht="14.4" customHeight="1">
      <c r="B80" s="40"/>
      <c r="C80" s="70" t="s">
        <v>40</v>
      </c>
      <c r="D80" s="68"/>
      <c r="E80" s="68"/>
      <c r="F80" s="185">
        <f>IF(E20="","",E20)</f>
        <v>0</v>
      </c>
      <c r="G80" s="68"/>
      <c r="H80" s="68"/>
      <c r="I80" s="183"/>
      <c r="J80" s="68"/>
      <c r="K80" s="68"/>
      <c r="L80" s="66"/>
    </row>
    <row r="81" s="1" customFormat="1" ht="10.32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9" customFormat="1" ht="29.28" customHeight="1">
      <c r="B82" s="187"/>
      <c r="C82" s="188" t="s">
        <v>179</v>
      </c>
      <c r="D82" s="189" t="s">
        <v>67</v>
      </c>
      <c r="E82" s="189" t="s">
        <v>63</v>
      </c>
      <c r="F82" s="189" t="s">
        <v>180</v>
      </c>
      <c r="G82" s="189" t="s">
        <v>181</v>
      </c>
      <c r="H82" s="189" t="s">
        <v>182</v>
      </c>
      <c r="I82" s="190" t="s">
        <v>183</v>
      </c>
      <c r="J82" s="189" t="s">
        <v>174</v>
      </c>
      <c r="K82" s="191" t="s">
        <v>184</v>
      </c>
      <c r="L82" s="192"/>
      <c r="M82" s="93" t="s">
        <v>185</v>
      </c>
      <c r="N82" s="94" t="s">
        <v>52</v>
      </c>
      <c r="O82" s="94" t="s">
        <v>186</v>
      </c>
      <c r="P82" s="94" t="s">
        <v>187</v>
      </c>
      <c r="Q82" s="94" t="s">
        <v>188</v>
      </c>
      <c r="R82" s="94" t="s">
        <v>189</v>
      </c>
      <c r="S82" s="94" t="s">
        <v>190</v>
      </c>
      <c r="T82" s="95" t="s">
        <v>191</v>
      </c>
    </row>
    <row r="83" s="1" customFormat="1" ht="29.28" customHeight="1">
      <c r="B83" s="40"/>
      <c r="C83" s="99" t="s">
        <v>175</v>
      </c>
      <c r="D83" s="68"/>
      <c r="E83" s="68"/>
      <c r="F83" s="68"/>
      <c r="G83" s="68"/>
      <c r="H83" s="68"/>
      <c r="I83" s="183"/>
      <c r="J83" s="193">
        <f>BK83</f>
        <v>0</v>
      </c>
      <c r="K83" s="68"/>
      <c r="L83" s="66"/>
      <c r="M83" s="96"/>
      <c r="N83" s="97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AT83" s="19" t="s">
        <v>81</v>
      </c>
      <c r="AU83" s="19" t="s">
        <v>176</v>
      </c>
      <c r="BK83" s="196">
        <f>BK84</f>
        <v>0</v>
      </c>
    </row>
    <row r="84" s="10" customFormat="1" ht="37.44" customHeight="1">
      <c r="B84" s="197"/>
      <c r="C84" s="198"/>
      <c r="D84" s="199" t="s">
        <v>81</v>
      </c>
      <c r="E84" s="200" t="s">
        <v>243</v>
      </c>
      <c r="F84" s="200" t="s">
        <v>752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SUM(P85:P115)</f>
        <v>0</v>
      </c>
      <c r="Q84" s="205"/>
      <c r="R84" s="206">
        <f>SUM(R85:R115)</f>
        <v>0</v>
      </c>
      <c r="S84" s="205"/>
      <c r="T84" s="207">
        <f>SUM(T85:T115)</f>
        <v>0</v>
      </c>
      <c r="AR84" s="208" t="s">
        <v>23</v>
      </c>
      <c r="AT84" s="209" t="s">
        <v>81</v>
      </c>
      <c r="AU84" s="209" t="s">
        <v>82</v>
      </c>
      <c r="AY84" s="208" t="s">
        <v>195</v>
      </c>
      <c r="BK84" s="210">
        <f>SUM(BK85:BK115)</f>
        <v>0</v>
      </c>
    </row>
    <row r="85" s="1" customFormat="1" ht="22.5" customHeight="1">
      <c r="B85" s="40"/>
      <c r="C85" s="211" t="s">
        <v>23</v>
      </c>
      <c r="D85" s="211" t="s">
        <v>196</v>
      </c>
      <c r="E85" s="212" t="s">
        <v>1002</v>
      </c>
      <c r="F85" s="213" t="s">
        <v>1003</v>
      </c>
      <c r="G85" s="214" t="s">
        <v>510</v>
      </c>
      <c r="H85" s="215">
        <v>18.600000000000001</v>
      </c>
      <c r="I85" s="216"/>
      <c r="J85" s="217">
        <f>ROUND(I85*H85,2)</f>
        <v>0</v>
      </c>
      <c r="K85" s="213" t="s">
        <v>47</v>
      </c>
      <c r="L85" s="66"/>
      <c r="M85" s="218" t="s">
        <v>47</v>
      </c>
      <c r="N85" s="219" t="s">
        <v>53</v>
      </c>
      <c r="O85" s="41"/>
      <c r="P85" s="220">
        <f>O85*H85</f>
        <v>0</v>
      </c>
      <c r="Q85" s="220">
        <v>0.00117</v>
      </c>
      <c r="R85" s="220">
        <f>Q85*H85</f>
        <v>0</v>
      </c>
      <c r="S85" s="220">
        <v>0</v>
      </c>
      <c r="T85" s="221">
        <f>S85*H85</f>
        <v>0</v>
      </c>
      <c r="AR85" s="19" t="s">
        <v>194</v>
      </c>
      <c r="AT85" s="19" t="s">
        <v>196</v>
      </c>
      <c r="AU85" s="19" t="s">
        <v>23</v>
      </c>
      <c r="AY85" s="19" t="s">
        <v>195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9" t="s">
        <v>23</v>
      </c>
      <c r="BK85" s="222">
        <f>ROUND(I85*H85,2)</f>
        <v>0</v>
      </c>
      <c r="BL85" s="19" t="s">
        <v>194</v>
      </c>
      <c r="BM85" s="19" t="s">
        <v>1746</v>
      </c>
    </row>
    <row r="86" s="1" customFormat="1">
      <c r="B86" s="40"/>
      <c r="C86" s="68"/>
      <c r="D86" s="225" t="s">
        <v>202</v>
      </c>
      <c r="E86" s="68"/>
      <c r="F86" s="226" t="s">
        <v>1005</v>
      </c>
      <c r="G86" s="68"/>
      <c r="H86" s="68"/>
      <c r="I86" s="183"/>
      <c r="J86" s="68"/>
      <c r="K86" s="68"/>
      <c r="L86" s="66"/>
      <c r="M86" s="86"/>
      <c r="N86" s="41"/>
      <c r="O86" s="41"/>
      <c r="P86" s="41"/>
      <c r="Q86" s="41"/>
      <c r="R86" s="41"/>
      <c r="S86" s="41"/>
      <c r="T86" s="87"/>
      <c r="AT86" s="19" t="s">
        <v>202</v>
      </c>
      <c r="AU86" s="19" t="s">
        <v>23</v>
      </c>
    </row>
    <row r="87" s="12" customFormat="1">
      <c r="B87" s="238"/>
      <c r="C87" s="239"/>
      <c r="D87" s="223" t="s">
        <v>213</v>
      </c>
      <c r="E87" s="240" t="s">
        <v>47</v>
      </c>
      <c r="F87" s="241" t="s">
        <v>1747</v>
      </c>
      <c r="G87" s="239"/>
      <c r="H87" s="242">
        <v>18.600000000000001</v>
      </c>
      <c r="I87" s="243"/>
      <c r="J87" s="239"/>
      <c r="K87" s="239"/>
      <c r="L87" s="244"/>
      <c r="M87" s="245"/>
      <c r="N87" s="246"/>
      <c r="O87" s="246"/>
      <c r="P87" s="246"/>
      <c r="Q87" s="246"/>
      <c r="R87" s="246"/>
      <c r="S87" s="246"/>
      <c r="T87" s="247"/>
      <c r="AT87" s="248" t="s">
        <v>213</v>
      </c>
      <c r="AU87" s="248" t="s">
        <v>23</v>
      </c>
      <c r="AV87" s="12" t="s">
        <v>91</v>
      </c>
      <c r="AW87" s="12" t="s">
        <v>45</v>
      </c>
      <c r="AX87" s="12" t="s">
        <v>23</v>
      </c>
      <c r="AY87" s="248" t="s">
        <v>195</v>
      </c>
    </row>
    <row r="88" s="1" customFormat="1" ht="22.5" customHeight="1">
      <c r="B88" s="40"/>
      <c r="C88" s="211" t="s">
        <v>91</v>
      </c>
      <c r="D88" s="211" t="s">
        <v>196</v>
      </c>
      <c r="E88" s="212" t="s">
        <v>1006</v>
      </c>
      <c r="F88" s="213" t="s">
        <v>1007</v>
      </c>
      <c r="G88" s="214" t="s">
        <v>510</v>
      </c>
      <c r="H88" s="215">
        <v>18.600000000000001</v>
      </c>
      <c r="I88" s="216"/>
      <c r="J88" s="217">
        <f>ROUND(I88*H88,2)</f>
        <v>0</v>
      </c>
      <c r="K88" s="213" t="s">
        <v>47</v>
      </c>
      <c r="L88" s="66"/>
      <c r="M88" s="218" t="s">
        <v>47</v>
      </c>
      <c r="N88" s="219" t="s">
        <v>53</v>
      </c>
      <c r="O88" s="41"/>
      <c r="P88" s="220">
        <f>O88*H88</f>
        <v>0</v>
      </c>
      <c r="Q88" s="220">
        <v>0.00066</v>
      </c>
      <c r="R88" s="220">
        <f>Q88*H88</f>
        <v>0</v>
      </c>
      <c r="S88" s="220">
        <v>0</v>
      </c>
      <c r="T88" s="221">
        <f>S88*H88</f>
        <v>0</v>
      </c>
      <c r="AR88" s="19" t="s">
        <v>194</v>
      </c>
      <c r="AT88" s="19" t="s">
        <v>196</v>
      </c>
      <c r="AU88" s="19" t="s">
        <v>23</v>
      </c>
      <c r="AY88" s="19" t="s">
        <v>195</v>
      </c>
      <c r="BE88" s="222">
        <f>IF(N88="základní",J88,0)</f>
        <v>0</v>
      </c>
      <c r="BF88" s="222">
        <f>IF(N88="snížená",J88,0)</f>
        <v>0</v>
      </c>
      <c r="BG88" s="222">
        <f>IF(N88="zákl. přenesená",J88,0)</f>
        <v>0</v>
      </c>
      <c r="BH88" s="222">
        <f>IF(N88="sníž. přenesená",J88,0)</f>
        <v>0</v>
      </c>
      <c r="BI88" s="222">
        <f>IF(N88="nulová",J88,0)</f>
        <v>0</v>
      </c>
      <c r="BJ88" s="19" t="s">
        <v>23</v>
      </c>
      <c r="BK88" s="222">
        <f>ROUND(I88*H88,2)</f>
        <v>0</v>
      </c>
      <c r="BL88" s="19" t="s">
        <v>194</v>
      </c>
      <c r="BM88" s="19" t="s">
        <v>1748</v>
      </c>
    </row>
    <row r="89" s="1" customFormat="1">
      <c r="B89" s="40"/>
      <c r="C89" s="68"/>
      <c r="D89" s="225" t="s">
        <v>202</v>
      </c>
      <c r="E89" s="68"/>
      <c r="F89" s="226" t="s">
        <v>1009</v>
      </c>
      <c r="G89" s="68"/>
      <c r="H89" s="68"/>
      <c r="I89" s="183"/>
      <c r="J89" s="68"/>
      <c r="K89" s="68"/>
      <c r="L89" s="66"/>
      <c r="M89" s="86"/>
      <c r="N89" s="41"/>
      <c r="O89" s="41"/>
      <c r="P89" s="41"/>
      <c r="Q89" s="41"/>
      <c r="R89" s="41"/>
      <c r="S89" s="41"/>
      <c r="T89" s="87"/>
      <c r="AT89" s="19" t="s">
        <v>202</v>
      </c>
      <c r="AU89" s="19" t="s">
        <v>23</v>
      </c>
    </row>
    <row r="90" s="12" customFormat="1">
      <c r="B90" s="238"/>
      <c r="C90" s="239"/>
      <c r="D90" s="223" t="s">
        <v>213</v>
      </c>
      <c r="E90" s="240" t="s">
        <v>47</v>
      </c>
      <c r="F90" s="241" t="s">
        <v>1747</v>
      </c>
      <c r="G90" s="239"/>
      <c r="H90" s="242">
        <v>18.600000000000001</v>
      </c>
      <c r="I90" s="243"/>
      <c r="J90" s="239"/>
      <c r="K90" s="239"/>
      <c r="L90" s="244"/>
      <c r="M90" s="245"/>
      <c r="N90" s="246"/>
      <c r="O90" s="246"/>
      <c r="P90" s="246"/>
      <c r="Q90" s="246"/>
      <c r="R90" s="246"/>
      <c r="S90" s="246"/>
      <c r="T90" s="247"/>
      <c r="AT90" s="248" t="s">
        <v>213</v>
      </c>
      <c r="AU90" s="248" t="s">
        <v>23</v>
      </c>
      <c r="AV90" s="12" t="s">
        <v>91</v>
      </c>
      <c r="AW90" s="12" t="s">
        <v>45</v>
      </c>
      <c r="AX90" s="12" t="s">
        <v>23</v>
      </c>
      <c r="AY90" s="248" t="s">
        <v>195</v>
      </c>
    </row>
    <row r="91" s="1" customFormat="1" ht="22.5" customHeight="1">
      <c r="B91" s="40"/>
      <c r="C91" s="211" t="s">
        <v>208</v>
      </c>
      <c r="D91" s="211" t="s">
        <v>196</v>
      </c>
      <c r="E91" s="212" t="s">
        <v>1010</v>
      </c>
      <c r="F91" s="213" t="s">
        <v>1011</v>
      </c>
      <c r="G91" s="214" t="s">
        <v>301</v>
      </c>
      <c r="H91" s="215">
        <v>2</v>
      </c>
      <c r="I91" s="216"/>
      <c r="J91" s="217">
        <f>ROUND(I91*H91,2)</f>
        <v>0</v>
      </c>
      <c r="K91" s="213" t="s">
        <v>47</v>
      </c>
      <c r="L91" s="66"/>
      <c r="M91" s="218" t="s">
        <v>47</v>
      </c>
      <c r="N91" s="219" t="s">
        <v>53</v>
      </c>
      <c r="O91" s="41"/>
      <c r="P91" s="220">
        <f>O91*H91</f>
        <v>0</v>
      </c>
      <c r="Q91" s="220">
        <v>0.085419999999999996</v>
      </c>
      <c r="R91" s="220">
        <f>Q91*H91</f>
        <v>0</v>
      </c>
      <c r="S91" s="220">
        <v>0</v>
      </c>
      <c r="T91" s="221">
        <f>S91*H91</f>
        <v>0</v>
      </c>
      <c r="AR91" s="19" t="s">
        <v>194</v>
      </c>
      <c r="AT91" s="19" t="s">
        <v>196</v>
      </c>
      <c r="AU91" s="19" t="s">
        <v>23</v>
      </c>
      <c r="AY91" s="19" t="s">
        <v>195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19" t="s">
        <v>23</v>
      </c>
      <c r="BK91" s="222">
        <f>ROUND(I91*H91,2)</f>
        <v>0</v>
      </c>
      <c r="BL91" s="19" t="s">
        <v>194</v>
      </c>
      <c r="BM91" s="19" t="s">
        <v>1749</v>
      </c>
    </row>
    <row r="92" s="1" customFormat="1">
      <c r="B92" s="40"/>
      <c r="C92" s="68"/>
      <c r="D92" s="223" t="s">
        <v>202</v>
      </c>
      <c r="E92" s="68"/>
      <c r="F92" s="224" t="s">
        <v>1013</v>
      </c>
      <c r="G92" s="68"/>
      <c r="H92" s="68"/>
      <c r="I92" s="183"/>
      <c r="J92" s="68"/>
      <c r="K92" s="68"/>
      <c r="L92" s="66"/>
      <c r="M92" s="86"/>
      <c r="N92" s="41"/>
      <c r="O92" s="41"/>
      <c r="P92" s="41"/>
      <c r="Q92" s="41"/>
      <c r="R92" s="41"/>
      <c r="S92" s="41"/>
      <c r="T92" s="87"/>
      <c r="AT92" s="19" t="s">
        <v>202</v>
      </c>
      <c r="AU92" s="19" t="s">
        <v>23</v>
      </c>
    </row>
    <row r="93" s="1" customFormat="1" ht="22.5" customHeight="1">
      <c r="B93" s="40"/>
      <c r="C93" s="211" t="s">
        <v>194</v>
      </c>
      <c r="D93" s="211" t="s">
        <v>196</v>
      </c>
      <c r="E93" s="212" t="s">
        <v>1014</v>
      </c>
      <c r="F93" s="213" t="s">
        <v>1015</v>
      </c>
      <c r="G93" s="214" t="s">
        <v>284</v>
      </c>
      <c r="H93" s="215">
        <v>26.399999999999999</v>
      </c>
      <c r="I93" s="216"/>
      <c r="J93" s="217">
        <f>ROUND(I93*H93,2)</f>
        <v>0</v>
      </c>
      <c r="K93" s="213" t="s">
        <v>47</v>
      </c>
      <c r="L93" s="66"/>
      <c r="M93" s="218" t="s">
        <v>47</v>
      </c>
      <c r="N93" s="219" t="s">
        <v>53</v>
      </c>
      <c r="O93" s="41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AR93" s="19" t="s">
        <v>194</v>
      </c>
      <c r="AT93" s="19" t="s">
        <v>196</v>
      </c>
      <c r="AU93" s="19" t="s">
        <v>23</v>
      </c>
      <c r="AY93" s="19" t="s">
        <v>195</v>
      </c>
      <c r="BE93" s="222">
        <f>IF(N93="základní",J93,0)</f>
        <v>0</v>
      </c>
      <c r="BF93" s="222">
        <f>IF(N93="snížená",J93,0)</f>
        <v>0</v>
      </c>
      <c r="BG93" s="222">
        <f>IF(N93="zákl. přenesená",J93,0)</f>
        <v>0</v>
      </c>
      <c r="BH93" s="222">
        <f>IF(N93="sníž. přenesená",J93,0)</f>
        <v>0</v>
      </c>
      <c r="BI93" s="222">
        <f>IF(N93="nulová",J93,0)</f>
        <v>0</v>
      </c>
      <c r="BJ93" s="19" t="s">
        <v>23</v>
      </c>
      <c r="BK93" s="222">
        <f>ROUND(I93*H93,2)</f>
        <v>0</v>
      </c>
      <c r="BL93" s="19" t="s">
        <v>194</v>
      </c>
      <c r="BM93" s="19" t="s">
        <v>1750</v>
      </c>
    </row>
    <row r="94" s="1" customFormat="1">
      <c r="B94" s="40"/>
      <c r="C94" s="68"/>
      <c r="D94" s="225" t="s">
        <v>202</v>
      </c>
      <c r="E94" s="68"/>
      <c r="F94" s="226" t="s">
        <v>1015</v>
      </c>
      <c r="G94" s="68"/>
      <c r="H94" s="68"/>
      <c r="I94" s="183"/>
      <c r="J94" s="68"/>
      <c r="K94" s="68"/>
      <c r="L94" s="66"/>
      <c r="M94" s="86"/>
      <c r="N94" s="41"/>
      <c r="O94" s="41"/>
      <c r="P94" s="41"/>
      <c r="Q94" s="41"/>
      <c r="R94" s="41"/>
      <c r="S94" s="41"/>
      <c r="T94" s="87"/>
      <c r="AT94" s="19" t="s">
        <v>202</v>
      </c>
      <c r="AU94" s="19" t="s">
        <v>23</v>
      </c>
    </row>
    <row r="95" s="12" customFormat="1">
      <c r="B95" s="238"/>
      <c r="C95" s="239"/>
      <c r="D95" s="223" t="s">
        <v>213</v>
      </c>
      <c r="E95" s="240" t="s">
        <v>47</v>
      </c>
      <c r="F95" s="241" t="s">
        <v>1751</v>
      </c>
      <c r="G95" s="239"/>
      <c r="H95" s="242">
        <v>26.399999999999999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213</v>
      </c>
      <c r="AU95" s="248" t="s">
        <v>23</v>
      </c>
      <c r="AV95" s="12" t="s">
        <v>91</v>
      </c>
      <c r="AW95" s="12" t="s">
        <v>45</v>
      </c>
      <c r="AX95" s="12" t="s">
        <v>23</v>
      </c>
      <c r="AY95" s="248" t="s">
        <v>195</v>
      </c>
    </row>
    <row r="96" s="1" customFormat="1" ht="31.5" customHeight="1">
      <c r="B96" s="40"/>
      <c r="C96" s="211" t="s">
        <v>220</v>
      </c>
      <c r="D96" s="211" t="s">
        <v>196</v>
      </c>
      <c r="E96" s="212" t="s">
        <v>1018</v>
      </c>
      <c r="F96" s="213" t="s">
        <v>1019</v>
      </c>
      <c r="G96" s="214" t="s">
        <v>284</v>
      </c>
      <c r="H96" s="215">
        <v>90</v>
      </c>
      <c r="I96" s="216"/>
      <c r="J96" s="217">
        <f>ROUND(I96*H96,2)</f>
        <v>0</v>
      </c>
      <c r="K96" s="213" t="s">
        <v>47</v>
      </c>
      <c r="L96" s="66"/>
      <c r="M96" s="218" t="s">
        <v>47</v>
      </c>
      <c r="N96" s="219" t="s">
        <v>53</v>
      </c>
      <c r="O96" s="41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19" t="s">
        <v>194</v>
      </c>
      <c r="AT96" s="19" t="s">
        <v>196</v>
      </c>
      <c r="AU96" s="19" t="s">
        <v>23</v>
      </c>
      <c r="AY96" s="19" t="s">
        <v>195</v>
      </c>
      <c r="BE96" s="222">
        <f>IF(N96="základní",J96,0)</f>
        <v>0</v>
      </c>
      <c r="BF96" s="222">
        <f>IF(N96="snížená",J96,0)</f>
        <v>0</v>
      </c>
      <c r="BG96" s="222">
        <f>IF(N96="zákl. přenesená",J96,0)</f>
        <v>0</v>
      </c>
      <c r="BH96" s="222">
        <f>IF(N96="sníž. přenesená",J96,0)</f>
        <v>0</v>
      </c>
      <c r="BI96" s="222">
        <f>IF(N96="nulová",J96,0)</f>
        <v>0</v>
      </c>
      <c r="BJ96" s="19" t="s">
        <v>23</v>
      </c>
      <c r="BK96" s="222">
        <f>ROUND(I96*H96,2)</f>
        <v>0</v>
      </c>
      <c r="BL96" s="19" t="s">
        <v>194</v>
      </c>
      <c r="BM96" s="19" t="s">
        <v>1752</v>
      </c>
    </row>
    <row r="97" s="1" customFormat="1">
      <c r="B97" s="40"/>
      <c r="C97" s="68"/>
      <c r="D97" s="225" t="s">
        <v>202</v>
      </c>
      <c r="E97" s="68"/>
      <c r="F97" s="226" t="s">
        <v>1021</v>
      </c>
      <c r="G97" s="68"/>
      <c r="H97" s="68"/>
      <c r="I97" s="183"/>
      <c r="J97" s="68"/>
      <c r="K97" s="68"/>
      <c r="L97" s="66"/>
      <c r="M97" s="86"/>
      <c r="N97" s="41"/>
      <c r="O97" s="41"/>
      <c r="P97" s="41"/>
      <c r="Q97" s="41"/>
      <c r="R97" s="41"/>
      <c r="S97" s="41"/>
      <c r="T97" s="87"/>
      <c r="AT97" s="19" t="s">
        <v>202</v>
      </c>
      <c r="AU97" s="19" t="s">
        <v>23</v>
      </c>
    </row>
    <row r="98" s="12" customFormat="1">
      <c r="B98" s="238"/>
      <c r="C98" s="239"/>
      <c r="D98" s="223" t="s">
        <v>213</v>
      </c>
      <c r="E98" s="240" t="s">
        <v>47</v>
      </c>
      <c r="F98" s="241" t="s">
        <v>1753</v>
      </c>
      <c r="G98" s="239"/>
      <c r="H98" s="242">
        <v>90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AT98" s="248" t="s">
        <v>213</v>
      </c>
      <c r="AU98" s="248" t="s">
        <v>23</v>
      </c>
      <c r="AV98" s="12" t="s">
        <v>91</v>
      </c>
      <c r="AW98" s="12" t="s">
        <v>45</v>
      </c>
      <c r="AX98" s="12" t="s">
        <v>23</v>
      </c>
      <c r="AY98" s="248" t="s">
        <v>195</v>
      </c>
    </row>
    <row r="99" s="1" customFormat="1" ht="22.5" customHeight="1">
      <c r="B99" s="40"/>
      <c r="C99" s="211" t="s">
        <v>226</v>
      </c>
      <c r="D99" s="211" t="s">
        <v>196</v>
      </c>
      <c r="E99" s="212" t="s">
        <v>1039</v>
      </c>
      <c r="F99" s="213" t="s">
        <v>1040</v>
      </c>
      <c r="G99" s="214" t="s">
        <v>284</v>
      </c>
      <c r="H99" s="215">
        <v>48.100000000000001</v>
      </c>
      <c r="I99" s="216"/>
      <c r="J99" s="217">
        <f>ROUND(I99*H99,2)</f>
        <v>0</v>
      </c>
      <c r="K99" s="213" t="s">
        <v>47</v>
      </c>
      <c r="L99" s="66"/>
      <c r="M99" s="218" t="s">
        <v>47</v>
      </c>
      <c r="N99" s="219" t="s">
        <v>53</v>
      </c>
      <c r="O99" s="41"/>
      <c r="P99" s="220">
        <f>O99*H99</f>
        <v>0</v>
      </c>
      <c r="Q99" s="220">
        <v>0.058279999999999998</v>
      </c>
      <c r="R99" s="220">
        <f>Q99*H99</f>
        <v>0</v>
      </c>
      <c r="S99" s="220">
        <v>0</v>
      </c>
      <c r="T99" s="221">
        <f>S99*H99</f>
        <v>0</v>
      </c>
      <c r="AR99" s="19" t="s">
        <v>194</v>
      </c>
      <c r="AT99" s="19" t="s">
        <v>196</v>
      </c>
      <c r="AU99" s="19" t="s">
        <v>23</v>
      </c>
      <c r="AY99" s="19" t="s">
        <v>195</v>
      </c>
      <c r="BE99" s="222">
        <f>IF(N99="základní",J99,0)</f>
        <v>0</v>
      </c>
      <c r="BF99" s="222">
        <f>IF(N99="snížená",J99,0)</f>
        <v>0</v>
      </c>
      <c r="BG99" s="222">
        <f>IF(N99="zákl. přenesená",J99,0)</f>
        <v>0</v>
      </c>
      <c r="BH99" s="222">
        <f>IF(N99="sníž. přenesená",J99,0)</f>
        <v>0</v>
      </c>
      <c r="BI99" s="222">
        <f>IF(N99="nulová",J99,0)</f>
        <v>0</v>
      </c>
      <c r="BJ99" s="19" t="s">
        <v>23</v>
      </c>
      <c r="BK99" s="222">
        <f>ROUND(I99*H99,2)</f>
        <v>0</v>
      </c>
      <c r="BL99" s="19" t="s">
        <v>194</v>
      </c>
      <c r="BM99" s="19" t="s">
        <v>1754</v>
      </c>
    </row>
    <row r="100" s="1" customFormat="1">
      <c r="B100" s="40"/>
      <c r="C100" s="68"/>
      <c r="D100" s="225" t="s">
        <v>202</v>
      </c>
      <c r="E100" s="68"/>
      <c r="F100" s="226" t="s">
        <v>1042</v>
      </c>
      <c r="G100" s="68"/>
      <c r="H100" s="68"/>
      <c r="I100" s="183"/>
      <c r="J100" s="68"/>
      <c r="K100" s="68"/>
      <c r="L100" s="66"/>
      <c r="M100" s="86"/>
      <c r="N100" s="41"/>
      <c r="O100" s="41"/>
      <c r="P100" s="41"/>
      <c r="Q100" s="41"/>
      <c r="R100" s="41"/>
      <c r="S100" s="41"/>
      <c r="T100" s="87"/>
      <c r="AT100" s="19" t="s">
        <v>202</v>
      </c>
      <c r="AU100" s="19" t="s">
        <v>23</v>
      </c>
    </row>
    <row r="101" s="12" customFormat="1">
      <c r="B101" s="238"/>
      <c r="C101" s="239"/>
      <c r="D101" s="223" t="s">
        <v>213</v>
      </c>
      <c r="E101" s="240" t="s">
        <v>47</v>
      </c>
      <c r="F101" s="241" t="s">
        <v>1755</v>
      </c>
      <c r="G101" s="239"/>
      <c r="H101" s="242">
        <v>48.100000000000001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AT101" s="248" t="s">
        <v>213</v>
      </c>
      <c r="AU101" s="248" t="s">
        <v>23</v>
      </c>
      <c r="AV101" s="12" t="s">
        <v>91</v>
      </c>
      <c r="AW101" s="12" t="s">
        <v>45</v>
      </c>
      <c r="AX101" s="12" t="s">
        <v>23</v>
      </c>
      <c r="AY101" s="248" t="s">
        <v>195</v>
      </c>
    </row>
    <row r="102" s="1" customFormat="1" ht="22.5" customHeight="1">
      <c r="B102" s="40"/>
      <c r="C102" s="211" t="s">
        <v>232</v>
      </c>
      <c r="D102" s="211" t="s">
        <v>196</v>
      </c>
      <c r="E102" s="212" t="s">
        <v>1044</v>
      </c>
      <c r="F102" s="213" t="s">
        <v>1045</v>
      </c>
      <c r="G102" s="214" t="s">
        <v>284</v>
      </c>
      <c r="H102" s="215">
        <v>28.120000000000001</v>
      </c>
      <c r="I102" s="216"/>
      <c r="J102" s="217">
        <f>ROUND(I102*H102,2)</f>
        <v>0</v>
      </c>
      <c r="K102" s="213" t="s">
        <v>47</v>
      </c>
      <c r="L102" s="66"/>
      <c r="M102" s="218" t="s">
        <v>47</v>
      </c>
      <c r="N102" s="219" t="s">
        <v>53</v>
      </c>
      <c r="O102" s="41"/>
      <c r="P102" s="220">
        <f>O102*H102</f>
        <v>0</v>
      </c>
      <c r="Q102" s="220">
        <v>0.0035599999999999998</v>
      </c>
      <c r="R102" s="220">
        <f>Q102*H102</f>
        <v>0</v>
      </c>
      <c r="S102" s="220">
        <v>0</v>
      </c>
      <c r="T102" s="221">
        <f>S102*H102</f>
        <v>0</v>
      </c>
      <c r="AR102" s="19" t="s">
        <v>194</v>
      </c>
      <c r="AT102" s="19" t="s">
        <v>196</v>
      </c>
      <c r="AU102" s="19" t="s">
        <v>23</v>
      </c>
      <c r="AY102" s="19" t="s">
        <v>195</v>
      </c>
      <c r="BE102" s="222">
        <f>IF(N102="základní",J102,0)</f>
        <v>0</v>
      </c>
      <c r="BF102" s="222">
        <f>IF(N102="snížená",J102,0)</f>
        <v>0</v>
      </c>
      <c r="BG102" s="222">
        <f>IF(N102="zákl. přenesená",J102,0)</f>
        <v>0</v>
      </c>
      <c r="BH102" s="222">
        <f>IF(N102="sníž. přenesená",J102,0)</f>
        <v>0</v>
      </c>
      <c r="BI102" s="222">
        <f>IF(N102="nulová",J102,0)</f>
        <v>0</v>
      </c>
      <c r="BJ102" s="19" t="s">
        <v>23</v>
      </c>
      <c r="BK102" s="222">
        <f>ROUND(I102*H102,2)</f>
        <v>0</v>
      </c>
      <c r="BL102" s="19" t="s">
        <v>194</v>
      </c>
      <c r="BM102" s="19" t="s">
        <v>1756</v>
      </c>
    </row>
    <row r="103" s="1" customFormat="1">
      <c r="B103" s="40"/>
      <c r="C103" s="68"/>
      <c r="D103" s="225" t="s">
        <v>202</v>
      </c>
      <c r="E103" s="68"/>
      <c r="F103" s="226" t="s">
        <v>1047</v>
      </c>
      <c r="G103" s="68"/>
      <c r="H103" s="68"/>
      <c r="I103" s="183"/>
      <c r="J103" s="68"/>
      <c r="K103" s="68"/>
      <c r="L103" s="66"/>
      <c r="M103" s="86"/>
      <c r="N103" s="41"/>
      <c r="O103" s="41"/>
      <c r="P103" s="41"/>
      <c r="Q103" s="41"/>
      <c r="R103" s="41"/>
      <c r="S103" s="41"/>
      <c r="T103" s="87"/>
      <c r="AT103" s="19" t="s">
        <v>202</v>
      </c>
      <c r="AU103" s="19" t="s">
        <v>23</v>
      </c>
    </row>
    <row r="104" s="12" customFormat="1">
      <c r="B104" s="238"/>
      <c r="C104" s="239"/>
      <c r="D104" s="223" t="s">
        <v>213</v>
      </c>
      <c r="E104" s="240" t="s">
        <v>47</v>
      </c>
      <c r="F104" s="241" t="s">
        <v>1757</v>
      </c>
      <c r="G104" s="239"/>
      <c r="H104" s="242">
        <v>28.120000000000001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213</v>
      </c>
      <c r="AU104" s="248" t="s">
        <v>23</v>
      </c>
      <c r="AV104" s="12" t="s">
        <v>91</v>
      </c>
      <c r="AW104" s="12" t="s">
        <v>45</v>
      </c>
      <c r="AX104" s="12" t="s">
        <v>23</v>
      </c>
      <c r="AY104" s="248" t="s">
        <v>195</v>
      </c>
    </row>
    <row r="105" s="1" customFormat="1" ht="22.5" customHeight="1">
      <c r="B105" s="40"/>
      <c r="C105" s="211" t="s">
        <v>238</v>
      </c>
      <c r="D105" s="211" t="s">
        <v>196</v>
      </c>
      <c r="E105" s="212" t="s">
        <v>1602</v>
      </c>
      <c r="F105" s="213" t="s">
        <v>1603</v>
      </c>
      <c r="G105" s="214" t="s">
        <v>284</v>
      </c>
      <c r="H105" s="215">
        <v>28.120000000000001</v>
      </c>
      <c r="I105" s="216"/>
      <c r="J105" s="217">
        <f>ROUND(I105*H105,2)</f>
        <v>0</v>
      </c>
      <c r="K105" s="213" t="s">
        <v>47</v>
      </c>
      <c r="L105" s="66"/>
      <c r="M105" s="218" t="s">
        <v>47</v>
      </c>
      <c r="N105" s="219" t="s">
        <v>53</v>
      </c>
      <c r="O105" s="41"/>
      <c r="P105" s="220">
        <f>O105*H105</f>
        <v>0</v>
      </c>
      <c r="Q105" s="220">
        <v>0.00098999999999999999</v>
      </c>
      <c r="R105" s="220">
        <f>Q105*H105</f>
        <v>0</v>
      </c>
      <c r="S105" s="220">
        <v>0</v>
      </c>
      <c r="T105" s="221">
        <f>S105*H105</f>
        <v>0</v>
      </c>
      <c r="AR105" s="19" t="s">
        <v>194</v>
      </c>
      <c r="AT105" s="19" t="s">
        <v>196</v>
      </c>
      <c r="AU105" s="19" t="s">
        <v>23</v>
      </c>
      <c r="AY105" s="19" t="s">
        <v>195</v>
      </c>
      <c r="BE105" s="222">
        <f>IF(N105="základní",J105,0)</f>
        <v>0</v>
      </c>
      <c r="BF105" s="222">
        <f>IF(N105="snížená",J105,0)</f>
        <v>0</v>
      </c>
      <c r="BG105" s="222">
        <f>IF(N105="zákl. přenesená",J105,0)</f>
        <v>0</v>
      </c>
      <c r="BH105" s="222">
        <f>IF(N105="sníž. přenesená",J105,0)</f>
        <v>0</v>
      </c>
      <c r="BI105" s="222">
        <f>IF(N105="nulová",J105,0)</f>
        <v>0</v>
      </c>
      <c r="BJ105" s="19" t="s">
        <v>23</v>
      </c>
      <c r="BK105" s="222">
        <f>ROUND(I105*H105,2)</f>
        <v>0</v>
      </c>
      <c r="BL105" s="19" t="s">
        <v>194</v>
      </c>
      <c r="BM105" s="19" t="s">
        <v>1758</v>
      </c>
    </row>
    <row r="106" s="1" customFormat="1">
      <c r="B106" s="40"/>
      <c r="C106" s="68"/>
      <c r="D106" s="225" t="s">
        <v>202</v>
      </c>
      <c r="E106" s="68"/>
      <c r="F106" s="226" t="s">
        <v>1605</v>
      </c>
      <c r="G106" s="68"/>
      <c r="H106" s="68"/>
      <c r="I106" s="183"/>
      <c r="J106" s="68"/>
      <c r="K106" s="68"/>
      <c r="L106" s="66"/>
      <c r="M106" s="86"/>
      <c r="N106" s="41"/>
      <c r="O106" s="41"/>
      <c r="P106" s="41"/>
      <c r="Q106" s="41"/>
      <c r="R106" s="41"/>
      <c r="S106" s="41"/>
      <c r="T106" s="87"/>
      <c r="AT106" s="19" t="s">
        <v>202</v>
      </c>
      <c r="AU106" s="19" t="s">
        <v>23</v>
      </c>
    </row>
    <row r="107" s="12" customFormat="1">
      <c r="B107" s="238"/>
      <c r="C107" s="239"/>
      <c r="D107" s="223" t="s">
        <v>213</v>
      </c>
      <c r="E107" s="240" t="s">
        <v>47</v>
      </c>
      <c r="F107" s="241" t="s">
        <v>1757</v>
      </c>
      <c r="G107" s="239"/>
      <c r="H107" s="242">
        <v>28.120000000000001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AT107" s="248" t="s">
        <v>213</v>
      </c>
      <c r="AU107" s="248" t="s">
        <v>23</v>
      </c>
      <c r="AV107" s="12" t="s">
        <v>91</v>
      </c>
      <c r="AW107" s="12" t="s">
        <v>45</v>
      </c>
      <c r="AX107" s="12" t="s">
        <v>23</v>
      </c>
      <c r="AY107" s="248" t="s">
        <v>195</v>
      </c>
    </row>
    <row r="108" s="1" customFormat="1" ht="22.5" customHeight="1">
      <c r="B108" s="40"/>
      <c r="C108" s="211" t="s">
        <v>243</v>
      </c>
      <c r="D108" s="211" t="s">
        <v>196</v>
      </c>
      <c r="E108" s="212" t="s">
        <v>1610</v>
      </c>
      <c r="F108" s="213" t="s">
        <v>1611</v>
      </c>
      <c r="G108" s="214" t="s">
        <v>284</v>
      </c>
      <c r="H108" s="215">
        <v>10</v>
      </c>
      <c r="I108" s="216"/>
      <c r="J108" s="217">
        <f>ROUND(I108*H108,2)</f>
        <v>0</v>
      </c>
      <c r="K108" s="213" t="s">
        <v>47</v>
      </c>
      <c r="L108" s="66"/>
      <c r="M108" s="218" t="s">
        <v>47</v>
      </c>
      <c r="N108" s="219" t="s">
        <v>53</v>
      </c>
      <c r="O108" s="41"/>
      <c r="P108" s="220">
        <f>O108*H108</f>
        <v>0</v>
      </c>
      <c r="Q108" s="220">
        <v>0.00050000000000000001</v>
      </c>
      <c r="R108" s="220">
        <f>Q108*H108</f>
        <v>0</v>
      </c>
      <c r="S108" s="220">
        <v>0</v>
      </c>
      <c r="T108" s="221">
        <f>S108*H108</f>
        <v>0</v>
      </c>
      <c r="AR108" s="19" t="s">
        <v>194</v>
      </c>
      <c r="AT108" s="19" t="s">
        <v>196</v>
      </c>
      <c r="AU108" s="19" t="s">
        <v>23</v>
      </c>
      <c r="AY108" s="19" t="s">
        <v>195</v>
      </c>
      <c r="BE108" s="222">
        <f>IF(N108="základní",J108,0)</f>
        <v>0</v>
      </c>
      <c r="BF108" s="222">
        <f>IF(N108="snížená",J108,0)</f>
        <v>0</v>
      </c>
      <c r="BG108" s="222">
        <f>IF(N108="zákl. přenesená",J108,0)</f>
        <v>0</v>
      </c>
      <c r="BH108" s="222">
        <f>IF(N108="sníž. přenesená",J108,0)</f>
        <v>0</v>
      </c>
      <c r="BI108" s="222">
        <f>IF(N108="nulová",J108,0)</f>
        <v>0</v>
      </c>
      <c r="BJ108" s="19" t="s">
        <v>23</v>
      </c>
      <c r="BK108" s="222">
        <f>ROUND(I108*H108,2)</f>
        <v>0</v>
      </c>
      <c r="BL108" s="19" t="s">
        <v>194</v>
      </c>
      <c r="BM108" s="19" t="s">
        <v>1759</v>
      </c>
    </row>
    <row r="109" s="1" customFormat="1">
      <c r="B109" s="40"/>
      <c r="C109" s="68"/>
      <c r="D109" s="223" t="s">
        <v>202</v>
      </c>
      <c r="E109" s="68"/>
      <c r="F109" s="224" t="s">
        <v>1613</v>
      </c>
      <c r="G109" s="68"/>
      <c r="H109" s="68"/>
      <c r="I109" s="183"/>
      <c r="J109" s="68"/>
      <c r="K109" s="68"/>
      <c r="L109" s="66"/>
      <c r="M109" s="86"/>
      <c r="N109" s="41"/>
      <c r="O109" s="41"/>
      <c r="P109" s="41"/>
      <c r="Q109" s="41"/>
      <c r="R109" s="41"/>
      <c r="S109" s="41"/>
      <c r="T109" s="87"/>
      <c r="AT109" s="19" t="s">
        <v>202</v>
      </c>
      <c r="AU109" s="19" t="s">
        <v>23</v>
      </c>
    </row>
    <row r="110" s="1" customFormat="1" ht="22.5" customHeight="1">
      <c r="B110" s="40"/>
      <c r="C110" s="211" t="s">
        <v>28</v>
      </c>
      <c r="D110" s="211" t="s">
        <v>196</v>
      </c>
      <c r="E110" s="212" t="s">
        <v>926</v>
      </c>
      <c r="F110" s="213" t="s">
        <v>927</v>
      </c>
      <c r="G110" s="214" t="s">
        <v>486</v>
      </c>
      <c r="H110" s="215">
        <v>0.90000000000000002</v>
      </c>
      <c r="I110" s="216"/>
      <c r="J110" s="217">
        <f>ROUND(I110*H110,2)</f>
        <v>0</v>
      </c>
      <c r="K110" s="213" t="s">
        <v>200</v>
      </c>
      <c r="L110" s="66"/>
      <c r="M110" s="218" t="s">
        <v>47</v>
      </c>
      <c r="N110" s="219" t="s">
        <v>53</v>
      </c>
      <c r="O110" s="41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AR110" s="19" t="s">
        <v>194</v>
      </c>
      <c r="AT110" s="19" t="s">
        <v>196</v>
      </c>
      <c r="AU110" s="19" t="s">
        <v>23</v>
      </c>
      <c r="AY110" s="19" t="s">
        <v>195</v>
      </c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19" t="s">
        <v>23</v>
      </c>
      <c r="BK110" s="222">
        <f>ROUND(I110*H110,2)</f>
        <v>0</v>
      </c>
      <c r="BL110" s="19" t="s">
        <v>194</v>
      </c>
      <c r="BM110" s="19" t="s">
        <v>1760</v>
      </c>
    </row>
    <row r="111" s="1" customFormat="1">
      <c r="B111" s="40"/>
      <c r="C111" s="68"/>
      <c r="D111" s="225" t="s">
        <v>202</v>
      </c>
      <c r="E111" s="68"/>
      <c r="F111" s="226" t="s">
        <v>929</v>
      </c>
      <c r="G111" s="68"/>
      <c r="H111" s="68"/>
      <c r="I111" s="183"/>
      <c r="J111" s="68"/>
      <c r="K111" s="68"/>
      <c r="L111" s="66"/>
      <c r="M111" s="86"/>
      <c r="N111" s="41"/>
      <c r="O111" s="41"/>
      <c r="P111" s="41"/>
      <c r="Q111" s="41"/>
      <c r="R111" s="41"/>
      <c r="S111" s="41"/>
      <c r="T111" s="87"/>
      <c r="AT111" s="19" t="s">
        <v>202</v>
      </c>
      <c r="AU111" s="19" t="s">
        <v>23</v>
      </c>
    </row>
    <row r="112" s="12" customFormat="1">
      <c r="B112" s="238"/>
      <c r="C112" s="239"/>
      <c r="D112" s="223" t="s">
        <v>213</v>
      </c>
      <c r="E112" s="240" t="s">
        <v>47</v>
      </c>
      <c r="F112" s="241" t="s">
        <v>1051</v>
      </c>
      <c r="G112" s="239"/>
      <c r="H112" s="242">
        <v>0.90000000000000002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213</v>
      </c>
      <c r="AU112" s="248" t="s">
        <v>23</v>
      </c>
      <c r="AV112" s="12" t="s">
        <v>91</v>
      </c>
      <c r="AW112" s="12" t="s">
        <v>45</v>
      </c>
      <c r="AX112" s="12" t="s">
        <v>23</v>
      </c>
      <c r="AY112" s="248" t="s">
        <v>195</v>
      </c>
    </row>
    <row r="113" s="1" customFormat="1" ht="22.5" customHeight="1">
      <c r="B113" s="40"/>
      <c r="C113" s="211" t="s">
        <v>252</v>
      </c>
      <c r="D113" s="211" t="s">
        <v>196</v>
      </c>
      <c r="E113" s="212" t="s">
        <v>932</v>
      </c>
      <c r="F113" s="213" t="s">
        <v>933</v>
      </c>
      <c r="G113" s="214" t="s">
        <v>486</v>
      </c>
      <c r="H113" s="215">
        <v>9</v>
      </c>
      <c r="I113" s="216"/>
      <c r="J113" s="217">
        <f>ROUND(I113*H113,2)</f>
        <v>0</v>
      </c>
      <c r="K113" s="213" t="s">
        <v>200</v>
      </c>
      <c r="L113" s="66"/>
      <c r="M113" s="218" t="s">
        <v>47</v>
      </c>
      <c r="N113" s="219" t="s">
        <v>53</v>
      </c>
      <c r="O113" s="41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AR113" s="19" t="s">
        <v>194</v>
      </c>
      <c r="AT113" s="19" t="s">
        <v>196</v>
      </c>
      <c r="AU113" s="19" t="s">
        <v>23</v>
      </c>
      <c r="AY113" s="19" t="s">
        <v>195</v>
      </c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19" t="s">
        <v>23</v>
      </c>
      <c r="BK113" s="222">
        <f>ROUND(I113*H113,2)</f>
        <v>0</v>
      </c>
      <c r="BL113" s="19" t="s">
        <v>194</v>
      </c>
      <c r="BM113" s="19" t="s">
        <v>1761</v>
      </c>
    </row>
    <row r="114" s="1" customFormat="1">
      <c r="B114" s="40"/>
      <c r="C114" s="68"/>
      <c r="D114" s="225" t="s">
        <v>202</v>
      </c>
      <c r="E114" s="68"/>
      <c r="F114" s="226" t="s">
        <v>935</v>
      </c>
      <c r="G114" s="68"/>
      <c r="H114" s="68"/>
      <c r="I114" s="183"/>
      <c r="J114" s="68"/>
      <c r="K114" s="68"/>
      <c r="L114" s="66"/>
      <c r="M114" s="86"/>
      <c r="N114" s="41"/>
      <c r="O114" s="41"/>
      <c r="P114" s="41"/>
      <c r="Q114" s="41"/>
      <c r="R114" s="41"/>
      <c r="S114" s="41"/>
      <c r="T114" s="87"/>
      <c r="AT114" s="19" t="s">
        <v>202</v>
      </c>
      <c r="AU114" s="19" t="s">
        <v>23</v>
      </c>
    </row>
    <row r="115" s="12" customFormat="1">
      <c r="B115" s="238"/>
      <c r="C115" s="239"/>
      <c r="D115" s="225" t="s">
        <v>213</v>
      </c>
      <c r="E115" s="266" t="s">
        <v>47</v>
      </c>
      <c r="F115" s="267" t="s">
        <v>1053</v>
      </c>
      <c r="G115" s="239"/>
      <c r="H115" s="268">
        <v>9</v>
      </c>
      <c r="I115" s="243"/>
      <c r="J115" s="239"/>
      <c r="K115" s="239"/>
      <c r="L115" s="244"/>
      <c r="M115" s="269"/>
      <c r="N115" s="270"/>
      <c r="O115" s="270"/>
      <c r="P115" s="270"/>
      <c r="Q115" s="270"/>
      <c r="R115" s="270"/>
      <c r="S115" s="270"/>
      <c r="T115" s="271"/>
      <c r="AT115" s="248" t="s">
        <v>213</v>
      </c>
      <c r="AU115" s="248" t="s">
        <v>23</v>
      </c>
      <c r="AV115" s="12" t="s">
        <v>91</v>
      </c>
      <c r="AW115" s="12" t="s">
        <v>45</v>
      </c>
      <c r="AX115" s="12" t="s">
        <v>23</v>
      </c>
      <c r="AY115" s="248" t="s">
        <v>195</v>
      </c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66"/>
      <c r="J116" s="62"/>
      <c r="K116" s="62"/>
      <c r="L116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161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>
      <c r="B8" s="23"/>
      <c r="C8" s="24"/>
      <c r="D8" s="34" t="s">
        <v>167</v>
      </c>
      <c r="E8" s="24"/>
      <c r="F8" s="24"/>
      <c r="G8" s="24"/>
      <c r="H8" s="24"/>
      <c r="I8" s="141"/>
      <c r="J8" s="24"/>
      <c r="K8" s="26"/>
    </row>
    <row r="9" s="1" customFormat="1" ht="22.5" customHeight="1">
      <c r="B9" s="40"/>
      <c r="C9" s="41"/>
      <c r="D9" s="41"/>
      <c r="E9" s="142" t="s">
        <v>1633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34" t="s">
        <v>501</v>
      </c>
      <c r="E10" s="41"/>
      <c r="F10" s="41"/>
      <c r="G10" s="41"/>
      <c r="H10" s="41"/>
      <c r="I10" s="143"/>
      <c r="J10" s="41"/>
      <c r="K10" s="45"/>
    </row>
    <row r="11" s="1" customFormat="1" ht="36.96" customHeight="1">
      <c r="B11" s="40"/>
      <c r="C11" s="41"/>
      <c r="D11" s="41"/>
      <c r="E11" s="144" t="s">
        <v>1762</v>
      </c>
      <c r="F11" s="41"/>
      <c r="G11" s="41"/>
      <c r="H11" s="41"/>
      <c r="I11" s="143"/>
      <c r="J11" s="41"/>
      <c r="K11" s="45"/>
    </row>
    <row r="12" s="1" customFormat="1">
      <c r="B12" s="40"/>
      <c r="C12" s="41"/>
      <c r="D12" s="41"/>
      <c r="E12" s="41"/>
      <c r="F12" s="41"/>
      <c r="G12" s="41"/>
      <c r="H12" s="41"/>
      <c r="I12" s="143"/>
      <c r="J12" s="41"/>
      <c r="K12" s="45"/>
    </row>
    <row r="13" s="1" customFormat="1" ht="14.4" customHeight="1">
      <c r="B13" s="40"/>
      <c r="C13" s="41"/>
      <c r="D13" s="34" t="s">
        <v>19</v>
      </c>
      <c r="E13" s="41"/>
      <c r="F13" s="30" t="s">
        <v>47</v>
      </c>
      <c r="G13" s="41"/>
      <c r="H13" s="41"/>
      <c r="I13" s="145" t="s">
        <v>21</v>
      </c>
      <c r="J13" s="30" t="s">
        <v>47</v>
      </c>
      <c r="K13" s="45"/>
    </row>
    <row r="14" s="1" customFormat="1" ht="14.4" customHeight="1">
      <c r="B14" s="40"/>
      <c r="C14" s="41"/>
      <c r="D14" s="34" t="s">
        <v>24</v>
      </c>
      <c r="E14" s="41"/>
      <c r="F14" s="30" t="s">
        <v>277</v>
      </c>
      <c r="G14" s="41"/>
      <c r="H14" s="41"/>
      <c r="I14" s="145" t="s">
        <v>26</v>
      </c>
      <c r="J14" s="146">
        <f>'Rekapitulace stavby'!AN8</f>
        <v>0</v>
      </c>
      <c r="K14" s="45"/>
    </row>
    <row r="15" s="1" customFormat="1" ht="10.8" customHeight="1">
      <c r="B15" s="40"/>
      <c r="C15" s="41"/>
      <c r="D15" s="41"/>
      <c r="E15" s="41"/>
      <c r="F15" s="41"/>
      <c r="G15" s="41"/>
      <c r="H15" s="41"/>
      <c r="I15" s="143"/>
      <c r="J15" s="41"/>
      <c r="K15" s="45"/>
    </row>
    <row r="16" s="1" customFormat="1" ht="14.4" customHeight="1">
      <c r="B16" s="40"/>
      <c r="C16" s="41"/>
      <c r="D16" s="34" t="s">
        <v>34</v>
      </c>
      <c r="E16" s="41"/>
      <c r="F16" s="41"/>
      <c r="G16" s="41"/>
      <c r="H16" s="41"/>
      <c r="I16" s="145" t="s">
        <v>35</v>
      </c>
      <c r="J16" s="30">
        <f>IF('Rekapitulace stavby'!AN10="","",'Rekapitulace stavby'!AN10)</f>
        <v>0</v>
      </c>
      <c r="K16" s="45"/>
    </row>
    <row r="17" s="1" customFormat="1" ht="18" customHeight="1">
      <c r="B17" s="40"/>
      <c r="C17" s="41"/>
      <c r="D17" s="41"/>
      <c r="E17" s="30">
        <f>IF('Rekapitulace stavby'!E11="","",'Rekapitulace stavby'!E11)</f>
        <v>0</v>
      </c>
      <c r="F17" s="41"/>
      <c r="G17" s="41"/>
      <c r="H17" s="41"/>
      <c r="I17" s="145" t="s">
        <v>38</v>
      </c>
      <c r="J17" s="30">
        <f>IF('Rekapitulace stavby'!AN11="","",'Rekapitulace stavby'!AN11)</f>
        <v>0</v>
      </c>
      <c r="K17" s="45"/>
    </row>
    <row r="18" s="1" customFormat="1" ht="6.96" customHeight="1">
      <c r="B18" s="40"/>
      <c r="C18" s="41"/>
      <c r="D18" s="41"/>
      <c r="E18" s="41"/>
      <c r="F18" s="41"/>
      <c r="G18" s="41"/>
      <c r="H18" s="41"/>
      <c r="I18" s="143"/>
      <c r="J18" s="41"/>
      <c r="K18" s="45"/>
    </row>
    <row r="19" s="1" customFormat="1" ht="14.4" customHeight="1">
      <c r="B19" s="40"/>
      <c r="C19" s="41"/>
      <c r="D19" s="34" t="s">
        <v>40</v>
      </c>
      <c r="E19" s="41"/>
      <c r="F19" s="41"/>
      <c r="G19" s="41"/>
      <c r="H19" s="41"/>
      <c r="I19" s="145" t="s">
        <v>35</v>
      </c>
      <c r="J19" s="30">
        <f>IF('Rekapitulace stavby'!AN13="Vyplň údaj","",IF('Rekapitulace stavby'!AN13="","",'Rekapitulace stavby'!AN13))</f>
        <v>0</v>
      </c>
      <c r="K19" s="45"/>
    </row>
    <row r="20" s="1" customFormat="1" ht="18" customHeight="1">
      <c r="B20" s="40"/>
      <c r="C20" s="41"/>
      <c r="D20" s="41"/>
      <c r="E20" s="30">
        <f>IF('Rekapitulace stavby'!E14="Vyplň údaj","",IF('Rekapitulace stavby'!E14="","",'Rekapitulace stavby'!E14))</f>
        <v>0</v>
      </c>
      <c r="F20" s="41"/>
      <c r="G20" s="41"/>
      <c r="H20" s="41"/>
      <c r="I20" s="145" t="s">
        <v>38</v>
      </c>
      <c r="J20" s="30">
        <f>IF('Rekapitulace stavby'!AN14="Vyplň údaj","",IF('Rekapitulace stavby'!AN14="","",'Rekapitulace stavby'!AN14))</f>
        <v>0</v>
      </c>
      <c r="K20" s="45"/>
    </row>
    <row r="21" s="1" customFormat="1" ht="6.96" customHeight="1">
      <c r="B21" s="40"/>
      <c r="C21" s="41"/>
      <c r="D21" s="41"/>
      <c r="E21" s="41"/>
      <c r="F21" s="41"/>
      <c r="G21" s="41"/>
      <c r="H21" s="41"/>
      <c r="I21" s="143"/>
      <c r="J21" s="41"/>
      <c r="K21" s="45"/>
    </row>
    <row r="22" s="1" customFormat="1" ht="14.4" customHeight="1">
      <c r="B22" s="40"/>
      <c r="C22" s="41"/>
      <c r="D22" s="34" t="s">
        <v>42</v>
      </c>
      <c r="E22" s="41"/>
      <c r="F22" s="41"/>
      <c r="G22" s="41"/>
      <c r="H22" s="41"/>
      <c r="I22" s="145" t="s">
        <v>35</v>
      </c>
      <c r="J22" s="30">
        <f>IF('Rekapitulace stavby'!AN16="","",'Rekapitulace stavby'!AN16)</f>
        <v>0</v>
      </c>
      <c r="K22" s="45"/>
    </row>
    <row r="23" s="1" customFormat="1" ht="18" customHeight="1">
      <c r="B23" s="40"/>
      <c r="C23" s="41"/>
      <c r="D23" s="41"/>
      <c r="E23" s="30">
        <f>IF('Rekapitulace stavby'!E17="","",'Rekapitulace stavby'!E17)</f>
        <v>0</v>
      </c>
      <c r="F23" s="41"/>
      <c r="G23" s="41"/>
      <c r="H23" s="41"/>
      <c r="I23" s="145" t="s">
        <v>38</v>
      </c>
      <c r="J23" s="30">
        <f>IF('Rekapitulace stavby'!AN17="","",'Rekapitulace stavby'!AN17)</f>
        <v>0</v>
      </c>
      <c r="K23" s="45"/>
    </row>
    <row r="24" s="1" customFormat="1" ht="6.96" customHeight="1">
      <c r="B24" s="40"/>
      <c r="C24" s="41"/>
      <c r="D24" s="41"/>
      <c r="E24" s="41"/>
      <c r="F24" s="41"/>
      <c r="G24" s="41"/>
      <c r="H24" s="41"/>
      <c r="I24" s="143"/>
      <c r="J24" s="41"/>
      <c r="K24" s="45"/>
    </row>
    <row r="25" s="1" customFormat="1" ht="14.4" customHeight="1">
      <c r="B25" s="40"/>
      <c r="C25" s="41"/>
      <c r="D25" s="34" t="s">
        <v>46</v>
      </c>
      <c r="E25" s="41"/>
      <c r="F25" s="41"/>
      <c r="G25" s="41"/>
      <c r="H25" s="41"/>
      <c r="I25" s="143"/>
      <c r="J25" s="41"/>
      <c r="K25" s="45"/>
    </row>
    <row r="26" s="7" customFormat="1" ht="22.5" customHeight="1">
      <c r="B26" s="148"/>
      <c r="C26" s="149"/>
      <c r="D26" s="149"/>
      <c r="E26" s="38" t="s">
        <v>47</v>
      </c>
      <c r="F26" s="149"/>
      <c r="G26" s="149"/>
      <c r="H26" s="149"/>
      <c r="I26" s="150"/>
      <c r="J26" s="149"/>
      <c r="K26" s="151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143"/>
      <c r="J27" s="41"/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25.44" customHeight="1">
      <c r="B29" s="40"/>
      <c r="C29" s="41"/>
      <c r="D29" s="154" t="s">
        <v>48</v>
      </c>
      <c r="E29" s="41"/>
      <c r="F29" s="41"/>
      <c r="G29" s="41"/>
      <c r="H29" s="41"/>
      <c r="I29" s="143"/>
      <c r="J29" s="155">
        <f>ROUND(J83,2)</f>
        <v>0</v>
      </c>
      <c r="K29" s="45"/>
    </row>
    <row r="30" s="1" customFormat="1" ht="6.96" customHeight="1">
      <c r="B30" s="40"/>
      <c r="C30" s="41"/>
      <c r="D30" s="97"/>
      <c r="E30" s="97"/>
      <c r="F30" s="97"/>
      <c r="G30" s="97"/>
      <c r="H30" s="97"/>
      <c r="I30" s="152"/>
      <c r="J30" s="97"/>
      <c r="K30" s="153"/>
    </row>
    <row r="31" s="1" customFormat="1" ht="14.4" customHeight="1">
      <c r="B31" s="40"/>
      <c r="C31" s="41"/>
      <c r="D31" s="41"/>
      <c r="E31" s="41"/>
      <c r="F31" s="46" t="s">
        <v>50</v>
      </c>
      <c r="G31" s="41"/>
      <c r="H31" s="41"/>
      <c r="I31" s="156" t="s">
        <v>49</v>
      </c>
      <c r="J31" s="46" t="s">
        <v>51</v>
      </c>
      <c r="K31" s="45"/>
    </row>
    <row r="32" s="1" customFormat="1" ht="14.4" customHeight="1">
      <c r="B32" s="40"/>
      <c r="C32" s="41"/>
      <c r="D32" s="49" t="s">
        <v>52</v>
      </c>
      <c r="E32" s="49" t="s">
        <v>53</v>
      </c>
      <c r="F32" s="157">
        <f>ROUND(SUM(BE83:BE115), 2)</f>
        <v>0</v>
      </c>
      <c r="G32" s="41"/>
      <c r="H32" s="41"/>
      <c r="I32" s="158">
        <v>0.20999999999999999</v>
      </c>
      <c r="J32" s="157">
        <f>ROUND(ROUND((SUM(BE83:BE115)), 2)*I32, 2)</f>
        <v>0</v>
      </c>
      <c r="K32" s="45"/>
    </row>
    <row r="33" s="1" customFormat="1" ht="14.4" customHeight="1">
      <c r="B33" s="40"/>
      <c r="C33" s="41"/>
      <c r="D33" s="41"/>
      <c r="E33" s="49" t="s">
        <v>54</v>
      </c>
      <c r="F33" s="157">
        <f>ROUND(SUM(BF83:BF115), 2)</f>
        <v>0</v>
      </c>
      <c r="G33" s="41"/>
      <c r="H33" s="41"/>
      <c r="I33" s="158">
        <v>0.14999999999999999</v>
      </c>
      <c r="J33" s="157">
        <f>ROUND(ROUND((SUM(BF83:BF115)), 2)*I33, 2)</f>
        <v>0</v>
      </c>
      <c r="K33" s="45"/>
    </row>
    <row r="34" hidden="1" s="1" customFormat="1" ht="14.4" customHeight="1">
      <c r="B34" s="40"/>
      <c r="C34" s="41"/>
      <c r="D34" s="41"/>
      <c r="E34" s="49" t="s">
        <v>55</v>
      </c>
      <c r="F34" s="157">
        <f>ROUND(SUM(BG83:BG115), 2)</f>
        <v>0</v>
      </c>
      <c r="G34" s="41"/>
      <c r="H34" s="41"/>
      <c r="I34" s="158">
        <v>0.20999999999999999</v>
      </c>
      <c r="J34" s="157">
        <v>0</v>
      </c>
      <c r="K34" s="45"/>
    </row>
    <row r="35" hidden="1" s="1" customFormat="1" ht="14.4" customHeight="1">
      <c r="B35" s="40"/>
      <c r="C35" s="41"/>
      <c r="D35" s="41"/>
      <c r="E35" s="49" t="s">
        <v>56</v>
      </c>
      <c r="F35" s="157">
        <f>ROUND(SUM(BH83:BH115), 2)</f>
        <v>0</v>
      </c>
      <c r="G35" s="41"/>
      <c r="H35" s="41"/>
      <c r="I35" s="158">
        <v>0.14999999999999999</v>
      </c>
      <c r="J35" s="157">
        <v>0</v>
      </c>
      <c r="K35" s="45"/>
    </row>
    <row r="36" hidden="1" s="1" customFormat="1" ht="14.4" customHeight="1">
      <c r="B36" s="40"/>
      <c r="C36" s="41"/>
      <c r="D36" s="41"/>
      <c r="E36" s="49" t="s">
        <v>57</v>
      </c>
      <c r="F36" s="157">
        <f>ROUND(SUM(BI83:BI115), 2)</f>
        <v>0</v>
      </c>
      <c r="G36" s="41"/>
      <c r="H36" s="41"/>
      <c r="I36" s="158">
        <v>0</v>
      </c>
      <c r="J36" s="157">
        <v>0</v>
      </c>
      <c r="K36" s="45"/>
    </row>
    <row r="37" s="1" customFormat="1" ht="6.96" customHeight="1">
      <c r="B37" s="40"/>
      <c r="C37" s="41"/>
      <c r="D37" s="41"/>
      <c r="E37" s="41"/>
      <c r="F37" s="41"/>
      <c r="G37" s="41"/>
      <c r="H37" s="41"/>
      <c r="I37" s="143"/>
      <c r="J37" s="41"/>
      <c r="K37" s="45"/>
    </row>
    <row r="38" s="1" customFormat="1" ht="25.44" customHeight="1">
      <c r="B38" s="40"/>
      <c r="C38" s="159"/>
      <c r="D38" s="160" t="s">
        <v>58</v>
      </c>
      <c r="E38" s="89"/>
      <c r="F38" s="89"/>
      <c r="G38" s="161" t="s">
        <v>59</v>
      </c>
      <c r="H38" s="162" t="s">
        <v>60</v>
      </c>
      <c r="I38" s="163"/>
      <c r="J38" s="164">
        <f>SUM(J29:J36)</f>
        <v>0</v>
      </c>
      <c r="K38" s="165"/>
    </row>
    <row r="39" s="1" customFormat="1" ht="14.4" customHeight="1">
      <c r="B39" s="61"/>
      <c r="C39" s="62"/>
      <c r="D39" s="62"/>
      <c r="E39" s="62"/>
      <c r="F39" s="62"/>
      <c r="G39" s="62"/>
      <c r="H39" s="62"/>
      <c r="I39" s="166"/>
      <c r="J39" s="62"/>
      <c r="K39" s="63"/>
    </row>
    <row r="43" s="1" customFormat="1" ht="6.96" customHeight="1">
      <c r="B43" s="167"/>
      <c r="C43" s="168"/>
      <c r="D43" s="168"/>
      <c r="E43" s="168"/>
      <c r="F43" s="168"/>
      <c r="G43" s="168"/>
      <c r="H43" s="168"/>
      <c r="I43" s="169"/>
      <c r="J43" s="168"/>
      <c r="K43" s="170"/>
    </row>
    <row r="44" s="1" customFormat="1" ht="36.96" customHeight="1">
      <c r="B44" s="40"/>
      <c r="C44" s="25" t="s">
        <v>172</v>
      </c>
      <c r="D44" s="41"/>
      <c r="E44" s="41"/>
      <c r="F44" s="41"/>
      <c r="G44" s="41"/>
      <c r="H44" s="41"/>
      <c r="I44" s="143"/>
      <c r="J44" s="41"/>
      <c r="K44" s="45"/>
    </row>
    <row r="45" s="1" customFormat="1" ht="6.96" customHeight="1">
      <c r="B45" s="40"/>
      <c r="C45" s="41"/>
      <c r="D45" s="41"/>
      <c r="E45" s="41"/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2.5" customHeight="1">
      <c r="B47" s="40"/>
      <c r="C47" s="41"/>
      <c r="D47" s="41"/>
      <c r="E47" s="142">
        <f>E7</f>
        <v>0</v>
      </c>
      <c r="F47" s="41"/>
      <c r="G47" s="41"/>
      <c r="H47" s="41"/>
      <c r="I47" s="143"/>
      <c r="J47" s="41"/>
      <c r="K47" s="45"/>
    </row>
    <row r="48">
      <c r="B48" s="23"/>
      <c r="C48" s="34" t="s">
        <v>167</v>
      </c>
      <c r="D48" s="24"/>
      <c r="E48" s="24"/>
      <c r="F48" s="24"/>
      <c r="G48" s="24"/>
      <c r="H48" s="24"/>
      <c r="I48" s="141"/>
      <c r="J48" s="24"/>
      <c r="K48" s="26"/>
    </row>
    <row r="49" s="1" customFormat="1" ht="22.5" customHeight="1">
      <c r="B49" s="40"/>
      <c r="C49" s="41"/>
      <c r="D49" s="41"/>
      <c r="E49" s="142" t="s">
        <v>1633</v>
      </c>
      <c r="F49" s="41"/>
      <c r="G49" s="41"/>
      <c r="H49" s="41"/>
      <c r="I49" s="143"/>
      <c r="J49" s="41"/>
      <c r="K49" s="45"/>
    </row>
    <row r="50" s="1" customFormat="1" ht="14.4" customHeight="1">
      <c r="B50" s="40"/>
      <c r="C50" s="34" t="s">
        <v>501</v>
      </c>
      <c r="D50" s="41"/>
      <c r="E50" s="41"/>
      <c r="F50" s="41"/>
      <c r="G50" s="41"/>
      <c r="H50" s="41"/>
      <c r="I50" s="143"/>
      <c r="J50" s="41"/>
      <c r="K50" s="45"/>
    </row>
    <row r="51" s="1" customFormat="1" ht="23.25" customHeight="1">
      <c r="B51" s="40"/>
      <c r="C51" s="41"/>
      <c r="D51" s="41"/>
      <c r="E51" s="144">
        <f>E11</f>
        <v>0</v>
      </c>
      <c r="F51" s="41"/>
      <c r="G51" s="41"/>
      <c r="H51" s="41"/>
      <c r="I51" s="143"/>
      <c r="J51" s="41"/>
      <c r="K51" s="45"/>
    </row>
    <row r="52" s="1" customFormat="1" ht="6.96" customHeight="1">
      <c r="B52" s="40"/>
      <c r="C52" s="41"/>
      <c r="D52" s="41"/>
      <c r="E52" s="41"/>
      <c r="F52" s="41"/>
      <c r="G52" s="41"/>
      <c r="H52" s="41"/>
      <c r="I52" s="143"/>
      <c r="J52" s="41"/>
      <c r="K52" s="45"/>
    </row>
    <row r="53" s="1" customFormat="1" ht="18" customHeight="1">
      <c r="B53" s="40"/>
      <c r="C53" s="34" t="s">
        <v>24</v>
      </c>
      <c r="D53" s="41"/>
      <c r="E53" s="41"/>
      <c r="F53" s="30">
        <f>F14</f>
        <v>0</v>
      </c>
      <c r="G53" s="41"/>
      <c r="H53" s="41"/>
      <c r="I53" s="145" t="s">
        <v>26</v>
      </c>
      <c r="J53" s="146">
        <f>IF(J14="","",J14)</f>
        <v>0</v>
      </c>
      <c r="K53" s="45"/>
    </row>
    <row r="54" s="1" customFormat="1" ht="6.96" customHeight="1">
      <c r="B54" s="40"/>
      <c r="C54" s="41"/>
      <c r="D54" s="41"/>
      <c r="E54" s="41"/>
      <c r="F54" s="41"/>
      <c r="G54" s="41"/>
      <c r="H54" s="41"/>
      <c r="I54" s="143"/>
      <c r="J54" s="41"/>
      <c r="K54" s="45"/>
    </row>
    <row r="55" s="1" customFormat="1">
      <c r="B55" s="40"/>
      <c r="C55" s="34" t="s">
        <v>34</v>
      </c>
      <c r="D55" s="41"/>
      <c r="E55" s="41"/>
      <c r="F55" s="30">
        <f>E17</f>
        <v>0</v>
      </c>
      <c r="G55" s="41"/>
      <c r="H55" s="41"/>
      <c r="I55" s="145" t="s">
        <v>42</v>
      </c>
      <c r="J55" s="30">
        <f>E23</f>
        <v>0</v>
      </c>
      <c r="K55" s="45"/>
    </row>
    <row r="56" s="1" customFormat="1" ht="14.4" customHeight="1">
      <c r="B56" s="40"/>
      <c r="C56" s="34" t="s">
        <v>40</v>
      </c>
      <c r="D56" s="41"/>
      <c r="E56" s="41"/>
      <c r="F56" s="30">
        <f>IF(E20="","",E20)</f>
        <v>0</v>
      </c>
      <c r="G56" s="41"/>
      <c r="H56" s="41"/>
      <c r="I56" s="143"/>
      <c r="J56" s="41"/>
      <c r="K56" s="45"/>
    </row>
    <row r="57" s="1" customFormat="1" ht="10.32" customHeight="1">
      <c r="B57" s="40"/>
      <c r="C57" s="41"/>
      <c r="D57" s="41"/>
      <c r="E57" s="41"/>
      <c r="F57" s="41"/>
      <c r="G57" s="41"/>
      <c r="H57" s="41"/>
      <c r="I57" s="143"/>
      <c r="J57" s="41"/>
      <c r="K57" s="45"/>
    </row>
    <row r="58" s="1" customFormat="1" ht="29.28" customHeight="1">
      <c r="B58" s="40"/>
      <c r="C58" s="171" t="s">
        <v>173</v>
      </c>
      <c r="D58" s="159"/>
      <c r="E58" s="159"/>
      <c r="F58" s="159"/>
      <c r="G58" s="159"/>
      <c r="H58" s="159"/>
      <c r="I58" s="172"/>
      <c r="J58" s="173" t="s">
        <v>174</v>
      </c>
      <c r="K58" s="174"/>
    </row>
    <row r="59" s="1" customFormat="1" ht="10.32" customHeight="1">
      <c r="B59" s="40"/>
      <c r="C59" s="41"/>
      <c r="D59" s="41"/>
      <c r="E59" s="41"/>
      <c r="F59" s="41"/>
      <c r="G59" s="41"/>
      <c r="H59" s="41"/>
      <c r="I59" s="143"/>
      <c r="J59" s="41"/>
      <c r="K59" s="45"/>
    </row>
    <row r="60" s="1" customFormat="1" ht="29.28" customHeight="1">
      <c r="B60" s="40"/>
      <c r="C60" s="175" t="s">
        <v>175</v>
      </c>
      <c r="D60" s="41"/>
      <c r="E60" s="41"/>
      <c r="F60" s="41"/>
      <c r="G60" s="41"/>
      <c r="H60" s="41"/>
      <c r="I60" s="143"/>
      <c r="J60" s="155">
        <f>J83</f>
        <v>0</v>
      </c>
      <c r="K60" s="45"/>
      <c r="AU60" s="19" t="s">
        <v>176</v>
      </c>
    </row>
    <row r="61" s="8" customFormat="1" ht="24.96" customHeight="1">
      <c r="B61" s="176"/>
      <c r="C61" s="177"/>
      <c r="D61" s="178" t="s">
        <v>506</v>
      </c>
      <c r="E61" s="179"/>
      <c r="F61" s="179"/>
      <c r="G61" s="179"/>
      <c r="H61" s="179"/>
      <c r="I61" s="180"/>
      <c r="J61" s="181">
        <f>J84</f>
        <v>0</v>
      </c>
      <c r="K61" s="182"/>
    </row>
    <row r="62" s="1" customFormat="1" ht="21.84" customHeight="1">
      <c r="B62" s="40"/>
      <c r="C62" s="41"/>
      <c r="D62" s="41"/>
      <c r="E62" s="41"/>
      <c r="F62" s="41"/>
      <c r="G62" s="41"/>
      <c r="H62" s="41"/>
      <c r="I62" s="143"/>
      <c r="J62" s="41"/>
      <c r="K62" s="45"/>
    </row>
    <row r="63" s="1" customFormat="1" ht="6.96" customHeight="1">
      <c r="B63" s="61"/>
      <c r="C63" s="62"/>
      <c r="D63" s="62"/>
      <c r="E63" s="62"/>
      <c r="F63" s="62"/>
      <c r="G63" s="62"/>
      <c r="H63" s="62"/>
      <c r="I63" s="166"/>
      <c r="J63" s="62"/>
      <c r="K63" s="63"/>
    </row>
    <row r="67" s="1" customFormat="1" ht="6.96" customHeight="1">
      <c r="B67" s="64"/>
      <c r="C67" s="65"/>
      <c r="D67" s="65"/>
      <c r="E67" s="65"/>
      <c r="F67" s="65"/>
      <c r="G67" s="65"/>
      <c r="H67" s="65"/>
      <c r="I67" s="169"/>
      <c r="J67" s="65"/>
      <c r="K67" s="65"/>
      <c r="L67" s="66"/>
    </row>
    <row r="68" s="1" customFormat="1" ht="36.96" customHeight="1">
      <c r="B68" s="40"/>
      <c r="C68" s="67" t="s">
        <v>178</v>
      </c>
      <c r="D68" s="68"/>
      <c r="E68" s="68"/>
      <c r="F68" s="68"/>
      <c r="G68" s="68"/>
      <c r="H68" s="68"/>
      <c r="I68" s="183"/>
      <c r="J68" s="68"/>
      <c r="K68" s="68"/>
      <c r="L68" s="66"/>
    </row>
    <row r="69" s="1" customFormat="1" ht="6.96" customHeight="1">
      <c r="B69" s="40"/>
      <c r="C69" s="68"/>
      <c r="D69" s="68"/>
      <c r="E69" s="68"/>
      <c r="F69" s="68"/>
      <c r="G69" s="68"/>
      <c r="H69" s="68"/>
      <c r="I69" s="183"/>
      <c r="J69" s="68"/>
      <c r="K69" s="68"/>
      <c r="L69" s="66"/>
    </row>
    <row r="70" s="1" customFormat="1" ht="14.4" customHeight="1">
      <c r="B70" s="40"/>
      <c r="C70" s="70" t="s">
        <v>16</v>
      </c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22.5" customHeight="1">
      <c r="B71" s="40"/>
      <c r="C71" s="68"/>
      <c r="D71" s="68"/>
      <c r="E71" s="184">
        <f>E7</f>
        <v>0</v>
      </c>
      <c r="F71" s="68"/>
      <c r="G71" s="68"/>
      <c r="H71" s="68"/>
      <c r="I71" s="183"/>
      <c r="J71" s="68"/>
      <c r="K71" s="68"/>
      <c r="L71" s="66"/>
    </row>
    <row r="72">
      <c r="B72" s="23"/>
      <c r="C72" s="70" t="s">
        <v>167</v>
      </c>
      <c r="D72" s="298"/>
      <c r="E72" s="298"/>
      <c r="F72" s="298"/>
      <c r="G72" s="298"/>
      <c r="H72" s="298"/>
      <c r="I72" s="138"/>
      <c r="J72" s="298"/>
      <c r="K72" s="298"/>
      <c r="L72" s="299"/>
    </row>
    <row r="73" s="1" customFormat="1" ht="22.5" customHeight="1">
      <c r="B73" s="40"/>
      <c r="C73" s="68"/>
      <c r="D73" s="68"/>
      <c r="E73" s="184" t="s">
        <v>1633</v>
      </c>
      <c r="F73" s="68"/>
      <c r="G73" s="68"/>
      <c r="H73" s="68"/>
      <c r="I73" s="183"/>
      <c r="J73" s="68"/>
      <c r="K73" s="68"/>
      <c r="L73" s="66"/>
    </row>
    <row r="74" s="1" customFormat="1" ht="14.4" customHeight="1">
      <c r="B74" s="40"/>
      <c r="C74" s="70" t="s">
        <v>501</v>
      </c>
      <c r="D74" s="68"/>
      <c r="E74" s="68"/>
      <c r="F74" s="68"/>
      <c r="G74" s="68"/>
      <c r="H74" s="68"/>
      <c r="I74" s="183"/>
      <c r="J74" s="68"/>
      <c r="K74" s="68"/>
      <c r="L74" s="66"/>
    </row>
    <row r="75" s="1" customFormat="1" ht="23.25" customHeight="1">
      <c r="B75" s="40"/>
      <c r="C75" s="68"/>
      <c r="D75" s="68"/>
      <c r="E75" s="76">
        <f>E11</f>
        <v>0</v>
      </c>
      <c r="F75" s="68"/>
      <c r="G75" s="68"/>
      <c r="H75" s="68"/>
      <c r="I75" s="183"/>
      <c r="J75" s="68"/>
      <c r="K75" s="68"/>
      <c r="L75" s="66"/>
    </row>
    <row r="76" s="1" customFormat="1" ht="6.96" customHeight="1">
      <c r="B76" s="40"/>
      <c r="C76" s="68"/>
      <c r="D76" s="68"/>
      <c r="E76" s="68"/>
      <c r="F76" s="68"/>
      <c r="G76" s="68"/>
      <c r="H76" s="68"/>
      <c r="I76" s="183"/>
      <c r="J76" s="68"/>
      <c r="K76" s="68"/>
      <c r="L76" s="66"/>
    </row>
    <row r="77" s="1" customFormat="1" ht="18" customHeight="1">
      <c r="B77" s="40"/>
      <c r="C77" s="70" t="s">
        <v>24</v>
      </c>
      <c r="D77" s="68"/>
      <c r="E77" s="68"/>
      <c r="F77" s="185">
        <f>F14</f>
        <v>0</v>
      </c>
      <c r="G77" s="68"/>
      <c r="H77" s="68"/>
      <c r="I77" s="186" t="s">
        <v>26</v>
      </c>
      <c r="J77" s="79">
        <f>IF(J14="","",J14)</f>
        <v>0</v>
      </c>
      <c r="K77" s="68"/>
      <c r="L77" s="66"/>
    </row>
    <row r="78" s="1" customFormat="1" ht="6.96" customHeight="1">
      <c r="B78" s="40"/>
      <c r="C78" s="68"/>
      <c r="D78" s="68"/>
      <c r="E78" s="68"/>
      <c r="F78" s="68"/>
      <c r="G78" s="68"/>
      <c r="H78" s="68"/>
      <c r="I78" s="183"/>
      <c r="J78" s="68"/>
      <c r="K78" s="68"/>
      <c r="L78" s="66"/>
    </row>
    <row r="79" s="1" customFormat="1">
      <c r="B79" s="40"/>
      <c r="C79" s="70" t="s">
        <v>34</v>
      </c>
      <c r="D79" s="68"/>
      <c r="E79" s="68"/>
      <c r="F79" s="185">
        <f>E17</f>
        <v>0</v>
      </c>
      <c r="G79" s="68"/>
      <c r="H79" s="68"/>
      <c r="I79" s="186" t="s">
        <v>42</v>
      </c>
      <c r="J79" s="185">
        <f>E23</f>
        <v>0</v>
      </c>
      <c r="K79" s="68"/>
      <c r="L79" s="66"/>
    </row>
    <row r="80" s="1" customFormat="1" ht="14.4" customHeight="1">
      <c r="B80" s="40"/>
      <c r="C80" s="70" t="s">
        <v>40</v>
      </c>
      <c r="D80" s="68"/>
      <c r="E80" s="68"/>
      <c r="F80" s="185">
        <f>IF(E20="","",E20)</f>
        <v>0</v>
      </c>
      <c r="G80" s="68"/>
      <c r="H80" s="68"/>
      <c r="I80" s="183"/>
      <c r="J80" s="68"/>
      <c r="K80" s="68"/>
      <c r="L80" s="66"/>
    </row>
    <row r="81" s="1" customFormat="1" ht="10.32" customHeight="1">
      <c r="B81" s="40"/>
      <c r="C81" s="68"/>
      <c r="D81" s="68"/>
      <c r="E81" s="68"/>
      <c r="F81" s="68"/>
      <c r="G81" s="68"/>
      <c r="H81" s="68"/>
      <c r="I81" s="183"/>
      <c r="J81" s="68"/>
      <c r="K81" s="68"/>
      <c r="L81" s="66"/>
    </row>
    <row r="82" s="9" customFormat="1" ht="29.28" customHeight="1">
      <c r="B82" s="187"/>
      <c r="C82" s="188" t="s">
        <v>179</v>
      </c>
      <c r="D82" s="189" t="s">
        <v>67</v>
      </c>
      <c r="E82" s="189" t="s">
        <v>63</v>
      </c>
      <c r="F82" s="189" t="s">
        <v>180</v>
      </c>
      <c r="G82" s="189" t="s">
        <v>181</v>
      </c>
      <c r="H82" s="189" t="s">
        <v>182</v>
      </c>
      <c r="I82" s="190" t="s">
        <v>183</v>
      </c>
      <c r="J82" s="189" t="s">
        <v>174</v>
      </c>
      <c r="K82" s="191" t="s">
        <v>184</v>
      </c>
      <c r="L82" s="192"/>
      <c r="M82" s="93" t="s">
        <v>185</v>
      </c>
      <c r="N82" s="94" t="s">
        <v>52</v>
      </c>
      <c r="O82" s="94" t="s">
        <v>186</v>
      </c>
      <c r="P82" s="94" t="s">
        <v>187</v>
      </c>
      <c r="Q82" s="94" t="s">
        <v>188</v>
      </c>
      <c r="R82" s="94" t="s">
        <v>189</v>
      </c>
      <c r="S82" s="94" t="s">
        <v>190</v>
      </c>
      <c r="T82" s="95" t="s">
        <v>191</v>
      </c>
    </row>
    <row r="83" s="1" customFormat="1" ht="29.28" customHeight="1">
      <c r="B83" s="40"/>
      <c r="C83" s="99" t="s">
        <v>175</v>
      </c>
      <c r="D83" s="68"/>
      <c r="E83" s="68"/>
      <c r="F83" s="68"/>
      <c r="G83" s="68"/>
      <c r="H83" s="68"/>
      <c r="I83" s="183"/>
      <c r="J83" s="193">
        <f>BK83</f>
        <v>0</v>
      </c>
      <c r="K83" s="68"/>
      <c r="L83" s="66"/>
      <c r="M83" s="96"/>
      <c r="N83" s="97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AT83" s="19" t="s">
        <v>81</v>
      </c>
      <c r="AU83" s="19" t="s">
        <v>176</v>
      </c>
      <c r="BK83" s="196">
        <f>BK84</f>
        <v>0</v>
      </c>
    </row>
    <row r="84" s="10" customFormat="1" ht="37.44" customHeight="1">
      <c r="B84" s="197"/>
      <c r="C84" s="198"/>
      <c r="D84" s="199" t="s">
        <v>81</v>
      </c>
      <c r="E84" s="200" t="s">
        <v>243</v>
      </c>
      <c r="F84" s="200" t="s">
        <v>752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SUM(P85:P115)</f>
        <v>0</v>
      </c>
      <c r="Q84" s="205"/>
      <c r="R84" s="206">
        <f>SUM(R85:R115)</f>
        <v>0</v>
      </c>
      <c r="S84" s="205"/>
      <c r="T84" s="207">
        <f>SUM(T85:T115)</f>
        <v>0</v>
      </c>
      <c r="AR84" s="208" t="s">
        <v>23</v>
      </c>
      <c r="AT84" s="209" t="s">
        <v>81</v>
      </c>
      <c r="AU84" s="209" t="s">
        <v>82</v>
      </c>
      <c r="AY84" s="208" t="s">
        <v>195</v>
      </c>
      <c r="BK84" s="210">
        <f>SUM(BK85:BK115)</f>
        <v>0</v>
      </c>
    </row>
    <row r="85" s="1" customFormat="1" ht="22.5" customHeight="1">
      <c r="B85" s="40"/>
      <c r="C85" s="211" t="s">
        <v>23</v>
      </c>
      <c r="D85" s="211" t="s">
        <v>196</v>
      </c>
      <c r="E85" s="212" t="s">
        <v>1002</v>
      </c>
      <c r="F85" s="213" t="s">
        <v>1003</v>
      </c>
      <c r="G85" s="214" t="s">
        <v>510</v>
      </c>
      <c r="H85" s="215">
        <v>25</v>
      </c>
      <c r="I85" s="216"/>
      <c r="J85" s="217">
        <f>ROUND(I85*H85,2)</f>
        <v>0</v>
      </c>
      <c r="K85" s="213" t="s">
        <v>47</v>
      </c>
      <c r="L85" s="66"/>
      <c r="M85" s="218" t="s">
        <v>47</v>
      </c>
      <c r="N85" s="219" t="s">
        <v>53</v>
      </c>
      <c r="O85" s="41"/>
      <c r="P85" s="220">
        <f>O85*H85</f>
        <v>0</v>
      </c>
      <c r="Q85" s="220">
        <v>0.00117</v>
      </c>
      <c r="R85" s="220">
        <f>Q85*H85</f>
        <v>0</v>
      </c>
      <c r="S85" s="220">
        <v>0</v>
      </c>
      <c r="T85" s="221">
        <f>S85*H85</f>
        <v>0</v>
      </c>
      <c r="AR85" s="19" t="s">
        <v>194</v>
      </c>
      <c r="AT85" s="19" t="s">
        <v>196</v>
      </c>
      <c r="AU85" s="19" t="s">
        <v>23</v>
      </c>
      <c r="AY85" s="19" t="s">
        <v>195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9" t="s">
        <v>23</v>
      </c>
      <c r="BK85" s="222">
        <f>ROUND(I85*H85,2)</f>
        <v>0</v>
      </c>
      <c r="BL85" s="19" t="s">
        <v>194</v>
      </c>
      <c r="BM85" s="19" t="s">
        <v>1763</v>
      </c>
    </row>
    <row r="86" s="1" customFormat="1">
      <c r="B86" s="40"/>
      <c r="C86" s="68"/>
      <c r="D86" s="225" t="s">
        <v>202</v>
      </c>
      <c r="E86" s="68"/>
      <c r="F86" s="226" t="s">
        <v>1005</v>
      </c>
      <c r="G86" s="68"/>
      <c r="H86" s="68"/>
      <c r="I86" s="183"/>
      <c r="J86" s="68"/>
      <c r="K86" s="68"/>
      <c r="L86" s="66"/>
      <c r="M86" s="86"/>
      <c r="N86" s="41"/>
      <c r="O86" s="41"/>
      <c r="P86" s="41"/>
      <c r="Q86" s="41"/>
      <c r="R86" s="41"/>
      <c r="S86" s="41"/>
      <c r="T86" s="87"/>
      <c r="AT86" s="19" t="s">
        <v>202</v>
      </c>
      <c r="AU86" s="19" t="s">
        <v>23</v>
      </c>
    </row>
    <row r="87" s="12" customFormat="1">
      <c r="B87" s="238"/>
      <c r="C87" s="239"/>
      <c r="D87" s="223" t="s">
        <v>213</v>
      </c>
      <c r="E87" s="240" t="s">
        <v>47</v>
      </c>
      <c r="F87" s="241" t="s">
        <v>1764</v>
      </c>
      <c r="G87" s="239"/>
      <c r="H87" s="242">
        <v>25</v>
      </c>
      <c r="I87" s="243"/>
      <c r="J87" s="239"/>
      <c r="K87" s="239"/>
      <c r="L87" s="244"/>
      <c r="M87" s="245"/>
      <c r="N87" s="246"/>
      <c r="O87" s="246"/>
      <c r="P87" s="246"/>
      <c r="Q87" s="246"/>
      <c r="R87" s="246"/>
      <c r="S87" s="246"/>
      <c r="T87" s="247"/>
      <c r="AT87" s="248" t="s">
        <v>213</v>
      </c>
      <c r="AU87" s="248" t="s">
        <v>23</v>
      </c>
      <c r="AV87" s="12" t="s">
        <v>91</v>
      </c>
      <c r="AW87" s="12" t="s">
        <v>45</v>
      </c>
      <c r="AX87" s="12" t="s">
        <v>23</v>
      </c>
      <c r="AY87" s="248" t="s">
        <v>195</v>
      </c>
    </row>
    <row r="88" s="1" customFormat="1" ht="22.5" customHeight="1">
      <c r="B88" s="40"/>
      <c r="C88" s="211" t="s">
        <v>91</v>
      </c>
      <c r="D88" s="211" t="s">
        <v>196</v>
      </c>
      <c r="E88" s="212" t="s">
        <v>1006</v>
      </c>
      <c r="F88" s="213" t="s">
        <v>1007</v>
      </c>
      <c r="G88" s="214" t="s">
        <v>510</v>
      </c>
      <c r="H88" s="215">
        <v>25</v>
      </c>
      <c r="I88" s="216"/>
      <c r="J88" s="217">
        <f>ROUND(I88*H88,2)</f>
        <v>0</v>
      </c>
      <c r="K88" s="213" t="s">
        <v>47</v>
      </c>
      <c r="L88" s="66"/>
      <c r="M88" s="218" t="s">
        <v>47</v>
      </c>
      <c r="N88" s="219" t="s">
        <v>53</v>
      </c>
      <c r="O88" s="41"/>
      <c r="P88" s="220">
        <f>O88*H88</f>
        <v>0</v>
      </c>
      <c r="Q88" s="220">
        <v>0.00066</v>
      </c>
      <c r="R88" s="220">
        <f>Q88*H88</f>
        <v>0</v>
      </c>
      <c r="S88" s="220">
        <v>0</v>
      </c>
      <c r="T88" s="221">
        <f>S88*H88</f>
        <v>0</v>
      </c>
      <c r="AR88" s="19" t="s">
        <v>194</v>
      </c>
      <c r="AT88" s="19" t="s">
        <v>196</v>
      </c>
      <c r="AU88" s="19" t="s">
        <v>23</v>
      </c>
      <c r="AY88" s="19" t="s">
        <v>195</v>
      </c>
      <c r="BE88" s="222">
        <f>IF(N88="základní",J88,0)</f>
        <v>0</v>
      </c>
      <c r="BF88" s="222">
        <f>IF(N88="snížená",J88,0)</f>
        <v>0</v>
      </c>
      <c r="BG88" s="222">
        <f>IF(N88="zákl. přenesená",J88,0)</f>
        <v>0</v>
      </c>
      <c r="BH88" s="222">
        <f>IF(N88="sníž. přenesená",J88,0)</f>
        <v>0</v>
      </c>
      <c r="BI88" s="222">
        <f>IF(N88="nulová",J88,0)</f>
        <v>0</v>
      </c>
      <c r="BJ88" s="19" t="s">
        <v>23</v>
      </c>
      <c r="BK88" s="222">
        <f>ROUND(I88*H88,2)</f>
        <v>0</v>
      </c>
      <c r="BL88" s="19" t="s">
        <v>194</v>
      </c>
      <c r="BM88" s="19" t="s">
        <v>1765</v>
      </c>
    </row>
    <row r="89" s="1" customFormat="1">
      <c r="B89" s="40"/>
      <c r="C89" s="68"/>
      <c r="D89" s="225" t="s">
        <v>202</v>
      </c>
      <c r="E89" s="68"/>
      <c r="F89" s="226" t="s">
        <v>1009</v>
      </c>
      <c r="G89" s="68"/>
      <c r="H89" s="68"/>
      <c r="I89" s="183"/>
      <c r="J89" s="68"/>
      <c r="K89" s="68"/>
      <c r="L89" s="66"/>
      <c r="M89" s="86"/>
      <c r="N89" s="41"/>
      <c r="O89" s="41"/>
      <c r="P89" s="41"/>
      <c r="Q89" s="41"/>
      <c r="R89" s="41"/>
      <c r="S89" s="41"/>
      <c r="T89" s="87"/>
      <c r="AT89" s="19" t="s">
        <v>202</v>
      </c>
      <c r="AU89" s="19" t="s">
        <v>23</v>
      </c>
    </row>
    <row r="90" s="12" customFormat="1">
      <c r="B90" s="238"/>
      <c r="C90" s="239"/>
      <c r="D90" s="223" t="s">
        <v>213</v>
      </c>
      <c r="E90" s="240" t="s">
        <v>47</v>
      </c>
      <c r="F90" s="241" t="s">
        <v>1766</v>
      </c>
      <c r="G90" s="239"/>
      <c r="H90" s="242">
        <v>25</v>
      </c>
      <c r="I90" s="243"/>
      <c r="J90" s="239"/>
      <c r="K90" s="239"/>
      <c r="L90" s="244"/>
      <c r="M90" s="245"/>
      <c r="N90" s="246"/>
      <c r="O90" s="246"/>
      <c r="P90" s="246"/>
      <c r="Q90" s="246"/>
      <c r="R90" s="246"/>
      <c r="S90" s="246"/>
      <c r="T90" s="247"/>
      <c r="AT90" s="248" t="s">
        <v>213</v>
      </c>
      <c r="AU90" s="248" t="s">
        <v>23</v>
      </c>
      <c r="AV90" s="12" t="s">
        <v>91</v>
      </c>
      <c r="AW90" s="12" t="s">
        <v>45</v>
      </c>
      <c r="AX90" s="12" t="s">
        <v>23</v>
      </c>
      <c r="AY90" s="248" t="s">
        <v>195</v>
      </c>
    </row>
    <row r="91" s="1" customFormat="1" ht="22.5" customHeight="1">
      <c r="B91" s="40"/>
      <c r="C91" s="211" t="s">
        <v>208</v>
      </c>
      <c r="D91" s="211" t="s">
        <v>196</v>
      </c>
      <c r="E91" s="212" t="s">
        <v>1010</v>
      </c>
      <c r="F91" s="213" t="s">
        <v>1011</v>
      </c>
      <c r="G91" s="214" t="s">
        <v>301</v>
      </c>
      <c r="H91" s="215">
        <v>2</v>
      </c>
      <c r="I91" s="216"/>
      <c r="J91" s="217">
        <f>ROUND(I91*H91,2)</f>
        <v>0</v>
      </c>
      <c r="K91" s="213" t="s">
        <v>47</v>
      </c>
      <c r="L91" s="66"/>
      <c r="M91" s="218" t="s">
        <v>47</v>
      </c>
      <c r="N91" s="219" t="s">
        <v>53</v>
      </c>
      <c r="O91" s="41"/>
      <c r="P91" s="220">
        <f>O91*H91</f>
        <v>0</v>
      </c>
      <c r="Q91" s="220">
        <v>0.085419999999999996</v>
      </c>
      <c r="R91" s="220">
        <f>Q91*H91</f>
        <v>0</v>
      </c>
      <c r="S91" s="220">
        <v>0</v>
      </c>
      <c r="T91" s="221">
        <f>S91*H91</f>
        <v>0</v>
      </c>
      <c r="AR91" s="19" t="s">
        <v>194</v>
      </c>
      <c r="AT91" s="19" t="s">
        <v>196</v>
      </c>
      <c r="AU91" s="19" t="s">
        <v>23</v>
      </c>
      <c r="AY91" s="19" t="s">
        <v>195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19" t="s">
        <v>23</v>
      </c>
      <c r="BK91" s="222">
        <f>ROUND(I91*H91,2)</f>
        <v>0</v>
      </c>
      <c r="BL91" s="19" t="s">
        <v>194</v>
      </c>
      <c r="BM91" s="19" t="s">
        <v>1767</v>
      </c>
    </row>
    <row r="92" s="1" customFormat="1">
      <c r="B92" s="40"/>
      <c r="C92" s="68"/>
      <c r="D92" s="223" t="s">
        <v>202</v>
      </c>
      <c r="E92" s="68"/>
      <c r="F92" s="224" t="s">
        <v>1013</v>
      </c>
      <c r="G92" s="68"/>
      <c r="H92" s="68"/>
      <c r="I92" s="183"/>
      <c r="J92" s="68"/>
      <c r="K92" s="68"/>
      <c r="L92" s="66"/>
      <c r="M92" s="86"/>
      <c r="N92" s="41"/>
      <c r="O92" s="41"/>
      <c r="P92" s="41"/>
      <c r="Q92" s="41"/>
      <c r="R92" s="41"/>
      <c r="S92" s="41"/>
      <c r="T92" s="87"/>
      <c r="AT92" s="19" t="s">
        <v>202</v>
      </c>
      <c r="AU92" s="19" t="s">
        <v>23</v>
      </c>
    </row>
    <row r="93" s="1" customFormat="1" ht="22.5" customHeight="1">
      <c r="B93" s="40"/>
      <c r="C93" s="211" t="s">
        <v>194</v>
      </c>
      <c r="D93" s="211" t="s">
        <v>196</v>
      </c>
      <c r="E93" s="212" t="s">
        <v>1014</v>
      </c>
      <c r="F93" s="213" t="s">
        <v>1015</v>
      </c>
      <c r="G93" s="214" t="s">
        <v>284</v>
      </c>
      <c r="H93" s="215">
        <v>40</v>
      </c>
      <c r="I93" s="216"/>
      <c r="J93" s="217">
        <f>ROUND(I93*H93,2)</f>
        <v>0</v>
      </c>
      <c r="K93" s="213" t="s">
        <v>47</v>
      </c>
      <c r="L93" s="66"/>
      <c r="M93" s="218" t="s">
        <v>47</v>
      </c>
      <c r="N93" s="219" t="s">
        <v>53</v>
      </c>
      <c r="O93" s="41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AR93" s="19" t="s">
        <v>194</v>
      </c>
      <c r="AT93" s="19" t="s">
        <v>196</v>
      </c>
      <c r="AU93" s="19" t="s">
        <v>23</v>
      </c>
      <c r="AY93" s="19" t="s">
        <v>195</v>
      </c>
      <c r="BE93" s="222">
        <f>IF(N93="základní",J93,0)</f>
        <v>0</v>
      </c>
      <c r="BF93" s="222">
        <f>IF(N93="snížená",J93,0)</f>
        <v>0</v>
      </c>
      <c r="BG93" s="222">
        <f>IF(N93="zákl. přenesená",J93,0)</f>
        <v>0</v>
      </c>
      <c r="BH93" s="222">
        <f>IF(N93="sníž. přenesená",J93,0)</f>
        <v>0</v>
      </c>
      <c r="BI93" s="222">
        <f>IF(N93="nulová",J93,0)</f>
        <v>0</v>
      </c>
      <c r="BJ93" s="19" t="s">
        <v>23</v>
      </c>
      <c r="BK93" s="222">
        <f>ROUND(I93*H93,2)</f>
        <v>0</v>
      </c>
      <c r="BL93" s="19" t="s">
        <v>194</v>
      </c>
      <c r="BM93" s="19" t="s">
        <v>1768</v>
      </c>
    </row>
    <row r="94" s="1" customFormat="1">
      <c r="B94" s="40"/>
      <c r="C94" s="68"/>
      <c r="D94" s="225" t="s">
        <v>202</v>
      </c>
      <c r="E94" s="68"/>
      <c r="F94" s="226" t="s">
        <v>1015</v>
      </c>
      <c r="G94" s="68"/>
      <c r="H94" s="68"/>
      <c r="I94" s="183"/>
      <c r="J94" s="68"/>
      <c r="K94" s="68"/>
      <c r="L94" s="66"/>
      <c r="M94" s="86"/>
      <c r="N94" s="41"/>
      <c r="O94" s="41"/>
      <c r="P94" s="41"/>
      <c r="Q94" s="41"/>
      <c r="R94" s="41"/>
      <c r="S94" s="41"/>
      <c r="T94" s="87"/>
      <c r="AT94" s="19" t="s">
        <v>202</v>
      </c>
      <c r="AU94" s="19" t="s">
        <v>23</v>
      </c>
    </row>
    <row r="95" s="12" customFormat="1">
      <c r="B95" s="238"/>
      <c r="C95" s="239"/>
      <c r="D95" s="223" t="s">
        <v>213</v>
      </c>
      <c r="E95" s="240" t="s">
        <v>47</v>
      </c>
      <c r="F95" s="241" t="s">
        <v>1769</v>
      </c>
      <c r="G95" s="239"/>
      <c r="H95" s="242">
        <v>40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213</v>
      </c>
      <c r="AU95" s="248" t="s">
        <v>23</v>
      </c>
      <c r="AV95" s="12" t="s">
        <v>91</v>
      </c>
      <c r="AW95" s="12" t="s">
        <v>45</v>
      </c>
      <c r="AX95" s="12" t="s">
        <v>23</v>
      </c>
      <c r="AY95" s="248" t="s">
        <v>195</v>
      </c>
    </row>
    <row r="96" s="1" customFormat="1" ht="31.5" customHeight="1">
      <c r="B96" s="40"/>
      <c r="C96" s="211" t="s">
        <v>220</v>
      </c>
      <c r="D96" s="211" t="s">
        <v>196</v>
      </c>
      <c r="E96" s="212" t="s">
        <v>1018</v>
      </c>
      <c r="F96" s="213" t="s">
        <v>1019</v>
      </c>
      <c r="G96" s="214" t="s">
        <v>284</v>
      </c>
      <c r="H96" s="215">
        <v>90</v>
      </c>
      <c r="I96" s="216"/>
      <c r="J96" s="217">
        <f>ROUND(I96*H96,2)</f>
        <v>0</v>
      </c>
      <c r="K96" s="213" t="s">
        <v>47</v>
      </c>
      <c r="L96" s="66"/>
      <c r="M96" s="218" t="s">
        <v>47</v>
      </c>
      <c r="N96" s="219" t="s">
        <v>53</v>
      </c>
      <c r="O96" s="41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19" t="s">
        <v>194</v>
      </c>
      <c r="AT96" s="19" t="s">
        <v>196</v>
      </c>
      <c r="AU96" s="19" t="s">
        <v>23</v>
      </c>
      <c r="AY96" s="19" t="s">
        <v>195</v>
      </c>
      <c r="BE96" s="222">
        <f>IF(N96="základní",J96,0)</f>
        <v>0</v>
      </c>
      <c r="BF96" s="222">
        <f>IF(N96="snížená",J96,0)</f>
        <v>0</v>
      </c>
      <c r="BG96" s="222">
        <f>IF(N96="zákl. přenesená",J96,0)</f>
        <v>0</v>
      </c>
      <c r="BH96" s="222">
        <f>IF(N96="sníž. přenesená",J96,0)</f>
        <v>0</v>
      </c>
      <c r="BI96" s="222">
        <f>IF(N96="nulová",J96,0)</f>
        <v>0</v>
      </c>
      <c r="BJ96" s="19" t="s">
        <v>23</v>
      </c>
      <c r="BK96" s="222">
        <f>ROUND(I96*H96,2)</f>
        <v>0</v>
      </c>
      <c r="BL96" s="19" t="s">
        <v>194</v>
      </c>
      <c r="BM96" s="19" t="s">
        <v>1770</v>
      </c>
    </row>
    <row r="97" s="1" customFormat="1">
      <c r="B97" s="40"/>
      <c r="C97" s="68"/>
      <c r="D97" s="225" t="s">
        <v>202</v>
      </c>
      <c r="E97" s="68"/>
      <c r="F97" s="226" t="s">
        <v>1021</v>
      </c>
      <c r="G97" s="68"/>
      <c r="H97" s="68"/>
      <c r="I97" s="183"/>
      <c r="J97" s="68"/>
      <c r="K97" s="68"/>
      <c r="L97" s="66"/>
      <c r="M97" s="86"/>
      <c r="N97" s="41"/>
      <c r="O97" s="41"/>
      <c r="P97" s="41"/>
      <c r="Q97" s="41"/>
      <c r="R97" s="41"/>
      <c r="S97" s="41"/>
      <c r="T97" s="87"/>
      <c r="AT97" s="19" t="s">
        <v>202</v>
      </c>
      <c r="AU97" s="19" t="s">
        <v>23</v>
      </c>
    </row>
    <row r="98" s="12" customFormat="1">
      <c r="B98" s="238"/>
      <c r="C98" s="239"/>
      <c r="D98" s="223" t="s">
        <v>213</v>
      </c>
      <c r="E98" s="240" t="s">
        <v>47</v>
      </c>
      <c r="F98" s="241" t="s">
        <v>1753</v>
      </c>
      <c r="G98" s="239"/>
      <c r="H98" s="242">
        <v>90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AT98" s="248" t="s">
        <v>213</v>
      </c>
      <c r="AU98" s="248" t="s">
        <v>23</v>
      </c>
      <c r="AV98" s="12" t="s">
        <v>91</v>
      </c>
      <c r="AW98" s="12" t="s">
        <v>45</v>
      </c>
      <c r="AX98" s="12" t="s">
        <v>23</v>
      </c>
      <c r="AY98" s="248" t="s">
        <v>195</v>
      </c>
    </row>
    <row r="99" s="1" customFormat="1" ht="22.5" customHeight="1">
      <c r="B99" s="40"/>
      <c r="C99" s="211" t="s">
        <v>226</v>
      </c>
      <c r="D99" s="211" t="s">
        <v>196</v>
      </c>
      <c r="E99" s="212" t="s">
        <v>1039</v>
      </c>
      <c r="F99" s="213" t="s">
        <v>1040</v>
      </c>
      <c r="G99" s="214" t="s">
        <v>284</v>
      </c>
      <c r="H99" s="215">
        <v>51.520000000000003</v>
      </c>
      <c r="I99" s="216"/>
      <c r="J99" s="217">
        <f>ROUND(I99*H99,2)</f>
        <v>0</v>
      </c>
      <c r="K99" s="213" t="s">
        <v>47</v>
      </c>
      <c r="L99" s="66"/>
      <c r="M99" s="218" t="s">
        <v>47</v>
      </c>
      <c r="N99" s="219" t="s">
        <v>53</v>
      </c>
      <c r="O99" s="41"/>
      <c r="P99" s="220">
        <f>O99*H99</f>
        <v>0</v>
      </c>
      <c r="Q99" s="220">
        <v>0.058279999999999998</v>
      </c>
      <c r="R99" s="220">
        <f>Q99*H99</f>
        <v>0</v>
      </c>
      <c r="S99" s="220">
        <v>0</v>
      </c>
      <c r="T99" s="221">
        <f>S99*H99</f>
        <v>0</v>
      </c>
      <c r="AR99" s="19" t="s">
        <v>194</v>
      </c>
      <c r="AT99" s="19" t="s">
        <v>196</v>
      </c>
      <c r="AU99" s="19" t="s">
        <v>23</v>
      </c>
      <c r="AY99" s="19" t="s">
        <v>195</v>
      </c>
      <c r="BE99" s="222">
        <f>IF(N99="základní",J99,0)</f>
        <v>0</v>
      </c>
      <c r="BF99" s="222">
        <f>IF(N99="snížená",J99,0)</f>
        <v>0</v>
      </c>
      <c r="BG99" s="222">
        <f>IF(N99="zákl. přenesená",J99,0)</f>
        <v>0</v>
      </c>
      <c r="BH99" s="222">
        <f>IF(N99="sníž. přenesená",J99,0)</f>
        <v>0</v>
      </c>
      <c r="BI99" s="222">
        <f>IF(N99="nulová",J99,0)</f>
        <v>0</v>
      </c>
      <c r="BJ99" s="19" t="s">
        <v>23</v>
      </c>
      <c r="BK99" s="222">
        <f>ROUND(I99*H99,2)</f>
        <v>0</v>
      </c>
      <c r="BL99" s="19" t="s">
        <v>194</v>
      </c>
      <c r="BM99" s="19" t="s">
        <v>1771</v>
      </c>
    </row>
    <row r="100" s="1" customFormat="1">
      <c r="B100" s="40"/>
      <c r="C100" s="68"/>
      <c r="D100" s="225" t="s">
        <v>202</v>
      </c>
      <c r="E100" s="68"/>
      <c r="F100" s="226" t="s">
        <v>1042</v>
      </c>
      <c r="G100" s="68"/>
      <c r="H100" s="68"/>
      <c r="I100" s="183"/>
      <c r="J100" s="68"/>
      <c r="K100" s="68"/>
      <c r="L100" s="66"/>
      <c r="M100" s="86"/>
      <c r="N100" s="41"/>
      <c r="O100" s="41"/>
      <c r="P100" s="41"/>
      <c r="Q100" s="41"/>
      <c r="R100" s="41"/>
      <c r="S100" s="41"/>
      <c r="T100" s="87"/>
      <c r="AT100" s="19" t="s">
        <v>202</v>
      </c>
      <c r="AU100" s="19" t="s">
        <v>23</v>
      </c>
    </row>
    <row r="101" s="12" customFormat="1">
      <c r="B101" s="238"/>
      <c r="C101" s="239"/>
      <c r="D101" s="223" t="s">
        <v>213</v>
      </c>
      <c r="E101" s="240" t="s">
        <v>47</v>
      </c>
      <c r="F101" s="241" t="s">
        <v>1772</v>
      </c>
      <c r="G101" s="239"/>
      <c r="H101" s="242">
        <v>51.520000000000003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AT101" s="248" t="s">
        <v>213</v>
      </c>
      <c r="AU101" s="248" t="s">
        <v>23</v>
      </c>
      <c r="AV101" s="12" t="s">
        <v>91</v>
      </c>
      <c r="AW101" s="12" t="s">
        <v>45</v>
      </c>
      <c r="AX101" s="12" t="s">
        <v>23</v>
      </c>
      <c r="AY101" s="248" t="s">
        <v>195</v>
      </c>
    </row>
    <row r="102" s="1" customFormat="1" ht="22.5" customHeight="1">
      <c r="B102" s="40"/>
      <c r="C102" s="211" t="s">
        <v>232</v>
      </c>
      <c r="D102" s="211" t="s">
        <v>196</v>
      </c>
      <c r="E102" s="212" t="s">
        <v>1044</v>
      </c>
      <c r="F102" s="213" t="s">
        <v>1045</v>
      </c>
      <c r="G102" s="214" t="s">
        <v>284</v>
      </c>
      <c r="H102" s="215">
        <v>34.960000000000001</v>
      </c>
      <c r="I102" s="216"/>
      <c r="J102" s="217">
        <f>ROUND(I102*H102,2)</f>
        <v>0</v>
      </c>
      <c r="K102" s="213" t="s">
        <v>47</v>
      </c>
      <c r="L102" s="66"/>
      <c r="M102" s="218" t="s">
        <v>47</v>
      </c>
      <c r="N102" s="219" t="s">
        <v>53</v>
      </c>
      <c r="O102" s="41"/>
      <c r="P102" s="220">
        <f>O102*H102</f>
        <v>0</v>
      </c>
      <c r="Q102" s="220">
        <v>0.0035599999999999998</v>
      </c>
      <c r="R102" s="220">
        <f>Q102*H102</f>
        <v>0</v>
      </c>
      <c r="S102" s="220">
        <v>0</v>
      </c>
      <c r="T102" s="221">
        <f>S102*H102</f>
        <v>0</v>
      </c>
      <c r="AR102" s="19" t="s">
        <v>194</v>
      </c>
      <c r="AT102" s="19" t="s">
        <v>196</v>
      </c>
      <c r="AU102" s="19" t="s">
        <v>23</v>
      </c>
      <c r="AY102" s="19" t="s">
        <v>195</v>
      </c>
      <c r="BE102" s="222">
        <f>IF(N102="základní",J102,0)</f>
        <v>0</v>
      </c>
      <c r="BF102" s="222">
        <f>IF(N102="snížená",J102,0)</f>
        <v>0</v>
      </c>
      <c r="BG102" s="222">
        <f>IF(N102="zákl. přenesená",J102,0)</f>
        <v>0</v>
      </c>
      <c r="BH102" s="222">
        <f>IF(N102="sníž. přenesená",J102,0)</f>
        <v>0</v>
      </c>
      <c r="BI102" s="222">
        <f>IF(N102="nulová",J102,0)</f>
        <v>0</v>
      </c>
      <c r="BJ102" s="19" t="s">
        <v>23</v>
      </c>
      <c r="BK102" s="222">
        <f>ROUND(I102*H102,2)</f>
        <v>0</v>
      </c>
      <c r="BL102" s="19" t="s">
        <v>194</v>
      </c>
      <c r="BM102" s="19" t="s">
        <v>1773</v>
      </c>
    </row>
    <row r="103" s="1" customFormat="1">
      <c r="B103" s="40"/>
      <c r="C103" s="68"/>
      <c r="D103" s="225" t="s">
        <v>202</v>
      </c>
      <c r="E103" s="68"/>
      <c r="F103" s="226" t="s">
        <v>1047</v>
      </c>
      <c r="G103" s="68"/>
      <c r="H103" s="68"/>
      <c r="I103" s="183"/>
      <c r="J103" s="68"/>
      <c r="K103" s="68"/>
      <c r="L103" s="66"/>
      <c r="M103" s="86"/>
      <c r="N103" s="41"/>
      <c r="O103" s="41"/>
      <c r="P103" s="41"/>
      <c r="Q103" s="41"/>
      <c r="R103" s="41"/>
      <c r="S103" s="41"/>
      <c r="T103" s="87"/>
      <c r="AT103" s="19" t="s">
        <v>202</v>
      </c>
      <c r="AU103" s="19" t="s">
        <v>23</v>
      </c>
    </row>
    <row r="104" s="12" customFormat="1">
      <c r="B104" s="238"/>
      <c r="C104" s="239"/>
      <c r="D104" s="223" t="s">
        <v>213</v>
      </c>
      <c r="E104" s="240" t="s">
        <v>47</v>
      </c>
      <c r="F104" s="241" t="s">
        <v>1774</v>
      </c>
      <c r="G104" s="239"/>
      <c r="H104" s="242">
        <v>34.960000000000001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AT104" s="248" t="s">
        <v>213</v>
      </c>
      <c r="AU104" s="248" t="s">
        <v>23</v>
      </c>
      <c r="AV104" s="12" t="s">
        <v>91</v>
      </c>
      <c r="AW104" s="12" t="s">
        <v>45</v>
      </c>
      <c r="AX104" s="12" t="s">
        <v>23</v>
      </c>
      <c r="AY104" s="248" t="s">
        <v>195</v>
      </c>
    </row>
    <row r="105" s="1" customFormat="1" ht="22.5" customHeight="1">
      <c r="B105" s="40"/>
      <c r="C105" s="211" t="s">
        <v>238</v>
      </c>
      <c r="D105" s="211" t="s">
        <v>196</v>
      </c>
      <c r="E105" s="212" t="s">
        <v>1602</v>
      </c>
      <c r="F105" s="213" t="s">
        <v>1603</v>
      </c>
      <c r="G105" s="214" t="s">
        <v>284</v>
      </c>
      <c r="H105" s="215">
        <v>34.960000000000001</v>
      </c>
      <c r="I105" s="216"/>
      <c r="J105" s="217">
        <f>ROUND(I105*H105,2)</f>
        <v>0</v>
      </c>
      <c r="K105" s="213" t="s">
        <v>47</v>
      </c>
      <c r="L105" s="66"/>
      <c r="M105" s="218" t="s">
        <v>47</v>
      </c>
      <c r="N105" s="219" t="s">
        <v>53</v>
      </c>
      <c r="O105" s="41"/>
      <c r="P105" s="220">
        <f>O105*H105</f>
        <v>0</v>
      </c>
      <c r="Q105" s="220">
        <v>0.00098999999999999999</v>
      </c>
      <c r="R105" s="220">
        <f>Q105*H105</f>
        <v>0</v>
      </c>
      <c r="S105" s="220">
        <v>0</v>
      </c>
      <c r="T105" s="221">
        <f>S105*H105</f>
        <v>0</v>
      </c>
      <c r="AR105" s="19" t="s">
        <v>194</v>
      </c>
      <c r="AT105" s="19" t="s">
        <v>196</v>
      </c>
      <c r="AU105" s="19" t="s">
        <v>23</v>
      </c>
      <c r="AY105" s="19" t="s">
        <v>195</v>
      </c>
      <c r="BE105" s="222">
        <f>IF(N105="základní",J105,0)</f>
        <v>0</v>
      </c>
      <c r="BF105" s="222">
        <f>IF(N105="snížená",J105,0)</f>
        <v>0</v>
      </c>
      <c r="BG105" s="222">
        <f>IF(N105="zákl. přenesená",J105,0)</f>
        <v>0</v>
      </c>
      <c r="BH105" s="222">
        <f>IF(N105="sníž. přenesená",J105,0)</f>
        <v>0</v>
      </c>
      <c r="BI105" s="222">
        <f>IF(N105="nulová",J105,0)</f>
        <v>0</v>
      </c>
      <c r="BJ105" s="19" t="s">
        <v>23</v>
      </c>
      <c r="BK105" s="222">
        <f>ROUND(I105*H105,2)</f>
        <v>0</v>
      </c>
      <c r="BL105" s="19" t="s">
        <v>194</v>
      </c>
      <c r="BM105" s="19" t="s">
        <v>1775</v>
      </c>
    </row>
    <row r="106" s="1" customFormat="1">
      <c r="B106" s="40"/>
      <c r="C106" s="68"/>
      <c r="D106" s="225" t="s">
        <v>202</v>
      </c>
      <c r="E106" s="68"/>
      <c r="F106" s="226" t="s">
        <v>1605</v>
      </c>
      <c r="G106" s="68"/>
      <c r="H106" s="68"/>
      <c r="I106" s="183"/>
      <c r="J106" s="68"/>
      <c r="K106" s="68"/>
      <c r="L106" s="66"/>
      <c r="M106" s="86"/>
      <c r="N106" s="41"/>
      <c r="O106" s="41"/>
      <c r="P106" s="41"/>
      <c r="Q106" s="41"/>
      <c r="R106" s="41"/>
      <c r="S106" s="41"/>
      <c r="T106" s="87"/>
      <c r="AT106" s="19" t="s">
        <v>202</v>
      </c>
      <c r="AU106" s="19" t="s">
        <v>23</v>
      </c>
    </row>
    <row r="107" s="12" customFormat="1">
      <c r="B107" s="238"/>
      <c r="C107" s="239"/>
      <c r="D107" s="223" t="s">
        <v>213</v>
      </c>
      <c r="E107" s="240" t="s">
        <v>47</v>
      </c>
      <c r="F107" s="241" t="s">
        <v>1774</v>
      </c>
      <c r="G107" s="239"/>
      <c r="H107" s="242">
        <v>34.960000000000001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AT107" s="248" t="s">
        <v>213</v>
      </c>
      <c r="AU107" s="248" t="s">
        <v>23</v>
      </c>
      <c r="AV107" s="12" t="s">
        <v>91</v>
      </c>
      <c r="AW107" s="12" t="s">
        <v>45</v>
      </c>
      <c r="AX107" s="12" t="s">
        <v>23</v>
      </c>
      <c r="AY107" s="248" t="s">
        <v>195</v>
      </c>
    </row>
    <row r="108" s="1" customFormat="1" ht="22.5" customHeight="1">
      <c r="B108" s="40"/>
      <c r="C108" s="211" t="s">
        <v>243</v>
      </c>
      <c r="D108" s="211" t="s">
        <v>196</v>
      </c>
      <c r="E108" s="212" t="s">
        <v>1610</v>
      </c>
      <c r="F108" s="213" t="s">
        <v>1611</v>
      </c>
      <c r="G108" s="214" t="s">
        <v>284</v>
      </c>
      <c r="H108" s="215">
        <v>10</v>
      </c>
      <c r="I108" s="216"/>
      <c r="J108" s="217">
        <f>ROUND(I108*H108,2)</f>
        <v>0</v>
      </c>
      <c r="K108" s="213" t="s">
        <v>47</v>
      </c>
      <c r="L108" s="66"/>
      <c r="M108" s="218" t="s">
        <v>47</v>
      </c>
      <c r="N108" s="219" t="s">
        <v>53</v>
      </c>
      <c r="O108" s="41"/>
      <c r="P108" s="220">
        <f>O108*H108</f>
        <v>0</v>
      </c>
      <c r="Q108" s="220">
        <v>0.00050000000000000001</v>
      </c>
      <c r="R108" s="220">
        <f>Q108*H108</f>
        <v>0</v>
      </c>
      <c r="S108" s="220">
        <v>0</v>
      </c>
      <c r="T108" s="221">
        <f>S108*H108</f>
        <v>0</v>
      </c>
      <c r="AR108" s="19" t="s">
        <v>194</v>
      </c>
      <c r="AT108" s="19" t="s">
        <v>196</v>
      </c>
      <c r="AU108" s="19" t="s">
        <v>23</v>
      </c>
      <c r="AY108" s="19" t="s">
        <v>195</v>
      </c>
      <c r="BE108" s="222">
        <f>IF(N108="základní",J108,0)</f>
        <v>0</v>
      </c>
      <c r="BF108" s="222">
        <f>IF(N108="snížená",J108,0)</f>
        <v>0</v>
      </c>
      <c r="BG108" s="222">
        <f>IF(N108="zákl. přenesená",J108,0)</f>
        <v>0</v>
      </c>
      <c r="BH108" s="222">
        <f>IF(N108="sníž. přenesená",J108,0)</f>
        <v>0</v>
      </c>
      <c r="BI108" s="222">
        <f>IF(N108="nulová",J108,0)</f>
        <v>0</v>
      </c>
      <c r="BJ108" s="19" t="s">
        <v>23</v>
      </c>
      <c r="BK108" s="222">
        <f>ROUND(I108*H108,2)</f>
        <v>0</v>
      </c>
      <c r="BL108" s="19" t="s">
        <v>194</v>
      </c>
      <c r="BM108" s="19" t="s">
        <v>1776</v>
      </c>
    </row>
    <row r="109" s="1" customFormat="1">
      <c r="B109" s="40"/>
      <c r="C109" s="68"/>
      <c r="D109" s="223" t="s">
        <v>202</v>
      </c>
      <c r="E109" s="68"/>
      <c r="F109" s="224" t="s">
        <v>1613</v>
      </c>
      <c r="G109" s="68"/>
      <c r="H109" s="68"/>
      <c r="I109" s="183"/>
      <c r="J109" s="68"/>
      <c r="K109" s="68"/>
      <c r="L109" s="66"/>
      <c r="M109" s="86"/>
      <c r="N109" s="41"/>
      <c r="O109" s="41"/>
      <c r="P109" s="41"/>
      <c r="Q109" s="41"/>
      <c r="R109" s="41"/>
      <c r="S109" s="41"/>
      <c r="T109" s="87"/>
      <c r="AT109" s="19" t="s">
        <v>202</v>
      </c>
      <c r="AU109" s="19" t="s">
        <v>23</v>
      </c>
    </row>
    <row r="110" s="1" customFormat="1" ht="22.5" customHeight="1">
      <c r="B110" s="40"/>
      <c r="C110" s="211" t="s">
        <v>28</v>
      </c>
      <c r="D110" s="211" t="s">
        <v>196</v>
      </c>
      <c r="E110" s="212" t="s">
        <v>926</v>
      </c>
      <c r="F110" s="213" t="s">
        <v>927</v>
      </c>
      <c r="G110" s="214" t="s">
        <v>486</v>
      </c>
      <c r="H110" s="215">
        <v>0.90000000000000002</v>
      </c>
      <c r="I110" s="216"/>
      <c r="J110" s="217">
        <f>ROUND(I110*H110,2)</f>
        <v>0</v>
      </c>
      <c r="K110" s="213" t="s">
        <v>200</v>
      </c>
      <c r="L110" s="66"/>
      <c r="M110" s="218" t="s">
        <v>47</v>
      </c>
      <c r="N110" s="219" t="s">
        <v>53</v>
      </c>
      <c r="O110" s="41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AR110" s="19" t="s">
        <v>194</v>
      </c>
      <c r="AT110" s="19" t="s">
        <v>196</v>
      </c>
      <c r="AU110" s="19" t="s">
        <v>23</v>
      </c>
      <c r="AY110" s="19" t="s">
        <v>195</v>
      </c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19" t="s">
        <v>23</v>
      </c>
      <c r="BK110" s="222">
        <f>ROUND(I110*H110,2)</f>
        <v>0</v>
      </c>
      <c r="BL110" s="19" t="s">
        <v>194</v>
      </c>
      <c r="BM110" s="19" t="s">
        <v>1777</v>
      </c>
    </row>
    <row r="111" s="1" customFormat="1">
      <c r="B111" s="40"/>
      <c r="C111" s="68"/>
      <c r="D111" s="225" t="s">
        <v>202</v>
      </c>
      <c r="E111" s="68"/>
      <c r="F111" s="226" t="s">
        <v>929</v>
      </c>
      <c r="G111" s="68"/>
      <c r="H111" s="68"/>
      <c r="I111" s="183"/>
      <c r="J111" s="68"/>
      <c r="K111" s="68"/>
      <c r="L111" s="66"/>
      <c r="M111" s="86"/>
      <c r="N111" s="41"/>
      <c r="O111" s="41"/>
      <c r="P111" s="41"/>
      <c r="Q111" s="41"/>
      <c r="R111" s="41"/>
      <c r="S111" s="41"/>
      <c r="T111" s="87"/>
      <c r="AT111" s="19" t="s">
        <v>202</v>
      </c>
      <c r="AU111" s="19" t="s">
        <v>23</v>
      </c>
    </row>
    <row r="112" s="12" customFormat="1">
      <c r="B112" s="238"/>
      <c r="C112" s="239"/>
      <c r="D112" s="223" t="s">
        <v>213</v>
      </c>
      <c r="E112" s="240" t="s">
        <v>47</v>
      </c>
      <c r="F112" s="241" t="s">
        <v>1051</v>
      </c>
      <c r="G112" s="239"/>
      <c r="H112" s="242">
        <v>0.90000000000000002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213</v>
      </c>
      <c r="AU112" s="248" t="s">
        <v>23</v>
      </c>
      <c r="AV112" s="12" t="s">
        <v>91</v>
      </c>
      <c r="AW112" s="12" t="s">
        <v>45</v>
      </c>
      <c r="AX112" s="12" t="s">
        <v>23</v>
      </c>
      <c r="AY112" s="248" t="s">
        <v>195</v>
      </c>
    </row>
    <row r="113" s="1" customFormat="1" ht="22.5" customHeight="1">
      <c r="B113" s="40"/>
      <c r="C113" s="211" t="s">
        <v>252</v>
      </c>
      <c r="D113" s="211" t="s">
        <v>196</v>
      </c>
      <c r="E113" s="212" t="s">
        <v>932</v>
      </c>
      <c r="F113" s="213" t="s">
        <v>933</v>
      </c>
      <c r="G113" s="214" t="s">
        <v>486</v>
      </c>
      <c r="H113" s="215">
        <v>9</v>
      </c>
      <c r="I113" s="216"/>
      <c r="J113" s="217">
        <f>ROUND(I113*H113,2)</f>
        <v>0</v>
      </c>
      <c r="K113" s="213" t="s">
        <v>200</v>
      </c>
      <c r="L113" s="66"/>
      <c r="M113" s="218" t="s">
        <v>47</v>
      </c>
      <c r="N113" s="219" t="s">
        <v>53</v>
      </c>
      <c r="O113" s="41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AR113" s="19" t="s">
        <v>194</v>
      </c>
      <c r="AT113" s="19" t="s">
        <v>196</v>
      </c>
      <c r="AU113" s="19" t="s">
        <v>23</v>
      </c>
      <c r="AY113" s="19" t="s">
        <v>195</v>
      </c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19" t="s">
        <v>23</v>
      </c>
      <c r="BK113" s="222">
        <f>ROUND(I113*H113,2)</f>
        <v>0</v>
      </c>
      <c r="BL113" s="19" t="s">
        <v>194</v>
      </c>
      <c r="BM113" s="19" t="s">
        <v>1778</v>
      </c>
    </row>
    <row r="114" s="1" customFormat="1">
      <c r="B114" s="40"/>
      <c r="C114" s="68"/>
      <c r="D114" s="225" t="s">
        <v>202</v>
      </c>
      <c r="E114" s="68"/>
      <c r="F114" s="226" t="s">
        <v>935</v>
      </c>
      <c r="G114" s="68"/>
      <c r="H114" s="68"/>
      <c r="I114" s="183"/>
      <c r="J114" s="68"/>
      <c r="K114" s="68"/>
      <c r="L114" s="66"/>
      <c r="M114" s="86"/>
      <c r="N114" s="41"/>
      <c r="O114" s="41"/>
      <c r="P114" s="41"/>
      <c r="Q114" s="41"/>
      <c r="R114" s="41"/>
      <c r="S114" s="41"/>
      <c r="T114" s="87"/>
      <c r="AT114" s="19" t="s">
        <v>202</v>
      </c>
      <c r="AU114" s="19" t="s">
        <v>23</v>
      </c>
    </row>
    <row r="115" s="12" customFormat="1">
      <c r="B115" s="238"/>
      <c r="C115" s="239"/>
      <c r="D115" s="225" t="s">
        <v>213</v>
      </c>
      <c r="E115" s="266" t="s">
        <v>47</v>
      </c>
      <c r="F115" s="267" t="s">
        <v>1053</v>
      </c>
      <c r="G115" s="239"/>
      <c r="H115" s="268">
        <v>9</v>
      </c>
      <c r="I115" s="243"/>
      <c r="J115" s="239"/>
      <c r="K115" s="239"/>
      <c r="L115" s="244"/>
      <c r="M115" s="269"/>
      <c r="N115" s="270"/>
      <c r="O115" s="270"/>
      <c r="P115" s="270"/>
      <c r="Q115" s="270"/>
      <c r="R115" s="270"/>
      <c r="S115" s="270"/>
      <c r="T115" s="271"/>
      <c r="AT115" s="248" t="s">
        <v>213</v>
      </c>
      <c r="AU115" s="248" t="s">
        <v>23</v>
      </c>
      <c r="AV115" s="12" t="s">
        <v>91</v>
      </c>
      <c r="AW115" s="12" t="s">
        <v>45</v>
      </c>
      <c r="AX115" s="12" t="s">
        <v>23</v>
      </c>
      <c r="AY115" s="248" t="s">
        <v>195</v>
      </c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66"/>
      <c r="J116" s="62"/>
      <c r="K116" s="62"/>
      <c r="L116" s="66"/>
    </row>
  </sheetData>
  <mergeCells count="12"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  <mergeCell ref="G1:H1"/>
    <mergeCell ref="L2:V2"/>
  </mergeCells>
  <pageMargins left="0.5833333" right="0.5833333" top="0.5833333" bottom="0.5833333" header="0" footer="0"/>
  <pageSetup orientation="landscape" blackAndWhite="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6"/>
      <c r="C1" s="16"/>
      <c r="D1" s="17" t="s">
        <v>1</v>
      </c>
      <c r="E1" s="16"/>
      <c r="F1" s="16"/>
      <c r="G1" s="16"/>
      <c r="H1" s="16"/>
      <c r="I1" s="139"/>
      <c r="J1" s="16"/>
      <c r="K1" s="17" t="s">
        <v>165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164</v>
      </c>
    </row>
    <row r="3" ht="6.96" customHeight="1">
      <c r="B3" s="20"/>
      <c r="C3" s="21"/>
      <c r="D3" s="21"/>
      <c r="E3" s="21"/>
      <c r="F3" s="21"/>
      <c r="G3" s="21"/>
      <c r="H3" s="21"/>
      <c r="I3" s="140"/>
      <c r="J3" s="21"/>
      <c r="K3" s="22"/>
      <c r="AT3" s="19" t="s">
        <v>91</v>
      </c>
    </row>
    <row r="4" ht="36.96" customHeight="1">
      <c r="B4" s="23"/>
      <c r="C4" s="24"/>
      <c r="D4" s="25" t="s">
        <v>166</v>
      </c>
      <c r="E4" s="24"/>
      <c r="F4" s="24"/>
      <c r="G4" s="24"/>
      <c r="H4" s="24"/>
      <c r="I4" s="141"/>
      <c r="J4" s="24"/>
      <c r="K4" s="26"/>
      <c r="M4" s="27" t="s">
        <v>10</v>
      </c>
      <c r="AT4" s="19" t="s">
        <v>4</v>
      </c>
    </row>
    <row r="5" ht="6.96" customHeight="1">
      <c r="B5" s="23"/>
      <c r="C5" s="24"/>
      <c r="D5" s="24"/>
      <c r="E5" s="24"/>
      <c r="F5" s="24"/>
      <c r="G5" s="24"/>
      <c r="H5" s="24"/>
      <c r="I5" s="141"/>
      <c r="J5" s="24"/>
      <c r="K5" s="26"/>
    </row>
    <row r="6">
      <c r="B6" s="23"/>
      <c r="C6" s="24"/>
      <c r="D6" s="34" t="s">
        <v>16</v>
      </c>
      <c r="E6" s="24"/>
      <c r="F6" s="24"/>
      <c r="G6" s="24"/>
      <c r="H6" s="24"/>
      <c r="I6" s="141"/>
      <c r="J6" s="24"/>
      <c r="K6" s="26"/>
    </row>
    <row r="7" ht="22.5" customHeight="1">
      <c r="B7" s="23"/>
      <c r="C7" s="24"/>
      <c r="D7" s="24"/>
      <c r="E7" s="142">
        <f>'Rekapitulace stavby'!K6</f>
        <v>0</v>
      </c>
      <c r="F7" s="24"/>
      <c r="G7" s="24"/>
      <c r="H7" s="24"/>
      <c r="I7" s="141"/>
      <c r="J7" s="24"/>
      <c r="K7" s="26"/>
    </row>
    <row r="8" s="1" customFormat="1">
      <c r="B8" s="40"/>
      <c r="C8" s="41"/>
      <c r="D8" s="34" t="s">
        <v>167</v>
      </c>
      <c r="E8" s="41"/>
      <c r="F8" s="41"/>
      <c r="G8" s="41"/>
      <c r="H8" s="41"/>
      <c r="I8" s="143"/>
      <c r="J8" s="41"/>
      <c r="K8" s="45"/>
    </row>
    <row r="9" s="1" customFormat="1" ht="36.96" customHeight="1">
      <c r="B9" s="40"/>
      <c r="C9" s="41"/>
      <c r="D9" s="41"/>
      <c r="E9" s="144" t="s">
        <v>1779</v>
      </c>
      <c r="F9" s="41"/>
      <c r="G9" s="41"/>
      <c r="H9" s="41"/>
      <c r="I9" s="143"/>
      <c r="J9" s="41"/>
      <c r="K9" s="45"/>
    </row>
    <row r="10" s="1" customFormat="1">
      <c r="B10" s="40"/>
      <c r="C10" s="41"/>
      <c r="D10" s="41"/>
      <c r="E10" s="41"/>
      <c r="F10" s="41"/>
      <c r="G10" s="41"/>
      <c r="H10" s="41"/>
      <c r="I10" s="143"/>
      <c r="J10" s="41"/>
      <c r="K10" s="45"/>
    </row>
    <row r="11" s="1" customFormat="1" ht="14.4" customHeight="1">
      <c r="B11" s="40"/>
      <c r="C11" s="41"/>
      <c r="D11" s="34" t="s">
        <v>19</v>
      </c>
      <c r="E11" s="41"/>
      <c r="F11" s="30" t="s">
        <v>96</v>
      </c>
      <c r="G11" s="41"/>
      <c r="H11" s="41"/>
      <c r="I11" s="145" t="s">
        <v>21</v>
      </c>
      <c r="J11" s="30" t="s">
        <v>22</v>
      </c>
      <c r="K11" s="45"/>
    </row>
    <row r="12" s="1" customFormat="1" ht="14.4" customHeight="1">
      <c r="B12" s="40"/>
      <c r="C12" s="41"/>
      <c r="D12" s="34" t="s">
        <v>24</v>
      </c>
      <c r="E12" s="41"/>
      <c r="F12" s="30" t="s">
        <v>1780</v>
      </c>
      <c r="G12" s="41"/>
      <c r="H12" s="41"/>
      <c r="I12" s="145" t="s">
        <v>26</v>
      </c>
      <c r="J12" s="146">
        <f>'Rekapitulace stavby'!AN8</f>
        <v>0</v>
      </c>
      <c r="K12" s="45"/>
    </row>
    <row r="13" s="1" customFormat="1" ht="21.84" customHeight="1">
      <c r="B13" s="40"/>
      <c r="C13" s="41"/>
      <c r="D13" s="29" t="s">
        <v>29</v>
      </c>
      <c r="E13" s="41"/>
      <c r="F13" s="36" t="s">
        <v>30</v>
      </c>
      <c r="G13" s="41"/>
      <c r="H13" s="41"/>
      <c r="I13" s="147" t="s">
        <v>31</v>
      </c>
      <c r="J13" s="36" t="s">
        <v>32</v>
      </c>
      <c r="K13" s="45"/>
    </row>
    <row r="14" s="1" customFormat="1" ht="14.4" customHeight="1">
      <c r="B14" s="40"/>
      <c r="C14" s="41"/>
      <c r="D14" s="34" t="s">
        <v>34</v>
      </c>
      <c r="E14" s="41"/>
      <c r="F14" s="41"/>
      <c r="G14" s="41"/>
      <c r="H14" s="41"/>
      <c r="I14" s="145" t="s">
        <v>35</v>
      </c>
      <c r="J14" s="30" t="s">
        <v>36</v>
      </c>
      <c r="K14" s="45"/>
    </row>
    <row r="15" s="1" customFormat="1" ht="18" customHeight="1">
      <c r="B15" s="40"/>
      <c r="C15" s="41"/>
      <c r="D15" s="41"/>
      <c r="E15" s="30" t="s">
        <v>37</v>
      </c>
      <c r="F15" s="41"/>
      <c r="G15" s="41"/>
      <c r="H15" s="41"/>
      <c r="I15" s="145" t="s">
        <v>38</v>
      </c>
      <c r="J15" s="30" t="s">
        <v>170</v>
      </c>
      <c r="K15" s="45"/>
    </row>
    <row r="16" s="1" customFormat="1" ht="6.96" customHeight="1">
      <c r="B16" s="40"/>
      <c r="C16" s="41"/>
      <c r="D16" s="41"/>
      <c r="E16" s="41"/>
      <c r="F16" s="41"/>
      <c r="G16" s="41"/>
      <c r="H16" s="41"/>
      <c r="I16" s="143"/>
      <c r="J16" s="41"/>
      <c r="K16" s="45"/>
    </row>
    <row r="17" s="1" customFormat="1" ht="14.4" customHeight="1">
      <c r="B17" s="40"/>
      <c r="C17" s="41"/>
      <c r="D17" s="34" t="s">
        <v>40</v>
      </c>
      <c r="E17" s="41"/>
      <c r="F17" s="41"/>
      <c r="G17" s="41"/>
      <c r="H17" s="41"/>
      <c r="I17" s="145" t="s">
        <v>35</v>
      </c>
      <c r="J17" s="30">
        <f>IF('Rekapitulace stavby'!AN13="Vyplň údaj","",IF('Rekapitulace stavby'!AN13="","",'Rekapitulace stavby'!AN13))</f>
        <v>0</v>
      </c>
      <c r="K17" s="45"/>
    </row>
    <row r="18" s="1" customFormat="1" ht="18" customHeight="1">
      <c r="B18" s="40"/>
      <c r="C18" s="41"/>
      <c r="D18" s="41"/>
      <c r="E18" s="30">
        <f>IF('Rekapitulace stavby'!E14="Vyplň údaj","",IF('Rekapitulace stavby'!E14="","",'Rekapitulace stavby'!E14))</f>
        <v>0</v>
      </c>
      <c r="F18" s="41"/>
      <c r="G18" s="41"/>
      <c r="H18" s="41"/>
      <c r="I18" s="145" t="s">
        <v>38</v>
      </c>
      <c r="J18" s="30">
        <f>IF('Rekapitulace stavby'!AN14="Vyplň údaj","",IF('Rekapitulace stavby'!AN14="","",'Rekapitulace stavby'!AN14))</f>
        <v>0</v>
      </c>
      <c r="K18" s="45"/>
    </row>
    <row r="19" s="1" customFormat="1" ht="6.96" customHeight="1">
      <c r="B19" s="40"/>
      <c r="C19" s="41"/>
      <c r="D19" s="41"/>
      <c r="E19" s="41"/>
      <c r="F19" s="41"/>
      <c r="G19" s="41"/>
      <c r="H19" s="41"/>
      <c r="I19" s="143"/>
      <c r="J19" s="41"/>
      <c r="K19" s="45"/>
    </row>
    <row r="20" s="1" customFormat="1" ht="14.4" customHeight="1">
      <c r="B20" s="40"/>
      <c r="C20" s="41"/>
      <c r="D20" s="34" t="s">
        <v>42</v>
      </c>
      <c r="E20" s="41"/>
      <c r="F20" s="41"/>
      <c r="G20" s="41"/>
      <c r="H20" s="41"/>
      <c r="I20" s="145" t="s">
        <v>35</v>
      </c>
      <c r="J20" s="30" t="s">
        <v>43</v>
      </c>
      <c r="K20" s="45"/>
    </row>
    <row r="21" s="1" customFormat="1" ht="18" customHeight="1">
      <c r="B21" s="40"/>
      <c r="C21" s="41"/>
      <c r="D21" s="41"/>
      <c r="E21" s="30" t="s">
        <v>171</v>
      </c>
      <c r="F21" s="41"/>
      <c r="G21" s="41"/>
      <c r="H21" s="41"/>
      <c r="I21" s="145" t="s">
        <v>38</v>
      </c>
      <c r="J21" s="30" t="s">
        <v>39</v>
      </c>
      <c r="K21" s="45"/>
    </row>
    <row r="22" s="1" customFormat="1" ht="6.96" customHeight="1">
      <c r="B22" s="40"/>
      <c r="C22" s="41"/>
      <c r="D22" s="41"/>
      <c r="E22" s="41"/>
      <c r="F22" s="41"/>
      <c r="G22" s="41"/>
      <c r="H22" s="41"/>
      <c r="I22" s="143"/>
      <c r="J22" s="41"/>
      <c r="K22" s="45"/>
    </row>
    <row r="23" s="1" customFormat="1" ht="14.4" customHeight="1">
      <c r="B23" s="40"/>
      <c r="C23" s="41"/>
      <c r="D23" s="34" t="s">
        <v>46</v>
      </c>
      <c r="E23" s="41"/>
      <c r="F23" s="41"/>
      <c r="G23" s="41"/>
      <c r="H23" s="41"/>
      <c r="I23" s="143"/>
      <c r="J23" s="41"/>
      <c r="K23" s="45"/>
    </row>
    <row r="24" s="7" customFormat="1" ht="22.5" customHeight="1">
      <c r="B24" s="148"/>
      <c r="C24" s="149"/>
      <c r="D24" s="149"/>
      <c r="E24" s="38" t="s">
        <v>47</v>
      </c>
      <c r="F24" s="149"/>
      <c r="G24" s="149"/>
      <c r="H24" s="149"/>
      <c r="I24" s="150"/>
      <c r="J24" s="149"/>
      <c r="K24" s="151"/>
    </row>
    <row r="25" s="1" customFormat="1" ht="6.96" customHeight="1">
      <c r="B25" s="40"/>
      <c r="C25" s="41"/>
      <c r="D25" s="41"/>
      <c r="E25" s="41"/>
      <c r="F25" s="41"/>
      <c r="G25" s="41"/>
      <c r="H25" s="41"/>
      <c r="I25" s="143"/>
      <c r="J25" s="41"/>
      <c r="K25" s="45"/>
    </row>
    <row r="26" s="1" customFormat="1" ht="6.96" customHeight="1">
      <c r="B26" s="40"/>
      <c r="C26" s="41"/>
      <c r="D26" s="97"/>
      <c r="E26" s="97"/>
      <c r="F26" s="97"/>
      <c r="G26" s="97"/>
      <c r="H26" s="97"/>
      <c r="I26" s="152"/>
      <c r="J26" s="97"/>
      <c r="K26" s="153"/>
    </row>
    <row r="27" s="1" customFormat="1" ht="25.44" customHeight="1">
      <c r="B27" s="40"/>
      <c r="C27" s="41"/>
      <c r="D27" s="154" t="s">
        <v>48</v>
      </c>
      <c r="E27" s="41"/>
      <c r="F27" s="41"/>
      <c r="G27" s="41"/>
      <c r="H27" s="41"/>
      <c r="I27" s="143"/>
      <c r="J27" s="155">
        <f>ROUND(J77,2)</f>
        <v>0</v>
      </c>
      <c r="K27" s="45"/>
    </row>
    <row r="28" s="1" customFormat="1" ht="6.96" customHeight="1">
      <c r="B28" s="40"/>
      <c r="C28" s="41"/>
      <c r="D28" s="97"/>
      <c r="E28" s="97"/>
      <c r="F28" s="97"/>
      <c r="G28" s="97"/>
      <c r="H28" s="97"/>
      <c r="I28" s="152"/>
      <c r="J28" s="97"/>
      <c r="K28" s="153"/>
    </row>
    <row r="29" s="1" customFormat="1" ht="14.4" customHeight="1">
      <c r="B29" s="40"/>
      <c r="C29" s="41"/>
      <c r="D29" s="41"/>
      <c r="E29" s="41"/>
      <c r="F29" s="46" t="s">
        <v>50</v>
      </c>
      <c r="G29" s="41"/>
      <c r="H29" s="41"/>
      <c r="I29" s="156" t="s">
        <v>49</v>
      </c>
      <c r="J29" s="46" t="s">
        <v>51</v>
      </c>
      <c r="K29" s="45"/>
    </row>
    <row r="30" s="1" customFormat="1" ht="14.4" customHeight="1">
      <c r="B30" s="40"/>
      <c r="C30" s="41"/>
      <c r="D30" s="49" t="s">
        <v>52</v>
      </c>
      <c r="E30" s="49" t="s">
        <v>53</v>
      </c>
      <c r="F30" s="157">
        <f>ROUND(SUM(BE77:BE105), 2)</f>
        <v>0</v>
      </c>
      <c r="G30" s="41"/>
      <c r="H30" s="41"/>
      <c r="I30" s="158">
        <v>0.20999999999999999</v>
      </c>
      <c r="J30" s="157">
        <f>ROUND(ROUND((SUM(BE77:BE105)), 2)*I30, 2)</f>
        <v>0</v>
      </c>
      <c r="K30" s="45"/>
    </row>
    <row r="31" s="1" customFormat="1" ht="14.4" customHeight="1">
      <c r="B31" s="40"/>
      <c r="C31" s="41"/>
      <c r="D31" s="41"/>
      <c r="E31" s="49" t="s">
        <v>54</v>
      </c>
      <c r="F31" s="157">
        <f>ROUND(SUM(BF77:BF105), 2)</f>
        <v>0</v>
      </c>
      <c r="G31" s="41"/>
      <c r="H31" s="41"/>
      <c r="I31" s="158">
        <v>0.14999999999999999</v>
      </c>
      <c r="J31" s="157">
        <f>ROUND(ROUND((SUM(BF77:BF105)), 2)*I31, 2)</f>
        <v>0</v>
      </c>
      <c r="K31" s="45"/>
    </row>
    <row r="32" hidden="1" s="1" customFormat="1" ht="14.4" customHeight="1">
      <c r="B32" s="40"/>
      <c r="C32" s="41"/>
      <c r="D32" s="41"/>
      <c r="E32" s="49" t="s">
        <v>55</v>
      </c>
      <c r="F32" s="157">
        <f>ROUND(SUM(BG77:BG105), 2)</f>
        <v>0</v>
      </c>
      <c r="G32" s="41"/>
      <c r="H32" s="41"/>
      <c r="I32" s="158">
        <v>0.20999999999999999</v>
      </c>
      <c r="J32" s="157">
        <v>0</v>
      </c>
      <c r="K32" s="45"/>
    </row>
    <row r="33" hidden="1" s="1" customFormat="1" ht="14.4" customHeight="1">
      <c r="B33" s="40"/>
      <c r="C33" s="41"/>
      <c r="D33" s="41"/>
      <c r="E33" s="49" t="s">
        <v>56</v>
      </c>
      <c r="F33" s="157">
        <f>ROUND(SUM(BH77:BH105), 2)</f>
        <v>0</v>
      </c>
      <c r="G33" s="41"/>
      <c r="H33" s="41"/>
      <c r="I33" s="158">
        <v>0.14999999999999999</v>
      </c>
      <c r="J33" s="157">
        <v>0</v>
      </c>
      <c r="K33" s="45"/>
    </row>
    <row r="34" hidden="1" s="1" customFormat="1" ht="14.4" customHeight="1">
      <c r="B34" s="40"/>
      <c r="C34" s="41"/>
      <c r="D34" s="41"/>
      <c r="E34" s="49" t="s">
        <v>57</v>
      </c>
      <c r="F34" s="157">
        <f>ROUND(SUM(BI77:BI105), 2)</f>
        <v>0</v>
      </c>
      <c r="G34" s="41"/>
      <c r="H34" s="41"/>
      <c r="I34" s="158">
        <v>0</v>
      </c>
      <c r="J34" s="157">
        <v>0</v>
      </c>
      <c r="K34" s="45"/>
    </row>
    <row r="35" s="1" customFormat="1" ht="6.96" customHeight="1">
      <c r="B35" s="40"/>
      <c r="C35" s="41"/>
      <c r="D35" s="41"/>
      <c r="E35" s="41"/>
      <c r="F35" s="41"/>
      <c r="G35" s="41"/>
      <c r="H35" s="41"/>
      <c r="I35" s="143"/>
      <c r="J35" s="41"/>
      <c r="K35" s="45"/>
    </row>
    <row r="36" s="1" customFormat="1" ht="25.44" customHeight="1">
      <c r="B36" s="40"/>
      <c r="C36" s="159"/>
      <c r="D36" s="160" t="s">
        <v>58</v>
      </c>
      <c r="E36" s="89"/>
      <c r="F36" s="89"/>
      <c r="G36" s="161" t="s">
        <v>59</v>
      </c>
      <c r="H36" s="162" t="s">
        <v>60</v>
      </c>
      <c r="I36" s="163"/>
      <c r="J36" s="164">
        <f>SUM(J27:J34)</f>
        <v>0</v>
      </c>
      <c r="K36" s="165"/>
    </row>
    <row r="37" s="1" customFormat="1" ht="14.4" customHeight="1">
      <c r="B37" s="61"/>
      <c r="C37" s="62"/>
      <c r="D37" s="62"/>
      <c r="E37" s="62"/>
      <c r="F37" s="62"/>
      <c r="G37" s="62"/>
      <c r="H37" s="62"/>
      <c r="I37" s="166"/>
      <c r="J37" s="62"/>
      <c r="K37" s="63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0"/>
      <c r="C42" s="25" t="s">
        <v>172</v>
      </c>
      <c r="D42" s="41"/>
      <c r="E42" s="41"/>
      <c r="F42" s="41"/>
      <c r="G42" s="41"/>
      <c r="H42" s="41"/>
      <c r="I42" s="143"/>
      <c r="J42" s="41"/>
      <c r="K42" s="45"/>
    </row>
    <row r="43" s="1" customFormat="1" ht="6.96" customHeight="1">
      <c r="B43" s="40"/>
      <c r="C43" s="41"/>
      <c r="D43" s="41"/>
      <c r="E43" s="41"/>
      <c r="F43" s="41"/>
      <c r="G43" s="41"/>
      <c r="H43" s="41"/>
      <c r="I43" s="143"/>
      <c r="J43" s="41"/>
      <c r="K43" s="45"/>
    </row>
    <row r="44" s="1" customFormat="1" ht="14.4" customHeight="1">
      <c r="B44" s="40"/>
      <c r="C44" s="34" t="s">
        <v>16</v>
      </c>
      <c r="D44" s="41"/>
      <c r="E44" s="41"/>
      <c r="F44" s="41"/>
      <c r="G44" s="41"/>
      <c r="H44" s="41"/>
      <c r="I44" s="143"/>
      <c r="J44" s="41"/>
      <c r="K44" s="45"/>
    </row>
    <row r="45" s="1" customFormat="1" ht="22.5" customHeight="1">
      <c r="B45" s="40"/>
      <c r="C45" s="41"/>
      <c r="D45" s="41"/>
      <c r="E45" s="142">
        <f>E7</f>
        <v>0</v>
      </c>
      <c r="F45" s="41"/>
      <c r="G45" s="41"/>
      <c r="H45" s="41"/>
      <c r="I45" s="143"/>
      <c r="J45" s="41"/>
      <c r="K45" s="45"/>
    </row>
    <row r="46" s="1" customFormat="1" ht="14.4" customHeight="1">
      <c r="B46" s="40"/>
      <c r="C46" s="34" t="s">
        <v>167</v>
      </c>
      <c r="D46" s="41"/>
      <c r="E46" s="41"/>
      <c r="F46" s="41"/>
      <c r="G46" s="41"/>
      <c r="H46" s="41"/>
      <c r="I46" s="143"/>
      <c r="J46" s="41"/>
      <c r="K46" s="45"/>
    </row>
    <row r="47" s="1" customFormat="1" ht="23.25" customHeight="1">
      <c r="B47" s="40"/>
      <c r="C47" s="41"/>
      <c r="D47" s="41"/>
      <c r="E47" s="144">
        <f>E9</f>
        <v>0</v>
      </c>
      <c r="F47" s="41"/>
      <c r="G47" s="41"/>
      <c r="H47" s="41"/>
      <c r="I47" s="143"/>
      <c r="J47" s="41"/>
      <c r="K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3"/>
      <c r="J48" s="41"/>
      <c r="K48" s="45"/>
    </row>
    <row r="49" s="1" customFormat="1" ht="18" customHeight="1">
      <c r="B49" s="40"/>
      <c r="C49" s="34" t="s">
        <v>24</v>
      </c>
      <c r="D49" s="41"/>
      <c r="E49" s="41"/>
      <c r="F49" s="30">
        <f>F12</f>
        <v>0</v>
      </c>
      <c r="G49" s="41"/>
      <c r="H49" s="41"/>
      <c r="I49" s="145" t="s">
        <v>26</v>
      </c>
      <c r="J49" s="146">
        <f>IF(J12="","",J12)</f>
        <v>0</v>
      </c>
      <c r="K49" s="45"/>
    </row>
    <row r="50" s="1" customFormat="1" ht="6.96" customHeight="1">
      <c r="B50" s="40"/>
      <c r="C50" s="41"/>
      <c r="D50" s="41"/>
      <c r="E50" s="41"/>
      <c r="F50" s="41"/>
      <c r="G50" s="41"/>
      <c r="H50" s="41"/>
      <c r="I50" s="143"/>
      <c r="J50" s="41"/>
      <c r="K50" s="45"/>
    </row>
    <row r="51" s="1" customFormat="1">
      <c r="B51" s="40"/>
      <c r="C51" s="34" t="s">
        <v>34</v>
      </c>
      <c r="D51" s="41"/>
      <c r="E51" s="41"/>
      <c r="F51" s="30">
        <f>E15</f>
        <v>0</v>
      </c>
      <c r="G51" s="41"/>
      <c r="H51" s="41"/>
      <c r="I51" s="145" t="s">
        <v>42</v>
      </c>
      <c r="J51" s="30">
        <f>E21</f>
        <v>0</v>
      </c>
      <c r="K51" s="45"/>
    </row>
    <row r="52" s="1" customFormat="1" ht="14.4" customHeight="1">
      <c r="B52" s="40"/>
      <c r="C52" s="34" t="s">
        <v>40</v>
      </c>
      <c r="D52" s="41"/>
      <c r="E52" s="41"/>
      <c r="F52" s="30">
        <f>IF(E18="","",E18)</f>
        <v>0</v>
      </c>
      <c r="G52" s="41"/>
      <c r="H52" s="41"/>
      <c r="I52" s="143"/>
      <c r="J52" s="41"/>
      <c r="K52" s="45"/>
    </row>
    <row r="53" s="1" customFormat="1" ht="10.32" customHeight="1">
      <c r="B53" s="40"/>
      <c r="C53" s="41"/>
      <c r="D53" s="41"/>
      <c r="E53" s="41"/>
      <c r="F53" s="41"/>
      <c r="G53" s="41"/>
      <c r="H53" s="41"/>
      <c r="I53" s="143"/>
      <c r="J53" s="41"/>
      <c r="K53" s="45"/>
    </row>
    <row r="54" s="1" customFormat="1" ht="29.28" customHeight="1">
      <c r="B54" s="40"/>
      <c r="C54" s="171" t="s">
        <v>173</v>
      </c>
      <c r="D54" s="159"/>
      <c r="E54" s="159"/>
      <c r="F54" s="159"/>
      <c r="G54" s="159"/>
      <c r="H54" s="159"/>
      <c r="I54" s="172"/>
      <c r="J54" s="173" t="s">
        <v>174</v>
      </c>
      <c r="K54" s="174"/>
    </row>
    <row r="55" s="1" customFormat="1" ht="10.32" customHeight="1">
      <c r="B55" s="40"/>
      <c r="C55" s="41"/>
      <c r="D55" s="41"/>
      <c r="E55" s="41"/>
      <c r="F55" s="41"/>
      <c r="G55" s="41"/>
      <c r="H55" s="41"/>
      <c r="I55" s="143"/>
      <c r="J55" s="41"/>
      <c r="K55" s="45"/>
    </row>
    <row r="56" s="1" customFormat="1" ht="29.28" customHeight="1">
      <c r="B56" s="40"/>
      <c r="C56" s="175" t="s">
        <v>175</v>
      </c>
      <c r="D56" s="41"/>
      <c r="E56" s="41"/>
      <c r="F56" s="41"/>
      <c r="G56" s="41"/>
      <c r="H56" s="41"/>
      <c r="I56" s="143"/>
      <c r="J56" s="155">
        <f>J77</f>
        <v>0</v>
      </c>
      <c r="K56" s="45"/>
      <c r="AU56" s="19" t="s">
        <v>176</v>
      </c>
    </row>
    <row r="57" s="8" customFormat="1" ht="24.96" customHeight="1">
      <c r="B57" s="176"/>
      <c r="C57" s="177"/>
      <c r="D57" s="178" t="s">
        <v>278</v>
      </c>
      <c r="E57" s="179"/>
      <c r="F57" s="179"/>
      <c r="G57" s="179"/>
      <c r="H57" s="179"/>
      <c r="I57" s="180"/>
      <c r="J57" s="181">
        <f>J78</f>
        <v>0</v>
      </c>
      <c r="K57" s="182"/>
    </row>
    <row r="58" s="1" customFormat="1" ht="21.84" customHeight="1">
      <c r="B58" s="40"/>
      <c r="C58" s="41"/>
      <c r="D58" s="41"/>
      <c r="E58" s="41"/>
      <c r="F58" s="41"/>
      <c r="G58" s="41"/>
      <c r="H58" s="41"/>
      <c r="I58" s="143"/>
      <c r="J58" s="41"/>
      <c r="K58" s="45"/>
    </row>
    <row r="59" s="1" customFormat="1" ht="6.96" customHeight="1">
      <c r="B59" s="61"/>
      <c r="C59" s="62"/>
      <c r="D59" s="62"/>
      <c r="E59" s="62"/>
      <c r="F59" s="62"/>
      <c r="G59" s="62"/>
      <c r="H59" s="62"/>
      <c r="I59" s="166"/>
      <c r="J59" s="62"/>
      <c r="K59" s="63"/>
    </row>
    <row r="63" s="1" customFormat="1" ht="6.96" customHeight="1">
      <c r="B63" s="64"/>
      <c r="C63" s="65"/>
      <c r="D63" s="65"/>
      <c r="E63" s="65"/>
      <c r="F63" s="65"/>
      <c r="G63" s="65"/>
      <c r="H63" s="65"/>
      <c r="I63" s="169"/>
      <c r="J63" s="65"/>
      <c r="K63" s="65"/>
      <c r="L63" s="66"/>
    </row>
    <row r="64" s="1" customFormat="1" ht="36.96" customHeight="1">
      <c r="B64" s="40"/>
      <c r="C64" s="67" t="s">
        <v>178</v>
      </c>
      <c r="D64" s="68"/>
      <c r="E64" s="68"/>
      <c r="F64" s="68"/>
      <c r="G64" s="68"/>
      <c r="H64" s="68"/>
      <c r="I64" s="183"/>
      <c r="J64" s="68"/>
      <c r="K64" s="68"/>
      <c r="L64" s="66"/>
    </row>
    <row r="65" s="1" customFormat="1" ht="6.96" customHeight="1">
      <c r="B65" s="40"/>
      <c r="C65" s="68"/>
      <c r="D65" s="68"/>
      <c r="E65" s="68"/>
      <c r="F65" s="68"/>
      <c r="G65" s="68"/>
      <c r="H65" s="68"/>
      <c r="I65" s="183"/>
      <c r="J65" s="68"/>
      <c r="K65" s="68"/>
      <c r="L65" s="66"/>
    </row>
    <row r="66" s="1" customFormat="1" ht="14.4" customHeight="1">
      <c r="B66" s="40"/>
      <c r="C66" s="70" t="s">
        <v>16</v>
      </c>
      <c r="D66" s="68"/>
      <c r="E66" s="68"/>
      <c r="F66" s="68"/>
      <c r="G66" s="68"/>
      <c r="H66" s="68"/>
      <c r="I66" s="183"/>
      <c r="J66" s="68"/>
      <c r="K66" s="68"/>
      <c r="L66" s="66"/>
    </row>
    <row r="67" s="1" customFormat="1" ht="22.5" customHeight="1">
      <c r="B67" s="40"/>
      <c r="C67" s="68"/>
      <c r="D67" s="68"/>
      <c r="E67" s="184">
        <f>E7</f>
        <v>0</v>
      </c>
      <c r="F67" s="68"/>
      <c r="G67" s="68"/>
      <c r="H67" s="68"/>
      <c r="I67" s="183"/>
      <c r="J67" s="68"/>
      <c r="K67" s="68"/>
      <c r="L67" s="66"/>
    </row>
    <row r="68" s="1" customFormat="1" ht="14.4" customHeight="1">
      <c r="B68" s="40"/>
      <c r="C68" s="70" t="s">
        <v>167</v>
      </c>
      <c r="D68" s="68"/>
      <c r="E68" s="68"/>
      <c r="F68" s="68"/>
      <c r="G68" s="68"/>
      <c r="H68" s="68"/>
      <c r="I68" s="183"/>
      <c r="J68" s="68"/>
      <c r="K68" s="68"/>
      <c r="L68" s="66"/>
    </row>
    <row r="69" s="1" customFormat="1" ht="23.25" customHeight="1">
      <c r="B69" s="40"/>
      <c r="C69" s="68"/>
      <c r="D69" s="68"/>
      <c r="E69" s="76">
        <f>E9</f>
        <v>0</v>
      </c>
      <c r="F69" s="68"/>
      <c r="G69" s="68"/>
      <c r="H69" s="68"/>
      <c r="I69" s="183"/>
      <c r="J69" s="68"/>
      <c r="K69" s="68"/>
      <c r="L69" s="66"/>
    </row>
    <row r="70" s="1" customFormat="1" ht="6.96" customHeight="1">
      <c r="B70" s="40"/>
      <c r="C70" s="68"/>
      <c r="D70" s="68"/>
      <c r="E70" s="68"/>
      <c r="F70" s="68"/>
      <c r="G70" s="68"/>
      <c r="H70" s="68"/>
      <c r="I70" s="183"/>
      <c r="J70" s="68"/>
      <c r="K70" s="68"/>
      <c r="L70" s="66"/>
    </row>
    <row r="71" s="1" customFormat="1" ht="18" customHeight="1">
      <c r="B71" s="40"/>
      <c r="C71" s="70" t="s">
        <v>24</v>
      </c>
      <c r="D71" s="68"/>
      <c r="E71" s="68"/>
      <c r="F71" s="185">
        <f>F12</f>
        <v>0</v>
      </c>
      <c r="G71" s="68"/>
      <c r="H71" s="68"/>
      <c r="I71" s="186" t="s">
        <v>26</v>
      </c>
      <c r="J71" s="79">
        <f>IF(J12="","",J12)</f>
        <v>0</v>
      </c>
      <c r="K71" s="68"/>
      <c r="L71" s="66"/>
    </row>
    <row r="72" s="1" customFormat="1" ht="6.96" customHeight="1">
      <c r="B72" s="40"/>
      <c r="C72" s="68"/>
      <c r="D72" s="68"/>
      <c r="E72" s="68"/>
      <c r="F72" s="68"/>
      <c r="G72" s="68"/>
      <c r="H72" s="68"/>
      <c r="I72" s="183"/>
      <c r="J72" s="68"/>
      <c r="K72" s="68"/>
      <c r="L72" s="66"/>
    </row>
    <row r="73" s="1" customFormat="1">
      <c r="B73" s="40"/>
      <c r="C73" s="70" t="s">
        <v>34</v>
      </c>
      <c r="D73" s="68"/>
      <c r="E73" s="68"/>
      <c r="F73" s="185">
        <f>E15</f>
        <v>0</v>
      </c>
      <c r="G73" s="68"/>
      <c r="H73" s="68"/>
      <c r="I73" s="186" t="s">
        <v>42</v>
      </c>
      <c r="J73" s="185">
        <f>E21</f>
        <v>0</v>
      </c>
      <c r="K73" s="68"/>
      <c r="L73" s="66"/>
    </row>
    <row r="74" s="1" customFormat="1" ht="14.4" customHeight="1">
      <c r="B74" s="40"/>
      <c r="C74" s="70" t="s">
        <v>40</v>
      </c>
      <c r="D74" s="68"/>
      <c r="E74" s="68"/>
      <c r="F74" s="185">
        <f>IF(E18="","",E18)</f>
        <v>0</v>
      </c>
      <c r="G74" s="68"/>
      <c r="H74" s="68"/>
      <c r="I74" s="183"/>
      <c r="J74" s="68"/>
      <c r="K74" s="68"/>
      <c r="L74" s="66"/>
    </row>
    <row r="75" s="1" customFormat="1" ht="10.32" customHeight="1">
      <c r="B75" s="40"/>
      <c r="C75" s="68"/>
      <c r="D75" s="68"/>
      <c r="E75" s="68"/>
      <c r="F75" s="68"/>
      <c r="G75" s="68"/>
      <c r="H75" s="68"/>
      <c r="I75" s="183"/>
      <c r="J75" s="68"/>
      <c r="K75" s="68"/>
      <c r="L75" s="66"/>
    </row>
    <row r="76" s="9" customFormat="1" ht="29.28" customHeight="1">
      <c r="B76" s="187"/>
      <c r="C76" s="188" t="s">
        <v>179</v>
      </c>
      <c r="D76" s="189" t="s">
        <v>67</v>
      </c>
      <c r="E76" s="189" t="s">
        <v>63</v>
      </c>
      <c r="F76" s="189" t="s">
        <v>180</v>
      </c>
      <c r="G76" s="189" t="s">
        <v>181</v>
      </c>
      <c r="H76" s="189" t="s">
        <v>182</v>
      </c>
      <c r="I76" s="190" t="s">
        <v>183</v>
      </c>
      <c r="J76" s="189" t="s">
        <v>174</v>
      </c>
      <c r="K76" s="191" t="s">
        <v>184</v>
      </c>
      <c r="L76" s="192"/>
      <c r="M76" s="93" t="s">
        <v>185</v>
      </c>
      <c r="N76" s="94" t="s">
        <v>52</v>
      </c>
      <c r="O76" s="94" t="s">
        <v>186</v>
      </c>
      <c r="P76" s="94" t="s">
        <v>187</v>
      </c>
      <c r="Q76" s="94" t="s">
        <v>188</v>
      </c>
      <c r="R76" s="94" t="s">
        <v>189</v>
      </c>
      <c r="S76" s="94" t="s">
        <v>190</v>
      </c>
      <c r="T76" s="95" t="s">
        <v>191</v>
      </c>
    </row>
    <row r="77" s="1" customFormat="1" ht="29.28" customHeight="1">
      <c r="B77" s="40"/>
      <c r="C77" s="99" t="s">
        <v>175</v>
      </c>
      <c r="D77" s="68"/>
      <c r="E77" s="68"/>
      <c r="F77" s="68"/>
      <c r="G77" s="68"/>
      <c r="H77" s="68"/>
      <c r="I77" s="183"/>
      <c r="J77" s="193">
        <f>BK77</f>
        <v>0</v>
      </c>
      <c r="K77" s="68"/>
      <c r="L77" s="66"/>
      <c r="M77" s="96"/>
      <c r="N77" s="97"/>
      <c r="O77" s="97"/>
      <c r="P77" s="194">
        <f>P78</f>
        <v>0</v>
      </c>
      <c r="Q77" s="97"/>
      <c r="R77" s="194">
        <f>R78</f>
        <v>0</v>
      </c>
      <c r="S77" s="97"/>
      <c r="T77" s="195">
        <f>T78</f>
        <v>0</v>
      </c>
      <c r="AT77" s="19" t="s">
        <v>81</v>
      </c>
      <c r="AU77" s="19" t="s">
        <v>176</v>
      </c>
      <c r="BK77" s="196">
        <f>BK78</f>
        <v>0</v>
      </c>
    </row>
    <row r="78" s="10" customFormat="1" ht="37.44" customHeight="1">
      <c r="B78" s="197"/>
      <c r="C78" s="198"/>
      <c r="D78" s="199" t="s">
        <v>81</v>
      </c>
      <c r="E78" s="200" t="s">
        <v>280</v>
      </c>
      <c r="F78" s="200" t="s">
        <v>281</v>
      </c>
      <c r="G78" s="198"/>
      <c r="H78" s="198"/>
      <c r="I78" s="201"/>
      <c r="J78" s="202">
        <f>BK78</f>
        <v>0</v>
      </c>
      <c r="K78" s="198"/>
      <c r="L78" s="203"/>
      <c r="M78" s="204"/>
      <c r="N78" s="205"/>
      <c r="O78" s="205"/>
      <c r="P78" s="206">
        <f>SUM(P79:P105)</f>
        <v>0</v>
      </c>
      <c r="Q78" s="205"/>
      <c r="R78" s="206">
        <f>SUM(R79:R105)</f>
        <v>0</v>
      </c>
      <c r="S78" s="205"/>
      <c r="T78" s="207">
        <f>SUM(T79:T105)</f>
        <v>0</v>
      </c>
      <c r="AR78" s="208" t="s">
        <v>23</v>
      </c>
      <c r="AT78" s="209" t="s">
        <v>81</v>
      </c>
      <c r="AU78" s="209" t="s">
        <v>82</v>
      </c>
      <c r="AY78" s="208" t="s">
        <v>195</v>
      </c>
      <c r="BK78" s="210">
        <f>SUM(BK79:BK105)</f>
        <v>0</v>
      </c>
    </row>
    <row r="79" s="1" customFormat="1" ht="22.5" customHeight="1">
      <c r="B79" s="40"/>
      <c r="C79" s="211" t="s">
        <v>252</v>
      </c>
      <c r="D79" s="211" t="s">
        <v>196</v>
      </c>
      <c r="E79" s="212" t="s">
        <v>1781</v>
      </c>
      <c r="F79" s="213" t="s">
        <v>1782</v>
      </c>
      <c r="G79" s="214" t="s">
        <v>1783</v>
      </c>
      <c r="H79" s="215">
        <v>1</v>
      </c>
      <c r="I79" s="216"/>
      <c r="J79" s="217">
        <f>ROUND(I79*H79,2)</f>
        <v>0</v>
      </c>
      <c r="K79" s="213" t="s">
        <v>200</v>
      </c>
      <c r="L79" s="66"/>
      <c r="M79" s="218" t="s">
        <v>47</v>
      </c>
      <c r="N79" s="219" t="s">
        <v>53</v>
      </c>
      <c r="O79" s="41"/>
      <c r="P79" s="220">
        <f>O79*H79</f>
        <v>0</v>
      </c>
      <c r="Q79" s="220">
        <v>0</v>
      </c>
      <c r="R79" s="220">
        <f>Q79*H79</f>
        <v>0</v>
      </c>
      <c r="S79" s="220">
        <v>0</v>
      </c>
      <c r="T79" s="221">
        <f>S79*H79</f>
        <v>0</v>
      </c>
      <c r="AR79" s="19" t="s">
        <v>235</v>
      </c>
      <c r="AT79" s="19" t="s">
        <v>196</v>
      </c>
      <c r="AU79" s="19" t="s">
        <v>23</v>
      </c>
      <c r="AY79" s="19" t="s">
        <v>195</v>
      </c>
      <c r="BE79" s="222">
        <f>IF(N79="základní",J79,0)</f>
        <v>0</v>
      </c>
      <c r="BF79" s="222">
        <f>IF(N79="snížená",J79,0)</f>
        <v>0</v>
      </c>
      <c r="BG79" s="222">
        <f>IF(N79="zákl. přenesená",J79,0)</f>
        <v>0</v>
      </c>
      <c r="BH79" s="222">
        <f>IF(N79="sníž. přenesená",J79,0)</f>
        <v>0</v>
      </c>
      <c r="BI79" s="222">
        <f>IF(N79="nulová",J79,0)</f>
        <v>0</v>
      </c>
      <c r="BJ79" s="19" t="s">
        <v>23</v>
      </c>
      <c r="BK79" s="222">
        <f>ROUND(I79*H79,2)</f>
        <v>0</v>
      </c>
      <c r="BL79" s="19" t="s">
        <v>235</v>
      </c>
      <c r="BM79" s="19" t="s">
        <v>1784</v>
      </c>
    </row>
    <row r="80" s="1" customFormat="1">
      <c r="B80" s="40"/>
      <c r="C80" s="68"/>
      <c r="D80" s="223" t="s">
        <v>202</v>
      </c>
      <c r="E80" s="68"/>
      <c r="F80" s="224" t="s">
        <v>1785</v>
      </c>
      <c r="G80" s="68"/>
      <c r="H80" s="68"/>
      <c r="I80" s="183"/>
      <c r="J80" s="68"/>
      <c r="K80" s="68"/>
      <c r="L80" s="66"/>
      <c r="M80" s="86"/>
      <c r="N80" s="41"/>
      <c r="O80" s="41"/>
      <c r="P80" s="41"/>
      <c r="Q80" s="41"/>
      <c r="R80" s="41"/>
      <c r="S80" s="41"/>
      <c r="T80" s="87"/>
      <c r="AT80" s="19" t="s">
        <v>202</v>
      </c>
      <c r="AU80" s="19" t="s">
        <v>23</v>
      </c>
    </row>
    <row r="81" s="1" customFormat="1" ht="22.5" customHeight="1">
      <c r="B81" s="40"/>
      <c r="C81" s="211" t="s">
        <v>91</v>
      </c>
      <c r="D81" s="211" t="s">
        <v>196</v>
      </c>
      <c r="E81" s="212" t="s">
        <v>1786</v>
      </c>
      <c r="F81" s="213" t="s">
        <v>1787</v>
      </c>
      <c r="G81" s="214" t="s">
        <v>301</v>
      </c>
      <c r="H81" s="215">
        <v>54</v>
      </c>
      <c r="I81" s="216"/>
      <c r="J81" s="217">
        <f>ROUND(I81*H81,2)</f>
        <v>0</v>
      </c>
      <c r="K81" s="213" t="s">
        <v>200</v>
      </c>
      <c r="L81" s="66"/>
      <c r="M81" s="218" t="s">
        <v>47</v>
      </c>
      <c r="N81" s="219" t="s">
        <v>53</v>
      </c>
      <c r="O81" s="41"/>
      <c r="P81" s="220">
        <f>O81*H81</f>
        <v>0</v>
      </c>
      <c r="Q81" s="220">
        <v>0</v>
      </c>
      <c r="R81" s="220">
        <f>Q81*H81</f>
        <v>0</v>
      </c>
      <c r="S81" s="220">
        <v>0</v>
      </c>
      <c r="T81" s="221">
        <f>S81*H81</f>
        <v>0</v>
      </c>
      <c r="AR81" s="19" t="s">
        <v>194</v>
      </c>
      <c r="AT81" s="19" t="s">
        <v>196</v>
      </c>
      <c r="AU81" s="19" t="s">
        <v>23</v>
      </c>
      <c r="AY81" s="19" t="s">
        <v>195</v>
      </c>
      <c r="BE81" s="222">
        <f>IF(N81="základní",J81,0)</f>
        <v>0</v>
      </c>
      <c r="BF81" s="222">
        <f>IF(N81="snížená",J81,0)</f>
        <v>0</v>
      </c>
      <c r="BG81" s="222">
        <f>IF(N81="zákl. přenesená",J81,0)</f>
        <v>0</v>
      </c>
      <c r="BH81" s="222">
        <f>IF(N81="sníž. přenesená",J81,0)</f>
        <v>0</v>
      </c>
      <c r="BI81" s="222">
        <f>IF(N81="nulová",J81,0)</f>
        <v>0</v>
      </c>
      <c r="BJ81" s="19" t="s">
        <v>23</v>
      </c>
      <c r="BK81" s="222">
        <f>ROUND(I81*H81,2)</f>
        <v>0</v>
      </c>
      <c r="BL81" s="19" t="s">
        <v>194</v>
      </c>
      <c r="BM81" s="19" t="s">
        <v>1788</v>
      </c>
    </row>
    <row r="82" s="1" customFormat="1">
      <c r="B82" s="40"/>
      <c r="C82" s="68"/>
      <c r="D82" s="223" t="s">
        <v>202</v>
      </c>
      <c r="E82" s="68"/>
      <c r="F82" s="224" t="s">
        <v>1789</v>
      </c>
      <c r="G82" s="68"/>
      <c r="H82" s="68"/>
      <c r="I82" s="183"/>
      <c r="J82" s="68"/>
      <c r="K82" s="68"/>
      <c r="L82" s="66"/>
      <c r="M82" s="86"/>
      <c r="N82" s="41"/>
      <c r="O82" s="41"/>
      <c r="P82" s="41"/>
      <c r="Q82" s="41"/>
      <c r="R82" s="41"/>
      <c r="S82" s="41"/>
      <c r="T82" s="87"/>
      <c r="AT82" s="19" t="s">
        <v>202</v>
      </c>
      <c r="AU82" s="19" t="s">
        <v>23</v>
      </c>
    </row>
    <row r="83" s="1" customFormat="1" ht="22.5" customHeight="1">
      <c r="B83" s="40"/>
      <c r="C83" s="211" t="s">
        <v>220</v>
      </c>
      <c r="D83" s="211" t="s">
        <v>196</v>
      </c>
      <c r="E83" s="212" t="s">
        <v>1790</v>
      </c>
      <c r="F83" s="213" t="s">
        <v>1791</v>
      </c>
      <c r="G83" s="214" t="s">
        <v>301</v>
      </c>
      <c r="H83" s="215">
        <v>54</v>
      </c>
      <c r="I83" s="216"/>
      <c r="J83" s="217">
        <f>ROUND(I83*H83,2)</f>
        <v>0</v>
      </c>
      <c r="K83" s="213" t="s">
        <v>200</v>
      </c>
      <c r="L83" s="66"/>
      <c r="M83" s="218" t="s">
        <v>47</v>
      </c>
      <c r="N83" s="219" t="s">
        <v>53</v>
      </c>
      <c r="O83" s="41"/>
      <c r="P83" s="220">
        <f>O83*H83</f>
        <v>0</v>
      </c>
      <c r="Q83" s="220">
        <v>0</v>
      </c>
      <c r="R83" s="220">
        <f>Q83*H83</f>
        <v>0</v>
      </c>
      <c r="S83" s="220">
        <v>0</v>
      </c>
      <c r="T83" s="221">
        <f>S83*H83</f>
        <v>0</v>
      </c>
      <c r="AR83" s="19" t="s">
        <v>194</v>
      </c>
      <c r="AT83" s="19" t="s">
        <v>196</v>
      </c>
      <c r="AU83" s="19" t="s">
        <v>23</v>
      </c>
      <c r="AY83" s="19" t="s">
        <v>195</v>
      </c>
      <c r="BE83" s="222">
        <f>IF(N83="základní",J83,0)</f>
        <v>0</v>
      </c>
      <c r="BF83" s="222">
        <f>IF(N83="snížená",J83,0)</f>
        <v>0</v>
      </c>
      <c r="BG83" s="222">
        <f>IF(N83="zákl. přenesená",J83,0)</f>
        <v>0</v>
      </c>
      <c r="BH83" s="222">
        <f>IF(N83="sníž. přenesená",J83,0)</f>
        <v>0</v>
      </c>
      <c r="BI83" s="222">
        <f>IF(N83="nulová",J83,0)</f>
        <v>0</v>
      </c>
      <c r="BJ83" s="19" t="s">
        <v>23</v>
      </c>
      <c r="BK83" s="222">
        <f>ROUND(I83*H83,2)</f>
        <v>0</v>
      </c>
      <c r="BL83" s="19" t="s">
        <v>194</v>
      </c>
      <c r="BM83" s="19" t="s">
        <v>1792</v>
      </c>
    </row>
    <row r="84" s="1" customFormat="1">
      <c r="B84" s="40"/>
      <c r="C84" s="68"/>
      <c r="D84" s="223" t="s">
        <v>202</v>
      </c>
      <c r="E84" s="68"/>
      <c r="F84" s="224" t="s">
        <v>1793</v>
      </c>
      <c r="G84" s="68"/>
      <c r="H84" s="68"/>
      <c r="I84" s="183"/>
      <c r="J84" s="68"/>
      <c r="K84" s="68"/>
      <c r="L84" s="66"/>
      <c r="M84" s="86"/>
      <c r="N84" s="41"/>
      <c r="O84" s="41"/>
      <c r="P84" s="41"/>
      <c r="Q84" s="41"/>
      <c r="R84" s="41"/>
      <c r="S84" s="41"/>
      <c r="T84" s="87"/>
      <c r="AT84" s="19" t="s">
        <v>202</v>
      </c>
      <c r="AU84" s="19" t="s">
        <v>23</v>
      </c>
    </row>
    <row r="85" s="1" customFormat="1" ht="22.5" customHeight="1">
      <c r="B85" s="40"/>
      <c r="C85" s="211" t="s">
        <v>226</v>
      </c>
      <c r="D85" s="211" t="s">
        <v>196</v>
      </c>
      <c r="E85" s="212" t="s">
        <v>1794</v>
      </c>
      <c r="F85" s="213" t="s">
        <v>1795</v>
      </c>
      <c r="G85" s="214" t="s">
        <v>301</v>
      </c>
      <c r="H85" s="215">
        <v>54</v>
      </c>
      <c r="I85" s="216"/>
      <c r="J85" s="217">
        <f>ROUND(I85*H85,2)</f>
        <v>0</v>
      </c>
      <c r="K85" s="213" t="s">
        <v>200</v>
      </c>
      <c r="L85" s="66"/>
      <c r="M85" s="218" t="s">
        <v>47</v>
      </c>
      <c r="N85" s="219" t="s">
        <v>53</v>
      </c>
      <c r="O85" s="41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AR85" s="19" t="s">
        <v>194</v>
      </c>
      <c r="AT85" s="19" t="s">
        <v>196</v>
      </c>
      <c r="AU85" s="19" t="s">
        <v>23</v>
      </c>
      <c r="AY85" s="19" t="s">
        <v>195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9" t="s">
        <v>23</v>
      </c>
      <c r="BK85" s="222">
        <f>ROUND(I85*H85,2)</f>
        <v>0</v>
      </c>
      <c r="BL85" s="19" t="s">
        <v>194</v>
      </c>
      <c r="BM85" s="19" t="s">
        <v>1796</v>
      </c>
    </row>
    <row r="86" s="1" customFormat="1">
      <c r="B86" s="40"/>
      <c r="C86" s="68"/>
      <c r="D86" s="223" t="s">
        <v>202</v>
      </c>
      <c r="E86" s="68"/>
      <c r="F86" s="224" t="s">
        <v>1797</v>
      </c>
      <c r="G86" s="68"/>
      <c r="H86" s="68"/>
      <c r="I86" s="183"/>
      <c r="J86" s="68"/>
      <c r="K86" s="68"/>
      <c r="L86" s="66"/>
      <c r="M86" s="86"/>
      <c r="N86" s="41"/>
      <c r="O86" s="41"/>
      <c r="P86" s="41"/>
      <c r="Q86" s="41"/>
      <c r="R86" s="41"/>
      <c r="S86" s="41"/>
      <c r="T86" s="87"/>
      <c r="AT86" s="19" t="s">
        <v>202</v>
      </c>
      <c r="AU86" s="19" t="s">
        <v>23</v>
      </c>
    </row>
    <row r="87" s="1" customFormat="1" ht="22.5" customHeight="1">
      <c r="B87" s="40"/>
      <c r="C87" s="211" t="s">
        <v>243</v>
      </c>
      <c r="D87" s="211" t="s">
        <v>196</v>
      </c>
      <c r="E87" s="212" t="s">
        <v>1798</v>
      </c>
      <c r="F87" s="213" t="s">
        <v>1799</v>
      </c>
      <c r="G87" s="214" t="s">
        <v>301</v>
      </c>
      <c r="H87" s="215">
        <v>27540</v>
      </c>
      <c r="I87" s="216"/>
      <c r="J87" s="217">
        <f>ROUND(I87*H87,2)</f>
        <v>0</v>
      </c>
      <c r="K87" s="213" t="s">
        <v>200</v>
      </c>
      <c r="L87" s="66"/>
      <c r="M87" s="218" t="s">
        <v>47</v>
      </c>
      <c r="N87" s="219" t="s">
        <v>53</v>
      </c>
      <c r="O87" s="41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AR87" s="19" t="s">
        <v>194</v>
      </c>
      <c r="AT87" s="19" t="s">
        <v>196</v>
      </c>
      <c r="AU87" s="19" t="s">
        <v>23</v>
      </c>
      <c r="AY87" s="19" t="s">
        <v>195</v>
      </c>
      <c r="BE87" s="222">
        <f>IF(N87="základní",J87,0)</f>
        <v>0</v>
      </c>
      <c r="BF87" s="222">
        <f>IF(N87="snížená",J87,0)</f>
        <v>0</v>
      </c>
      <c r="BG87" s="222">
        <f>IF(N87="zákl. přenesená",J87,0)</f>
        <v>0</v>
      </c>
      <c r="BH87" s="222">
        <f>IF(N87="sníž. přenesená",J87,0)</f>
        <v>0</v>
      </c>
      <c r="BI87" s="222">
        <f>IF(N87="nulová",J87,0)</f>
        <v>0</v>
      </c>
      <c r="BJ87" s="19" t="s">
        <v>23</v>
      </c>
      <c r="BK87" s="222">
        <f>ROUND(I87*H87,2)</f>
        <v>0</v>
      </c>
      <c r="BL87" s="19" t="s">
        <v>194</v>
      </c>
      <c r="BM87" s="19" t="s">
        <v>1800</v>
      </c>
    </row>
    <row r="88" s="1" customFormat="1">
      <c r="B88" s="40"/>
      <c r="C88" s="68"/>
      <c r="D88" s="225" t="s">
        <v>202</v>
      </c>
      <c r="E88" s="68"/>
      <c r="F88" s="226" t="s">
        <v>1801</v>
      </c>
      <c r="G88" s="68"/>
      <c r="H88" s="68"/>
      <c r="I88" s="183"/>
      <c r="J88" s="68"/>
      <c r="K88" s="68"/>
      <c r="L88" s="66"/>
      <c r="M88" s="86"/>
      <c r="N88" s="41"/>
      <c r="O88" s="41"/>
      <c r="P88" s="41"/>
      <c r="Q88" s="41"/>
      <c r="R88" s="41"/>
      <c r="S88" s="41"/>
      <c r="T88" s="87"/>
      <c r="AT88" s="19" t="s">
        <v>202</v>
      </c>
      <c r="AU88" s="19" t="s">
        <v>23</v>
      </c>
    </row>
    <row r="89" s="12" customFormat="1">
      <c r="B89" s="238"/>
      <c r="C89" s="239"/>
      <c r="D89" s="223" t="s">
        <v>213</v>
      </c>
      <c r="E89" s="240" t="s">
        <v>47</v>
      </c>
      <c r="F89" s="241" t="s">
        <v>1802</v>
      </c>
      <c r="G89" s="239"/>
      <c r="H89" s="242">
        <v>27540</v>
      </c>
      <c r="I89" s="243"/>
      <c r="J89" s="239"/>
      <c r="K89" s="239"/>
      <c r="L89" s="244"/>
      <c r="M89" s="245"/>
      <c r="N89" s="246"/>
      <c r="O89" s="246"/>
      <c r="P89" s="246"/>
      <c r="Q89" s="246"/>
      <c r="R89" s="246"/>
      <c r="S89" s="246"/>
      <c r="T89" s="247"/>
      <c r="AT89" s="248" t="s">
        <v>213</v>
      </c>
      <c r="AU89" s="248" t="s">
        <v>23</v>
      </c>
      <c r="AV89" s="12" t="s">
        <v>91</v>
      </c>
      <c r="AW89" s="12" t="s">
        <v>45</v>
      </c>
      <c r="AX89" s="12" t="s">
        <v>23</v>
      </c>
      <c r="AY89" s="248" t="s">
        <v>195</v>
      </c>
    </row>
    <row r="90" s="1" customFormat="1" ht="22.5" customHeight="1">
      <c r="B90" s="40"/>
      <c r="C90" s="211" t="s">
        <v>238</v>
      </c>
      <c r="D90" s="211" t="s">
        <v>196</v>
      </c>
      <c r="E90" s="212" t="s">
        <v>1803</v>
      </c>
      <c r="F90" s="213" t="s">
        <v>1804</v>
      </c>
      <c r="G90" s="214" t="s">
        <v>301</v>
      </c>
      <c r="H90" s="215">
        <v>27540</v>
      </c>
      <c r="I90" s="216"/>
      <c r="J90" s="217">
        <f>ROUND(I90*H90,2)</f>
        <v>0</v>
      </c>
      <c r="K90" s="213" t="s">
        <v>200</v>
      </c>
      <c r="L90" s="66"/>
      <c r="M90" s="218" t="s">
        <v>47</v>
      </c>
      <c r="N90" s="219" t="s">
        <v>53</v>
      </c>
      <c r="O90" s="41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AR90" s="19" t="s">
        <v>194</v>
      </c>
      <c r="AT90" s="19" t="s">
        <v>196</v>
      </c>
      <c r="AU90" s="19" t="s">
        <v>23</v>
      </c>
      <c r="AY90" s="19" t="s">
        <v>195</v>
      </c>
      <c r="BE90" s="222">
        <f>IF(N90="základní",J90,0)</f>
        <v>0</v>
      </c>
      <c r="BF90" s="222">
        <f>IF(N90="snížená",J90,0)</f>
        <v>0</v>
      </c>
      <c r="BG90" s="222">
        <f>IF(N90="zákl. přenesená",J90,0)</f>
        <v>0</v>
      </c>
      <c r="BH90" s="222">
        <f>IF(N90="sníž. přenesená",J90,0)</f>
        <v>0</v>
      </c>
      <c r="BI90" s="222">
        <f>IF(N90="nulová",J90,0)</f>
        <v>0</v>
      </c>
      <c r="BJ90" s="19" t="s">
        <v>23</v>
      </c>
      <c r="BK90" s="222">
        <f>ROUND(I90*H90,2)</f>
        <v>0</v>
      </c>
      <c r="BL90" s="19" t="s">
        <v>194</v>
      </c>
      <c r="BM90" s="19" t="s">
        <v>1805</v>
      </c>
    </row>
    <row r="91" s="1" customFormat="1">
      <c r="B91" s="40"/>
      <c r="C91" s="68"/>
      <c r="D91" s="225" t="s">
        <v>202</v>
      </c>
      <c r="E91" s="68"/>
      <c r="F91" s="226" t="s">
        <v>1806</v>
      </c>
      <c r="G91" s="68"/>
      <c r="H91" s="68"/>
      <c r="I91" s="183"/>
      <c r="J91" s="68"/>
      <c r="K91" s="68"/>
      <c r="L91" s="66"/>
      <c r="M91" s="86"/>
      <c r="N91" s="41"/>
      <c r="O91" s="41"/>
      <c r="P91" s="41"/>
      <c r="Q91" s="41"/>
      <c r="R91" s="41"/>
      <c r="S91" s="41"/>
      <c r="T91" s="87"/>
      <c r="AT91" s="19" t="s">
        <v>202</v>
      </c>
      <c r="AU91" s="19" t="s">
        <v>23</v>
      </c>
    </row>
    <row r="92" s="12" customFormat="1">
      <c r="B92" s="238"/>
      <c r="C92" s="239"/>
      <c r="D92" s="225" t="s">
        <v>213</v>
      </c>
      <c r="E92" s="266" t="s">
        <v>47</v>
      </c>
      <c r="F92" s="267" t="s">
        <v>47</v>
      </c>
      <c r="G92" s="239"/>
      <c r="H92" s="268">
        <v>0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AT92" s="248" t="s">
        <v>213</v>
      </c>
      <c r="AU92" s="248" t="s">
        <v>23</v>
      </c>
      <c r="AV92" s="12" t="s">
        <v>91</v>
      </c>
      <c r="AW92" s="12" t="s">
        <v>45</v>
      </c>
      <c r="AX92" s="12" t="s">
        <v>82</v>
      </c>
      <c r="AY92" s="248" t="s">
        <v>195</v>
      </c>
    </row>
    <row r="93" s="12" customFormat="1">
      <c r="B93" s="238"/>
      <c r="C93" s="239"/>
      <c r="D93" s="223" t="s">
        <v>213</v>
      </c>
      <c r="E93" s="240" t="s">
        <v>47</v>
      </c>
      <c r="F93" s="241" t="s">
        <v>1802</v>
      </c>
      <c r="G93" s="239"/>
      <c r="H93" s="242">
        <v>27540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AT93" s="248" t="s">
        <v>213</v>
      </c>
      <c r="AU93" s="248" t="s">
        <v>23</v>
      </c>
      <c r="AV93" s="12" t="s">
        <v>91</v>
      </c>
      <c r="AW93" s="12" t="s">
        <v>45</v>
      </c>
      <c r="AX93" s="12" t="s">
        <v>23</v>
      </c>
      <c r="AY93" s="248" t="s">
        <v>195</v>
      </c>
    </row>
    <row r="94" s="1" customFormat="1" ht="22.5" customHeight="1">
      <c r="B94" s="40"/>
      <c r="C94" s="211" t="s">
        <v>208</v>
      </c>
      <c r="D94" s="211" t="s">
        <v>196</v>
      </c>
      <c r="E94" s="212" t="s">
        <v>1807</v>
      </c>
      <c r="F94" s="213" t="s">
        <v>1808</v>
      </c>
      <c r="G94" s="214" t="s">
        <v>301</v>
      </c>
      <c r="H94" s="215">
        <v>27540</v>
      </c>
      <c r="I94" s="216"/>
      <c r="J94" s="217">
        <f>ROUND(I94*H94,2)</f>
        <v>0</v>
      </c>
      <c r="K94" s="213" t="s">
        <v>200</v>
      </c>
      <c r="L94" s="66"/>
      <c r="M94" s="218" t="s">
        <v>47</v>
      </c>
      <c r="N94" s="219" t="s">
        <v>53</v>
      </c>
      <c r="O94" s="41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AR94" s="19" t="s">
        <v>194</v>
      </c>
      <c r="AT94" s="19" t="s">
        <v>196</v>
      </c>
      <c r="AU94" s="19" t="s">
        <v>23</v>
      </c>
      <c r="AY94" s="19" t="s">
        <v>195</v>
      </c>
      <c r="BE94" s="222">
        <f>IF(N94="základní",J94,0)</f>
        <v>0</v>
      </c>
      <c r="BF94" s="222">
        <f>IF(N94="snížená",J94,0)</f>
        <v>0</v>
      </c>
      <c r="BG94" s="222">
        <f>IF(N94="zákl. přenesená",J94,0)</f>
        <v>0</v>
      </c>
      <c r="BH94" s="222">
        <f>IF(N94="sníž. přenesená",J94,0)</f>
        <v>0</v>
      </c>
      <c r="BI94" s="222">
        <f>IF(N94="nulová",J94,0)</f>
        <v>0</v>
      </c>
      <c r="BJ94" s="19" t="s">
        <v>23</v>
      </c>
      <c r="BK94" s="222">
        <f>ROUND(I94*H94,2)</f>
        <v>0</v>
      </c>
      <c r="BL94" s="19" t="s">
        <v>194</v>
      </c>
      <c r="BM94" s="19" t="s">
        <v>1809</v>
      </c>
    </row>
    <row r="95" s="1" customFormat="1">
      <c r="B95" s="40"/>
      <c r="C95" s="68"/>
      <c r="D95" s="225" t="s">
        <v>202</v>
      </c>
      <c r="E95" s="68"/>
      <c r="F95" s="226" t="s">
        <v>1810</v>
      </c>
      <c r="G95" s="68"/>
      <c r="H95" s="68"/>
      <c r="I95" s="183"/>
      <c r="J95" s="68"/>
      <c r="K95" s="68"/>
      <c r="L95" s="66"/>
      <c r="M95" s="86"/>
      <c r="N95" s="41"/>
      <c r="O95" s="41"/>
      <c r="P95" s="41"/>
      <c r="Q95" s="41"/>
      <c r="R95" s="41"/>
      <c r="S95" s="41"/>
      <c r="T95" s="87"/>
      <c r="AT95" s="19" t="s">
        <v>202</v>
      </c>
      <c r="AU95" s="19" t="s">
        <v>23</v>
      </c>
    </row>
    <row r="96" s="12" customFormat="1">
      <c r="B96" s="238"/>
      <c r="C96" s="239"/>
      <c r="D96" s="223" t="s">
        <v>213</v>
      </c>
      <c r="E96" s="240" t="s">
        <v>47</v>
      </c>
      <c r="F96" s="241" t="s">
        <v>1802</v>
      </c>
      <c r="G96" s="239"/>
      <c r="H96" s="242">
        <v>27540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213</v>
      </c>
      <c r="AU96" s="248" t="s">
        <v>23</v>
      </c>
      <c r="AV96" s="12" t="s">
        <v>91</v>
      </c>
      <c r="AW96" s="12" t="s">
        <v>45</v>
      </c>
      <c r="AX96" s="12" t="s">
        <v>23</v>
      </c>
      <c r="AY96" s="248" t="s">
        <v>195</v>
      </c>
    </row>
    <row r="97" s="1" customFormat="1" ht="22.5" customHeight="1">
      <c r="B97" s="40"/>
      <c r="C97" s="211" t="s">
        <v>194</v>
      </c>
      <c r="D97" s="211" t="s">
        <v>196</v>
      </c>
      <c r="E97" s="212" t="s">
        <v>1811</v>
      </c>
      <c r="F97" s="213" t="s">
        <v>1812</v>
      </c>
      <c r="G97" s="214" t="s">
        <v>301</v>
      </c>
      <c r="H97" s="215">
        <v>2</v>
      </c>
      <c r="I97" s="216"/>
      <c r="J97" s="217">
        <f>ROUND(I97*H97,2)</f>
        <v>0</v>
      </c>
      <c r="K97" s="213" t="s">
        <v>200</v>
      </c>
      <c r="L97" s="66"/>
      <c r="M97" s="218" t="s">
        <v>47</v>
      </c>
      <c r="N97" s="219" t="s">
        <v>53</v>
      </c>
      <c r="O97" s="41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AR97" s="19" t="s">
        <v>194</v>
      </c>
      <c r="AT97" s="19" t="s">
        <v>196</v>
      </c>
      <c r="AU97" s="19" t="s">
        <v>23</v>
      </c>
      <c r="AY97" s="19" t="s">
        <v>195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19" t="s">
        <v>23</v>
      </c>
      <c r="BK97" s="222">
        <f>ROUND(I97*H97,2)</f>
        <v>0</v>
      </c>
      <c r="BL97" s="19" t="s">
        <v>194</v>
      </c>
      <c r="BM97" s="19" t="s">
        <v>1813</v>
      </c>
    </row>
    <row r="98" s="1" customFormat="1">
      <c r="B98" s="40"/>
      <c r="C98" s="68"/>
      <c r="D98" s="225" t="s">
        <v>202</v>
      </c>
      <c r="E98" s="68"/>
      <c r="F98" s="226" t="s">
        <v>1814</v>
      </c>
      <c r="G98" s="68"/>
      <c r="H98" s="68"/>
      <c r="I98" s="183"/>
      <c r="J98" s="68"/>
      <c r="K98" s="68"/>
      <c r="L98" s="66"/>
      <c r="M98" s="86"/>
      <c r="N98" s="41"/>
      <c r="O98" s="41"/>
      <c r="P98" s="41"/>
      <c r="Q98" s="41"/>
      <c r="R98" s="41"/>
      <c r="S98" s="41"/>
      <c r="T98" s="87"/>
      <c r="AT98" s="19" t="s">
        <v>202</v>
      </c>
      <c r="AU98" s="19" t="s">
        <v>23</v>
      </c>
    </row>
    <row r="99" s="12" customFormat="1">
      <c r="B99" s="238"/>
      <c r="C99" s="239"/>
      <c r="D99" s="223" t="s">
        <v>213</v>
      </c>
      <c r="E99" s="240" t="s">
        <v>47</v>
      </c>
      <c r="F99" s="241" t="s">
        <v>91</v>
      </c>
      <c r="G99" s="239"/>
      <c r="H99" s="242">
        <v>2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AT99" s="248" t="s">
        <v>213</v>
      </c>
      <c r="AU99" s="248" t="s">
        <v>23</v>
      </c>
      <c r="AV99" s="12" t="s">
        <v>91</v>
      </c>
      <c r="AW99" s="12" t="s">
        <v>45</v>
      </c>
      <c r="AX99" s="12" t="s">
        <v>23</v>
      </c>
      <c r="AY99" s="248" t="s">
        <v>195</v>
      </c>
    </row>
    <row r="100" s="1" customFormat="1" ht="22.5" customHeight="1">
      <c r="B100" s="40"/>
      <c r="C100" s="211" t="s">
        <v>232</v>
      </c>
      <c r="D100" s="211" t="s">
        <v>196</v>
      </c>
      <c r="E100" s="212" t="s">
        <v>1815</v>
      </c>
      <c r="F100" s="213" t="s">
        <v>1816</v>
      </c>
      <c r="G100" s="214" t="s">
        <v>301</v>
      </c>
      <c r="H100" s="215">
        <v>1020</v>
      </c>
      <c r="I100" s="216"/>
      <c r="J100" s="217">
        <f>ROUND(I100*H100,2)</f>
        <v>0</v>
      </c>
      <c r="K100" s="213" t="s">
        <v>200</v>
      </c>
      <c r="L100" s="66"/>
      <c r="M100" s="218" t="s">
        <v>47</v>
      </c>
      <c r="N100" s="219" t="s">
        <v>53</v>
      </c>
      <c r="O100" s="41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AR100" s="19" t="s">
        <v>194</v>
      </c>
      <c r="AT100" s="19" t="s">
        <v>196</v>
      </c>
      <c r="AU100" s="19" t="s">
        <v>23</v>
      </c>
      <c r="AY100" s="19" t="s">
        <v>195</v>
      </c>
      <c r="BE100" s="222">
        <f>IF(N100="základní",J100,0)</f>
        <v>0</v>
      </c>
      <c r="BF100" s="222">
        <f>IF(N100="snížená",J100,0)</f>
        <v>0</v>
      </c>
      <c r="BG100" s="222">
        <f>IF(N100="zákl. přenesená",J100,0)</f>
        <v>0</v>
      </c>
      <c r="BH100" s="222">
        <f>IF(N100="sníž. přenesená",J100,0)</f>
        <v>0</v>
      </c>
      <c r="BI100" s="222">
        <f>IF(N100="nulová",J100,0)</f>
        <v>0</v>
      </c>
      <c r="BJ100" s="19" t="s">
        <v>23</v>
      </c>
      <c r="BK100" s="222">
        <f>ROUND(I100*H100,2)</f>
        <v>0</v>
      </c>
      <c r="BL100" s="19" t="s">
        <v>194</v>
      </c>
      <c r="BM100" s="19" t="s">
        <v>1817</v>
      </c>
    </row>
    <row r="101" s="1" customFormat="1">
      <c r="B101" s="40"/>
      <c r="C101" s="68"/>
      <c r="D101" s="225" t="s">
        <v>202</v>
      </c>
      <c r="E101" s="68"/>
      <c r="F101" s="226" t="s">
        <v>1818</v>
      </c>
      <c r="G101" s="68"/>
      <c r="H101" s="68"/>
      <c r="I101" s="183"/>
      <c r="J101" s="68"/>
      <c r="K101" s="68"/>
      <c r="L101" s="66"/>
      <c r="M101" s="86"/>
      <c r="N101" s="41"/>
      <c r="O101" s="41"/>
      <c r="P101" s="41"/>
      <c r="Q101" s="41"/>
      <c r="R101" s="41"/>
      <c r="S101" s="41"/>
      <c r="T101" s="87"/>
      <c r="AT101" s="19" t="s">
        <v>202</v>
      </c>
      <c r="AU101" s="19" t="s">
        <v>23</v>
      </c>
    </row>
    <row r="102" s="12" customFormat="1">
      <c r="B102" s="238"/>
      <c r="C102" s="239"/>
      <c r="D102" s="223" t="s">
        <v>213</v>
      </c>
      <c r="E102" s="240" t="s">
        <v>47</v>
      </c>
      <c r="F102" s="241" t="s">
        <v>1819</v>
      </c>
      <c r="G102" s="239"/>
      <c r="H102" s="242">
        <v>1020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AT102" s="248" t="s">
        <v>213</v>
      </c>
      <c r="AU102" s="248" t="s">
        <v>23</v>
      </c>
      <c r="AV102" s="12" t="s">
        <v>91</v>
      </c>
      <c r="AW102" s="12" t="s">
        <v>45</v>
      </c>
      <c r="AX102" s="12" t="s">
        <v>23</v>
      </c>
      <c r="AY102" s="248" t="s">
        <v>195</v>
      </c>
    </row>
    <row r="103" s="1" customFormat="1" ht="22.5" customHeight="1">
      <c r="B103" s="40"/>
      <c r="C103" s="211" t="s">
        <v>28</v>
      </c>
      <c r="D103" s="211" t="s">
        <v>196</v>
      </c>
      <c r="E103" s="212" t="s">
        <v>1820</v>
      </c>
      <c r="F103" s="213" t="s">
        <v>1821</v>
      </c>
      <c r="G103" s="214" t="s">
        <v>301</v>
      </c>
      <c r="H103" s="215">
        <v>10</v>
      </c>
      <c r="I103" s="216"/>
      <c r="J103" s="217">
        <f>ROUND(I103*H103,2)</f>
        <v>0</v>
      </c>
      <c r="K103" s="213" t="s">
        <v>200</v>
      </c>
      <c r="L103" s="66"/>
      <c r="M103" s="218" t="s">
        <v>47</v>
      </c>
      <c r="N103" s="219" t="s">
        <v>53</v>
      </c>
      <c r="O103" s="41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AR103" s="19" t="s">
        <v>194</v>
      </c>
      <c r="AT103" s="19" t="s">
        <v>196</v>
      </c>
      <c r="AU103" s="19" t="s">
        <v>23</v>
      </c>
      <c r="AY103" s="19" t="s">
        <v>195</v>
      </c>
      <c r="BE103" s="222">
        <f>IF(N103="základní",J103,0)</f>
        <v>0</v>
      </c>
      <c r="BF103" s="222">
        <f>IF(N103="snížená",J103,0)</f>
        <v>0</v>
      </c>
      <c r="BG103" s="222">
        <f>IF(N103="zákl. přenesená",J103,0)</f>
        <v>0</v>
      </c>
      <c r="BH103" s="222">
        <f>IF(N103="sníž. přenesená",J103,0)</f>
        <v>0</v>
      </c>
      <c r="BI103" s="222">
        <f>IF(N103="nulová",J103,0)</f>
        <v>0</v>
      </c>
      <c r="BJ103" s="19" t="s">
        <v>23</v>
      </c>
      <c r="BK103" s="222">
        <f>ROUND(I103*H103,2)</f>
        <v>0</v>
      </c>
      <c r="BL103" s="19" t="s">
        <v>194</v>
      </c>
      <c r="BM103" s="19" t="s">
        <v>1822</v>
      </c>
    </row>
    <row r="104" s="1" customFormat="1">
      <c r="B104" s="40"/>
      <c r="C104" s="68"/>
      <c r="D104" s="225" t="s">
        <v>202</v>
      </c>
      <c r="E104" s="68"/>
      <c r="F104" s="226" t="s">
        <v>1823</v>
      </c>
      <c r="G104" s="68"/>
      <c r="H104" s="68"/>
      <c r="I104" s="183"/>
      <c r="J104" s="68"/>
      <c r="K104" s="68"/>
      <c r="L104" s="66"/>
      <c r="M104" s="86"/>
      <c r="N104" s="41"/>
      <c r="O104" s="41"/>
      <c r="P104" s="41"/>
      <c r="Q104" s="41"/>
      <c r="R104" s="41"/>
      <c r="S104" s="41"/>
      <c r="T104" s="87"/>
      <c r="AT104" s="19" t="s">
        <v>202</v>
      </c>
      <c r="AU104" s="19" t="s">
        <v>23</v>
      </c>
    </row>
    <row r="105" s="12" customFormat="1">
      <c r="B105" s="238"/>
      <c r="C105" s="239"/>
      <c r="D105" s="225" t="s">
        <v>213</v>
      </c>
      <c r="E105" s="266" t="s">
        <v>47</v>
      </c>
      <c r="F105" s="267" t="s">
        <v>28</v>
      </c>
      <c r="G105" s="239"/>
      <c r="H105" s="268">
        <v>10</v>
      </c>
      <c r="I105" s="243"/>
      <c r="J105" s="239"/>
      <c r="K105" s="239"/>
      <c r="L105" s="244"/>
      <c r="M105" s="269"/>
      <c r="N105" s="270"/>
      <c r="O105" s="270"/>
      <c r="P105" s="270"/>
      <c r="Q105" s="270"/>
      <c r="R105" s="270"/>
      <c r="S105" s="270"/>
      <c r="T105" s="271"/>
      <c r="AT105" s="248" t="s">
        <v>213</v>
      </c>
      <c r="AU105" s="248" t="s">
        <v>23</v>
      </c>
      <c r="AV105" s="12" t="s">
        <v>91</v>
      </c>
      <c r="AW105" s="12" t="s">
        <v>45</v>
      </c>
      <c r="AX105" s="12" t="s">
        <v>23</v>
      </c>
      <c r="AY105" s="248" t="s">
        <v>195</v>
      </c>
    </row>
    <row r="106" s="1" customFormat="1" ht="6.96" customHeight="1">
      <c r="B106" s="61"/>
      <c r="C106" s="62"/>
      <c r="D106" s="62"/>
      <c r="E106" s="62"/>
      <c r="F106" s="62"/>
      <c r="G106" s="62"/>
      <c r="H106" s="62"/>
      <c r="I106" s="166"/>
      <c r="J106" s="62"/>
      <c r="K106" s="62"/>
      <c r="L106" s="66"/>
    </row>
  </sheetData>
  <mergeCells count="9">
    <mergeCell ref="E7:H7"/>
    <mergeCell ref="E9:H9"/>
    <mergeCell ref="E24:H24"/>
    <mergeCell ref="E45:H45"/>
    <mergeCell ref="E47:H47"/>
    <mergeCell ref="E67:H67"/>
    <mergeCell ref="E69:H69"/>
    <mergeCell ref="G1:H1"/>
    <mergeCell ref="L2:V2"/>
  </mergeCells>
  <pageMargins left="0.5833333" right="0.5833333" top="0.5833333" bottom="0.5833333" header="0" footer="0"/>
  <pageSetup orientation="landscape" blackAndWhite="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Pentium13</dc:creator>
  <cp:lastModifiedBy>Pentium13</cp:lastModifiedBy>
  <dcterms:created xsi:type="dcterms:W3CDTF">2017-10-30T10:20:01Z</dcterms:created>
  <dcterms:modified xsi:type="dcterms:W3CDTF">2017-10-30T10:20:25Z</dcterms:modified>
</cp:coreProperties>
</file>