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C:\Users\KIP01\Desktop\Nová složka (3)\"/>
    </mc:Choice>
  </mc:AlternateContent>
  <bookViews>
    <workbookView xWindow="0" yWindow="0" windowWidth="21570" windowHeight="11565"/>
  </bookViews>
  <sheets>
    <sheet name="Rekapitulace stavby" sheetId="1" r:id="rId1"/>
    <sheet name="01 - Stavební část" sheetId="2" r:id="rId2"/>
    <sheet name="02 - Zdravotně technické ..." sheetId="3" r:id="rId3"/>
    <sheet name="03 - Ústřední vytápění" sheetId="4" r:id="rId4"/>
    <sheet name="04 - Silnoproud, slaboproud" sheetId="5" r:id="rId5"/>
    <sheet name="05 - Vzduchotechnika a ch..." sheetId="6" r:id="rId6"/>
    <sheet name="06 - Zeleň" sheetId="7" r:id="rId7"/>
    <sheet name="07 - Ostatní a vedlejší n..." sheetId="8" r:id="rId8"/>
    <sheet name="Pokyny pro vyplnění" sheetId="9" r:id="rId9"/>
  </sheets>
  <definedNames>
    <definedName name="_xlnm._FilterDatabase" localSheetId="1" hidden="1">'01 - Stavební část'!$C$121:$K$2332</definedName>
    <definedName name="_xlnm._FilterDatabase" localSheetId="2" hidden="1">'02 - Zdravotně technické ...'!$C$86:$K$178</definedName>
    <definedName name="_xlnm._FilterDatabase" localSheetId="3" hidden="1">'03 - Ústřední vytápění'!$C$87:$K$203</definedName>
    <definedName name="_xlnm._FilterDatabase" localSheetId="4" hidden="1">'04 - Silnoproud, slaboproud'!$C$111:$K$395</definedName>
    <definedName name="_xlnm._FilterDatabase" localSheetId="5" hidden="1">'05 - Vzduchotechnika a ch...'!$C$87:$K$400</definedName>
    <definedName name="_xlnm._FilterDatabase" localSheetId="6" hidden="1">'06 - Zeleň'!$C$89:$K$181</definedName>
    <definedName name="_xlnm._FilterDatabase" localSheetId="7" hidden="1">'07 - Ostatní a vedlejší n...'!$C$88:$K$127</definedName>
    <definedName name="_xlnm.Print_Titles" localSheetId="1">'01 - Stavební část'!$121:$121</definedName>
    <definedName name="_xlnm.Print_Titles" localSheetId="2">'02 - Zdravotně technické ...'!$86:$86</definedName>
    <definedName name="_xlnm.Print_Titles" localSheetId="3">'03 - Ústřední vytápění'!$87:$87</definedName>
    <definedName name="_xlnm.Print_Titles" localSheetId="4">'04 - Silnoproud, slaboproud'!$111:$111</definedName>
    <definedName name="_xlnm.Print_Titles" localSheetId="5">'05 - Vzduchotechnika a ch...'!$87:$87</definedName>
    <definedName name="_xlnm.Print_Titles" localSheetId="6">'06 - Zeleň'!$89:$89</definedName>
    <definedName name="_xlnm.Print_Titles" localSheetId="7">'07 - Ostatní a vedlejší n...'!$88:$88</definedName>
    <definedName name="_xlnm.Print_Titles" localSheetId="0">'Rekapitulace stavby'!$49:$49</definedName>
    <definedName name="_xlnm.Print_Area" localSheetId="1">'01 - Stavební část'!$C$4:$J$38,'01 - Stavební část'!$C$44:$J$101,'01 - Stavební část'!$C$107:$K$2332</definedName>
    <definedName name="_xlnm.Print_Area" localSheetId="2">'02 - Zdravotně technické ...'!$C$4:$J$38,'02 - Zdravotně technické ...'!$C$44:$J$66,'02 - Zdravotně technické ...'!$C$72:$K$178</definedName>
    <definedName name="_xlnm.Print_Area" localSheetId="3">'03 - Ústřední vytápění'!$C$4:$J$38,'03 - Ústřední vytápění'!$C$44:$J$67,'03 - Ústřední vytápění'!$C$73:$K$203</definedName>
    <definedName name="_xlnm.Print_Area" localSheetId="4">'04 - Silnoproud, slaboproud'!$C$4:$J$38,'04 - Silnoproud, slaboproud'!$C$44:$J$91,'04 - Silnoproud, slaboproud'!$C$97:$K$395</definedName>
    <definedName name="_xlnm.Print_Area" localSheetId="5">'05 - Vzduchotechnika a ch...'!$C$4:$J$38,'05 - Vzduchotechnika a ch...'!$C$44:$J$67,'05 - Vzduchotechnika a ch...'!$C$73:$K$400</definedName>
    <definedName name="_xlnm.Print_Area" localSheetId="6">'06 - Zeleň'!$C$4:$J$38,'06 - Zeleň'!$C$44:$J$69,'06 - Zeleň'!$C$75:$K$181</definedName>
    <definedName name="_xlnm.Print_Area" localSheetId="7">'07 - Ostatní a vedlejší n...'!$C$4:$J$38,'07 - Ostatní a vedlejší n...'!$C$44:$J$68,'07 - Ostatní a vedlejší n...'!$C$74:$K$127</definedName>
    <definedName name="_xlnm.Print_Area" localSheetId="8">'Pokyny pro vyplnění'!$B$2:$K$69,'Pokyny pro vyplnění'!$B$72:$K$116,'Pokyny pro vyplnění'!$B$119:$K$188,'Pokyny pro vyplnění'!$B$196:$K$216</definedName>
    <definedName name="_xlnm.Print_Area" localSheetId="0">'Rekapitulace stavby'!$D$4:$AO$33,'Rekapitulace stavby'!$C$39:$AQ$60</definedName>
  </definedNames>
  <calcPr calcId="162913"/>
</workbook>
</file>

<file path=xl/calcChain.xml><?xml version="1.0" encoding="utf-8"?>
<calcChain xmlns="http://schemas.openxmlformats.org/spreadsheetml/2006/main">
  <c r="J90" i="8" l="1"/>
  <c r="AY59" i="1"/>
  <c r="AX59" i="1"/>
  <c r="BI127" i="8"/>
  <c r="BH127" i="8"/>
  <c r="BG127" i="8"/>
  <c r="BF127" i="8"/>
  <c r="T127" i="8"/>
  <c r="R127" i="8"/>
  <c r="P127" i="8"/>
  <c r="BK127" i="8"/>
  <c r="J127" i="8"/>
  <c r="BE127" i="8" s="1"/>
  <c r="BI126" i="8"/>
  <c r="BH126" i="8"/>
  <c r="BG126" i="8"/>
  <c r="BF126" i="8"/>
  <c r="T126" i="8"/>
  <c r="T125" i="8" s="1"/>
  <c r="R126" i="8"/>
  <c r="R125" i="8" s="1"/>
  <c r="P126" i="8"/>
  <c r="P125" i="8" s="1"/>
  <c r="BK126" i="8"/>
  <c r="BK125" i="8" s="1"/>
  <c r="J125" i="8" s="1"/>
  <c r="J67" i="8" s="1"/>
  <c r="J126" i="8"/>
  <c r="BE126" i="8" s="1"/>
  <c r="BI121" i="8"/>
  <c r="BH121" i="8"/>
  <c r="BG121" i="8"/>
  <c r="BF121" i="8"/>
  <c r="T121" i="8"/>
  <c r="R121" i="8"/>
  <c r="P121" i="8"/>
  <c r="BK121" i="8"/>
  <c r="J121" i="8"/>
  <c r="BE121" i="8" s="1"/>
  <c r="BI117" i="8"/>
  <c r="BH117" i="8"/>
  <c r="BG117" i="8"/>
  <c r="BF117" i="8"/>
  <c r="T117" i="8"/>
  <c r="T116" i="8" s="1"/>
  <c r="R117" i="8"/>
  <c r="R116" i="8" s="1"/>
  <c r="P117" i="8"/>
  <c r="P116" i="8" s="1"/>
  <c r="BK117" i="8"/>
  <c r="BK116" i="8" s="1"/>
  <c r="J116" i="8" s="1"/>
  <c r="J66" i="8" s="1"/>
  <c r="J117" i="8"/>
  <c r="BE117" i="8" s="1"/>
  <c r="BI111" i="8"/>
  <c r="BH111" i="8"/>
  <c r="BG111" i="8"/>
  <c r="BF111" i="8"/>
  <c r="BE111" i="8"/>
  <c r="T111" i="8"/>
  <c r="T110" i="8" s="1"/>
  <c r="R111" i="8"/>
  <c r="R110" i="8" s="1"/>
  <c r="P111" i="8"/>
  <c r="P110" i="8" s="1"/>
  <c r="BK111" i="8"/>
  <c r="BK110" i="8" s="1"/>
  <c r="J110" i="8" s="1"/>
  <c r="J111" i="8"/>
  <c r="J65" i="8"/>
  <c r="BI106" i="8"/>
  <c r="BH106" i="8"/>
  <c r="BG106" i="8"/>
  <c r="BF106" i="8"/>
  <c r="T106" i="8"/>
  <c r="R106" i="8"/>
  <c r="P106" i="8"/>
  <c r="BK106" i="8"/>
  <c r="J106" i="8"/>
  <c r="BE106" i="8" s="1"/>
  <c r="BI103" i="8"/>
  <c r="BH103" i="8"/>
  <c r="BG103" i="8"/>
  <c r="BF103" i="8"/>
  <c r="T103" i="8"/>
  <c r="R103" i="8"/>
  <c r="P103" i="8"/>
  <c r="BK103" i="8"/>
  <c r="J103" i="8"/>
  <c r="BE103" i="8" s="1"/>
  <c r="BI99" i="8"/>
  <c r="BH99" i="8"/>
  <c r="BG99" i="8"/>
  <c r="BF99" i="8"/>
  <c r="T99" i="8"/>
  <c r="T98" i="8" s="1"/>
  <c r="R99" i="8"/>
  <c r="R98" i="8" s="1"/>
  <c r="P99" i="8"/>
  <c r="P98" i="8" s="1"/>
  <c r="BK99" i="8"/>
  <c r="BK98" i="8" s="1"/>
  <c r="J98" i="8" s="1"/>
  <c r="J64" i="8" s="1"/>
  <c r="J99" i="8"/>
  <c r="BE99" i="8" s="1"/>
  <c r="BI93" i="8"/>
  <c r="F36" i="8" s="1"/>
  <c r="BD59" i="1" s="1"/>
  <c r="BH93" i="8"/>
  <c r="F35" i="8" s="1"/>
  <c r="BC59" i="1" s="1"/>
  <c r="BG93" i="8"/>
  <c r="BF93" i="8"/>
  <c r="BE93" i="8"/>
  <c r="T93" i="8"/>
  <c r="T92" i="8" s="1"/>
  <c r="T91" i="8" s="1"/>
  <c r="T89" i="8" s="1"/>
  <c r="R93" i="8"/>
  <c r="R92" i="8" s="1"/>
  <c r="P93" i="8"/>
  <c r="P92" i="8" s="1"/>
  <c r="BK93" i="8"/>
  <c r="BK92" i="8" s="1"/>
  <c r="J93" i="8"/>
  <c r="J61" i="8"/>
  <c r="J85" i="8"/>
  <c r="F85" i="8"/>
  <c r="J83" i="8"/>
  <c r="F83" i="8"/>
  <c r="E81" i="8"/>
  <c r="F56" i="8"/>
  <c r="J55" i="8"/>
  <c r="F55" i="8"/>
  <c r="F53" i="8"/>
  <c r="E51" i="8"/>
  <c r="J20" i="8"/>
  <c r="E20" i="8"/>
  <c r="F86" i="8" s="1"/>
  <c r="J19" i="8"/>
  <c r="J14" i="8"/>
  <c r="J53" i="8" s="1"/>
  <c r="E7" i="8"/>
  <c r="T179" i="7"/>
  <c r="BK167" i="7"/>
  <c r="J167" i="7" s="1"/>
  <c r="J67" i="7" s="1"/>
  <c r="BK133" i="7"/>
  <c r="J92" i="7"/>
  <c r="AY58" i="1"/>
  <c r="AX58" i="1"/>
  <c r="BI180" i="7"/>
  <c r="BH180" i="7"/>
  <c r="BG180" i="7"/>
  <c r="BF180" i="7"/>
  <c r="BE180" i="7"/>
  <c r="T180" i="7"/>
  <c r="R180" i="7"/>
  <c r="R179" i="7" s="1"/>
  <c r="P180" i="7"/>
  <c r="P179" i="7" s="1"/>
  <c r="BK180" i="7"/>
  <c r="BK179" i="7" s="1"/>
  <c r="J179" i="7" s="1"/>
  <c r="J68" i="7" s="1"/>
  <c r="J180" i="7"/>
  <c r="BI177" i="7"/>
  <c r="BH177" i="7"/>
  <c r="BG177" i="7"/>
  <c r="BF177" i="7"/>
  <c r="T177" i="7"/>
  <c r="R177" i="7"/>
  <c r="P177" i="7"/>
  <c r="BK177" i="7"/>
  <c r="J177" i="7"/>
  <c r="BE177" i="7" s="1"/>
  <c r="BI176" i="7"/>
  <c r="BH176" i="7"/>
  <c r="BG176" i="7"/>
  <c r="BF176" i="7"/>
  <c r="T176" i="7"/>
  <c r="R176" i="7"/>
  <c r="P176" i="7"/>
  <c r="BK176" i="7"/>
  <c r="J176" i="7"/>
  <c r="BE176" i="7" s="1"/>
  <c r="BI175" i="7"/>
  <c r="BH175" i="7"/>
  <c r="BG175" i="7"/>
  <c r="BF175" i="7"/>
  <c r="T175" i="7"/>
  <c r="R175" i="7"/>
  <c r="P175" i="7"/>
  <c r="BK175" i="7"/>
  <c r="J175" i="7"/>
  <c r="BE175" i="7" s="1"/>
  <c r="BI174" i="7"/>
  <c r="BH174" i="7"/>
  <c r="BG174" i="7"/>
  <c r="BF174" i="7"/>
  <c r="T174" i="7"/>
  <c r="R174" i="7"/>
  <c r="P174" i="7"/>
  <c r="BK174" i="7"/>
  <c r="J174" i="7"/>
  <c r="BE174" i="7" s="1"/>
  <c r="BI173" i="7"/>
  <c r="BH173" i="7"/>
  <c r="BG173" i="7"/>
  <c r="BF173" i="7"/>
  <c r="T173" i="7"/>
  <c r="R173" i="7"/>
  <c r="P173" i="7"/>
  <c r="BK173" i="7"/>
  <c r="J173" i="7"/>
  <c r="BE173" i="7" s="1"/>
  <c r="BI172" i="7"/>
  <c r="BH172" i="7"/>
  <c r="BG172" i="7"/>
  <c r="BF172" i="7"/>
  <c r="T172" i="7"/>
  <c r="R172" i="7"/>
  <c r="P172" i="7"/>
  <c r="BK172" i="7"/>
  <c r="J172" i="7"/>
  <c r="BE172" i="7" s="1"/>
  <c r="BI170" i="7"/>
  <c r="BH170" i="7"/>
  <c r="BG170" i="7"/>
  <c r="BF170" i="7"/>
  <c r="T170" i="7"/>
  <c r="R170" i="7"/>
  <c r="P170" i="7"/>
  <c r="P167" i="7" s="1"/>
  <c r="BK170" i="7"/>
  <c r="J170" i="7"/>
  <c r="BE170" i="7" s="1"/>
  <c r="BI168" i="7"/>
  <c r="BH168" i="7"/>
  <c r="BG168" i="7"/>
  <c r="BF168" i="7"/>
  <c r="T168" i="7"/>
  <c r="R168" i="7"/>
  <c r="R167" i="7" s="1"/>
  <c r="P168" i="7"/>
  <c r="BK168" i="7"/>
  <c r="J168" i="7"/>
  <c r="BE168" i="7" s="1"/>
  <c r="BI165" i="7"/>
  <c r="BH165" i="7"/>
  <c r="BG165" i="7"/>
  <c r="BF165" i="7"/>
  <c r="BE165" i="7"/>
  <c r="T165" i="7"/>
  <c r="R165" i="7"/>
  <c r="P165" i="7"/>
  <c r="BK165" i="7"/>
  <c r="J165" i="7"/>
  <c r="BI164" i="7"/>
  <c r="BH164" i="7"/>
  <c r="BG164" i="7"/>
  <c r="BF164" i="7"/>
  <c r="BE164" i="7"/>
  <c r="T164" i="7"/>
  <c r="R164" i="7"/>
  <c r="P164" i="7"/>
  <c r="BK164" i="7"/>
  <c r="J164" i="7"/>
  <c r="BI163" i="7"/>
  <c r="BH163" i="7"/>
  <c r="BG163" i="7"/>
  <c r="BF163" i="7"/>
  <c r="BE163" i="7"/>
  <c r="T163" i="7"/>
  <c r="T162" i="7" s="1"/>
  <c r="R163" i="7"/>
  <c r="R162" i="7" s="1"/>
  <c r="P163" i="7"/>
  <c r="P162" i="7" s="1"/>
  <c r="BK163" i="7"/>
  <c r="BK162" i="7" s="1"/>
  <c r="J162" i="7" s="1"/>
  <c r="J66" i="7" s="1"/>
  <c r="J163" i="7"/>
  <c r="BI160" i="7"/>
  <c r="BH160" i="7"/>
  <c r="BG160" i="7"/>
  <c r="BF160" i="7"/>
  <c r="T160" i="7"/>
  <c r="R160" i="7"/>
  <c r="P160" i="7"/>
  <c r="BK160" i="7"/>
  <c r="J160" i="7"/>
  <c r="BE160" i="7" s="1"/>
  <c r="BI159" i="7"/>
  <c r="BH159" i="7"/>
  <c r="BG159" i="7"/>
  <c r="BF159" i="7"/>
  <c r="T159" i="7"/>
  <c r="R159" i="7"/>
  <c r="P159" i="7"/>
  <c r="BK159" i="7"/>
  <c r="J159" i="7"/>
  <c r="BE159" i="7" s="1"/>
  <c r="BI158" i="7"/>
  <c r="BH158" i="7"/>
  <c r="BG158" i="7"/>
  <c r="BF158" i="7"/>
  <c r="T158" i="7"/>
  <c r="R158" i="7"/>
  <c r="P158" i="7"/>
  <c r="BK158" i="7"/>
  <c r="J158" i="7"/>
  <c r="BE158" i="7" s="1"/>
  <c r="BI157" i="7"/>
  <c r="BH157" i="7"/>
  <c r="BG157" i="7"/>
  <c r="BF157" i="7"/>
  <c r="T157" i="7"/>
  <c r="R157" i="7"/>
  <c r="P157" i="7"/>
  <c r="BK157" i="7"/>
  <c r="J157" i="7"/>
  <c r="BE157" i="7" s="1"/>
  <c r="BI156" i="7"/>
  <c r="BH156" i="7"/>
  <c r="BG156" i="7"/>
  <c r="BF156" i="7"/>
  <c r="T156" i="7"/>
  <c r="R156" i="7"/>
  <c r="P156" i="7"/>
  <c r="BK156" i="7"/>
  <c r="J156" i="7"/>
  <c r="BE156" i="7" s="1"/>
  <c r="BI155" i="7"/>
  <c r="BH155" i="7"/>
  <c r="BG155" i="7"/>
  <c r="BF155" i="7"/>
  <c r="T155" i="7"/>
  <c r="R155" i="7"/>
  <c r="P155" i="7"/>
  <c r="BK155" i="7"/>
  <c r="J155" i="7"/>
  <c r="BE155" i="7" s="1"/>
  <c r="BI154" i="7"/>
  <c r="BH154" i="7"/>
  <c r="BG154" i="7"/>
  <c r="BF154" i="7"/>
  <c r="T154" i="7"/>
  <c r="R154" i="7"/>
  <c r="P154" i="7"/>
  <c r="BK154" i="7"/>
  <c r="J154" i="7"/>
  <c r="BE154" i="7" s="1"/>
  <c r="BI153" i="7"/>
  <c r="BH153" i="7"/>
  <c r="BG153" i="7"/>
  <c r="BF153" i="7"/>
  <c r="T153" i="7"/>
  <c r="R153" i="7"/>
  <c r="P153" i="7"/>
  <c r="BK153" i="7"/>
  <c r="J153" i="7"/>
  <c r="BE153" i="7" s="1"/>
  <c r="BI152" i="7"/>
  <c r="BH152" i="7"/>
  <c r="BG152" i="7"/>
  <c r="BF152" i="7"/>
  <c r="T152" i="7"/>
  <c r="R152" i="7"/>
  <c r="P152" i="7"/>
  <c r="BK152" i="7"/>
  <c r="J152" i="7"/>
  <c r="BE152" i="7" s="1"/>
  <c r="BI151" i="7"/>
  <c r="BH151" i="7"/>
  <c r="BG151" i="7"/>
  <c r="BF151" i="7"/>
  <c r="T151" i="7"/>
  <c r="R151" i="7"/>
  <c r="P151" i="7"/>
  <c r="BK151" i="7"/>
  <c r="J151" i="7"/>
  <c r="BE151" i="7" s="1"/>
  <c r="BI150" i="7"/>
  <c r="BH150" i="7"/>
  <c r="BG150" i="7"/>
  <c r="BF150" i="7"/>
  <c r="T150" i="7"/>
  <c r="R150" i="7"/>
  <c r="P150" i="7"/>
  <c r="BK150" i="7"/>
  <c r="J150" i="7"/>
  <c r="BE150" i="7" s="1"/>
  <c r="BI149" i="7"/>
  <c r="BH149" i="7"/>
  <c r="BG149" i="7"/>
  <c r="BF149" i="7"/>
  <c r="T149" i="7"/>
  <c r="R149" i="7"/>
  <c r="P149" i="7"/>
  <c r="BK149" i="7"/>
  <c r="J149" i="7"/>
  <c r="BE149" i="7" s="1"/>
  <c r="BI148" i="7"/>
  <c r="BH148" i="7"/>
  <c r="BG148" i="7"/>
  <c r="BF148" i="7"/>
  <c r="T148" i="7"/>
  <c r="R148" i="7"/>
  <c r="P148" i="7"/>
  <c r="BK148" i="7"/>
  <c r="J148" i="7"/>
  <c r="BE148" i="7" s="1"/>
  <c r="BI147" i="7"/>
  <c r="BH147" i="7"/>
  <c r="BG147" i="7"/>
  <c r="BF147" i="7"/>
  <c r="T147" i="7"/>
  <c r="R147" i="7"/>
  <c r="P147" i="7"/>
  <c r="BK147" i="7"/>
  <c r="J147" i="7"/>
  <c r="BE147" i="7" s="1"/>
  <c r="BI146" i="7"/>
  <c r="BH146" i="7"/>
  <c r="BG146" i="7"/>
  <c r="BF146" i="7"/>
  <c r="T146" i="7"/>
  <c r="R146" i="7"/>
  <c r="P146" i="7"/>
  <c r="BK146" i="7"/>
  <c r="J146" i="7"/>
  <c r="BE146" i="7" s="1"/>
  <c r="BI145" i="7"/>
  <c r="BH145" i="7"/>
  <c r="BG145" i="7"/>
  <c r="BF145" i="7"/>
  <c r="T145" i="7"/>
  <c r="R145" i="7"/>
  <c r="P145" i="7"/>
  <c r="BK145" i="7"/>
  <c r="J145" i="7"/>
  <c r="BE145" i="7" s="1"/>
  <c r="BI144" i="7"/>
  <c r="BH144" i="7"/>
  <c r="BG144" i="7"/>
  <c r="BF144" i="7"/>
  <c r="T144" i="7"/>
  <c r="R144" i="7"/>
  <c r="P144" i="7"/>
  <c r="BK144" i="7"/>
  <c r="J144" i="7"/>
  <c r="BE144" i="7" s="1"/>
  <c r="BI143" i="7"/>
  <c r="BH143" i="7"/>
  <c r="BG143" i="7"/>
  <c r="BF143" i="7"/>
  <c r="T143" i="7"/>
  <c r="R143" i="7"/>
  <c r="P143" i="7"/>
  <c r="BK143" i="7"/>
  <c r="J143" i="7"/>
  <c r="BE143" i="7" s="1"/>
  <c r="BI142" i="7"/>
  <c r="BH142" i="7"/>
  <c r="BG142" i="7"/>
  <c r="BF142" i="7"/>
  <c r="T142" i="7"/>
  <c r="R142" i="7"/>
  <c r="P142" i="7"/>
  <c r="BK142" i="7"/>
  <c r="J142" i="7"/>
  <c r="BE142" i="7" s="1"/>
  <c r="BI141" i="7"/>
  <c r="BH141" i="7"/>
  <c r="BG141" i="7"/>
  <c r="BF141" i="7"/>
  <c r="T141" i="7"/>
  <c r="R141" i="7"/>
  <c r="P141" i="7"/>
  <c r="BK141" i="7"/>
  <c r="J141" i="7"/>
  <c r="BE141" i="7" s="1"/>
  <c r="BI140" i="7"/>
  <c r="BH140" i="7"/>
  <c r="BG140" i="7"/>
  <c r="BF140" i="7"/>
  <c r="T140" i="7"/>
  <c r="R140" i="7"/>
  <c r="P140" i="7"/>
  <c r="BK140" i="7"/>
  <c r="J140" i="7"/>
  <c r="BE140" i="7" s="1"/>
  <c r="BI139" i="7"/>
  <c r="BH139" i="7"/>
  <c r="BG139" i="7"/>
  <c r="BF139" i="7"/>
  <c r="T139" i="7"/>
  <c r="R139" i="7"/>
  <c r="P139" i="7"/>
  <c r="BK139" i="7"/>
  <c r="J139" i="7"/>
  <c r="BE139" i="7" s="1"/>
  <c r="BI138" i="7"/>
  <c r="BH138" i="7"/>
  <c r="BG138" i="7"/>
  <c r="BF138" i="7"/>
  <c r="T138" i="7"/>
  <c r="R138" i="7"/>
  <c r="P138" i="7"/>
  <c r="BK138" i="7"/>
  <c r="J138" i="7"/>
  <c r="BE138" i="7" s="1"/>
  <c r="BI137" i="7"/>
  <c r="BH137" i="7"/>
  <c r="BG137" i="7"/>
  <c r="BF137" i="7"/>
  <c r="T137" i="7"/>
  <c r="R137" i="7"/>
  <c r="P137" i="7"/>
  <c r="BK137" i="7"/>
  <c r="J137" i="7"/>
  <c r="BE137" i="7" s="1"/>
  <c r="BI136" i="7"/>
  <c r="BH136" i="7"/>
  <c r="BG136" i="7"/>
  <c r="BF136" i="7"/>
  <c r="T136" i="7"/>
  <c r="R136" i="7"/>
  <c r="P136" i="7"/>
  <c r="BK136" i="7"/>
  <c r="J136" i="7"/>
  <c r="BE136" i="7" s="1"/>
  <c r="BI135" i="7"/>
  <c r="BH135" i="7"/>
  <c r="BG135" i="7"/>
  <c r="BF135" i="7"/>
  <c r="T135" i="7"/>
  <c r="T133" i="7" s="1"/>
  <c r="R135" i="7"/>
  <c r="P135" i="7"/>
  <c r="BK135" i="7"/>
  <c r="J135" i="7"/>
  <c r="BE135" i="7" s="1"/>
  <c r="BI134" i="7"/>
  <c r="BH134" i="7"/>
  <c r="BG134" i="7"/>
  <c r="BF134" i="7"/>
  <c r="T134" i="7"/>
  <c r="R134" i="7"/>
  <c r="R133" i="7" s="1"/>
  <c r="P134" i="7"/>
  <c r="BK134" i="7"/>
  <c r="J134" i="7"/>
  <c r="BE134" i="7" s="1"/>
  <c r="BI131" i="7"/>
  <c r="BH131" i="7"/>
  <c r="BG131" i="7"/>
  <c r="BF131" i="7"/>
  <c r="T131" i="7"/>
  <c r="R131" i="7"/>
  <c r="P131" i="7"/>
  <c r="BK131" i="7"/>
  <c r="J131" i="7"/>
  <c r="BE131" i="7" s="1"/>
  <c r="BI130" i="7"/>
  <c r="BH130" i="7"/>
  <c r="BG130" i="7"/>
  <c r="BF130" i="7"/>
  <c r="T130" i="7"/>
  <c r="R130" i="7"/>
  <c r="P130" i="7"/>
  <c r="BK130" i="7"/>
  <c r="J130" i="7"/>
  <c r="BE130" i="7" s="1"/>
  <c r="BI129" i="7"/>
  <c r="BH129" i="7"/>
  <c r="BG129" i="7"/>
  <c r="BF129" i="7"/>
  <c r="T129" i="7"/>
  <c r="R129" i="7"/>
  <c r="P129" i="7"/>
  <c r="BK129" i="7"/>
  <c r="J129" i="7"/>
  <c r="BE129" i="7" s="1"/>
  <c r="BI128" i="7"/>
  <c r="BH128" i="7"/>
  <c r="BG128" i="7"/>
  <c r="BF128" i="7"/>
  <c r="T128" i="7"/>
  <c r="R128" i="7"/>
  <c r="P128" i="7"/>
  <c r="BK128" i="7"/>
  <c r="J128" i="7"/>
  <c r="BE128" i="7" s="1"/>
  <c r="BI126" i="7"/>
  <c r="BH126" i="7"/>
  <c r="BG126" i="7"/>
  <c r="BF126" i="7"/>
  <c r="T126" i="7"/>
  <c r="R126" i="7"/>
  <c r="P126" i="7"/>
  <c r="BK126" i="7"/>
  <c r="J126" i="7"/>
  <c r="BE126" i="7" s="1"/>
  <c r="BI124" i="7"/>
  <c r="BH124" i="7"/>
  <c r="BG124" i="7"/>
  <c r="BF124" i="7"/>
  <c r="T124" i="7"/>
  <c r="R124" i="7"/>
  <c r="P124" i="7"/>
  <c r="BK124" i="7"/>
  <c r="J124" i="7"/>
  <c r="BE124" i="7" s="1"/>
  <c r="BI121" i="7"/>
  <c r="BH121" i="7"/>
  <c r="BG121" i="7"/>
  <c r="BF121" i="7"/>
  <c r="T121" i="7"/>
  <c r="R121" i="7"/>
  <c r="P121" i="7"/>
  <c r="BK121" i="7"/>
  <c r="J121" i="7"/>
  <c r="BE121" i="7" s="1"/>
  <c r="BI118" i="7"/>
  <c r="BH118" i="7"/>
  <c r="BG118" i="7"/>
  <c r="BF118" i="7"/>
  <c r="T118" i="7"/>
  <c r="R118" i="7"/>
  <c r="P118" i="7"/>
  <c r="BK118" i="7"/>
  <c r="J118" i="7"/>
  <c r="BE118" i="7" s="1"/>
  <c r="BI116" i="7"/>
  <c r="BH116" i="7"/>
  <c r="BG116" i="7"/>
  <c r="BF116" i="7"/>
  <c r="T116" i="7"/>
  <c r="R116" i="7"/>
  <c r="P116" i="7"/>
  <c r="BK116" i="7"/>
  <c r="J116" i="7"/>
  <c r="BE116" i="7" s="1"/>
  <c r="BI115" i="7"/>
  <c r="BH115" i="7"/>
  <c r="BG115" i="7"/>
  <c r="BF115" i="7"/>
  <c r="T115" i="7"/>
  <c r="R115" i="7"/>
  <c r="P115" i="7"/>
  <c r="BK115" i="7"/>
  <c r="J115" i="7"/>
  <c r="BE115" i="7" s="1"/>
  <c r="BI113" i="7"/>
  <c r="BH113" i="7"/>
  <c r="BG113" i="7"/>
  <c r="BF113" i="7"/>
  <c r="T113" i="7"/>
  <c r="R113" i="7"/>
  <c r="P113" i="7"/>
  <c r="BK113" i="7"/>
  <c r="J113" i="7"/>
  <c r="BE113" i="7" s="1"/>
  <c r="BI111" i="7"/>
  <c r="BH111" i="7"/>
  <c r="BG111" i="7"/>
  <c r="BF111" i="7"/>
  <c r="T111" i="7"/>
  <c r="R111" i="7"/>
  <c r="P111" i="7"/>
  <c r="BK111" i="7"/>
  <c r="J111" i="7"/>
  <c r="BE111" i="7" s="1"/>
  <c r="BI109" i="7"/>
  <c r="BH109" i="7"/>
  <c r="BG109" i="7"/>
  <c r="BF109" i="7"/>
  <c r="T109" i="7"/>
  <c r="R109" i="7"/>
  <c r="P109" i="7"/>
  <c r="BK109" i="7"/>
  <c r="J109" i="7"/>
  <c r="BE109" i="7" s="1"/>
  <c r="BI107" i="7"/>
  <c r="BH107" i="7"/>
  <c r="BG107" i="7"/>
  <c r="BF107" i="7"/>
  <c r="T107" i="7"/>
  <c r="R107" i="7"/>
  <c r="P107" i="7"/>
  <c r="BK107" i="7"/>
  <c r="J107" i="7"/>
  <c r="BE107" i="7" s="1"/>
  <c r="BI105" i="7"/>
  <c r="BH105" i="7"/>
  <c r="BG105" i="7"/>
  <c r="BF105" i="7"/>
  <c r="T105" i="7"/>
  <c r="R105" i="7"/>
  <c r="P105" i="7"/>
  <c r="BK105" i="7"/>
  <c r="J105" i="7"/>
  <c r="BE105" i="7" s="1"/>
  <c r="BI102" i="7"/>
  <c r="BH102" i="7"/>
  <c r="BG102" i="7"/>
  <c r="BF102" i="7"/>
  <c r="T102" i="7"/>
  <c r="R102" i="7"/>
  <c r="P102" i="7"/>
  <c r="BK102" i="7"/>
  <c r="J102" i="7"/>
  <c r="BE102" i="7" s="1"/>
  <c r="BI100" i="7"/>
  <c r="BH100" i="7"/>
  <c r="BG100" i="7"/>
  <c r="BF100" i="7"/>
  <c r="T100" i="7"/>
  <c r="R100" i="7"/>
  <c r="P100" i="7"/>
  <c r="BK100" i="7"/>
  <c r="J100" i="7"/>
  <c r="BE100" i="7" s="1"/>
  <c r="BI98" i="7"/>
  <c r="BH98" i="7"/>
  <c r="BG98" i="7"/>
  <c r="BF98" i="7"/>
  <c r="T98" i="7"/>
  <c r="R98" i="7"/>
  <c r="P98" i="7"/>
  <c r="BK98" i="7"/>
  <c r="J98" i="7"/>
  <c r="BE98" i="7" s="1"/>
  <c r="BI96" i="7"/>
  <c r="BH96" i="7"/>
  <c r="BG96" i="7"/>
  <c r="BF96" i="7"/>
  <c r="T96" i="7"/>
  <c r="R96" i="7"/>
  <c r="P96" i="7"/>
  <c r="BK96" i="7"/>
  <c r="J96" i="7"/>
  <c r="BE96" i="7" s="1"/>
  <c r="BI94" i="7"/>
  <c r="F36" i="7" s="1"/>
  <c r="BD58" i="1" s="1"/>
  <c r="BH94" i="7"/>
  <c r="F35" i="7" s="1"/>
  <c r="BC58" i="1" s="1"/>
  <c r="BG94" i="7"/>
  <c r="F34" i="7" s="1"/>
  <c r="BB58" i="1" s="1"/>
  <c r="BF94" i="7"/>
  <c r="T94" i="7"/>
  <c r="R94" i="7"/>
  <c r="R93" i="7" s="1"/>
  <c r="R91" i="7" s="1"/>
  <c r="P94" i="7"/>
  <c r="P93" i="7" s="1"/>
  <c r="P91" i="7" s="1"/>
  <c r="BK94" i="7"/>
  <c r="BK93" i="7" s="1"/>
  <c r="J93" i="7" s="1"/>
  <c r="J63" i="7" s="1"/>
  <c r="J94" i="7"/>
  <c r="BE94" i="7" s="1"/>
  <c r="J62" i="7"/>
  <c r="J86" i="7"/>
  <c r="F86" i="7"/>
  <c r="F84" i="7"/>
  <c r="E82" i="7"/>
  <c r="E78" i="7"/>
  <c r="J55" i="7"/>
  <c r="F55" i="7"/>
  <c r="J53" i="7"/>
  <c r="F53" i="7"/>
  <c r="E51" i="7"/>
  <c r="J20" i="7"/>
  <c r="E20" i="7"/>
  <c r="J19" i="7"/>
  <c r="J14" i="7"/>
  <c r="J84" i="7" s="1"/>
  <c r="E7" i="7"/>
  <c r="E47" i="7" s="1"/>
  <c r="BK101" i="6"/>
  <c r="J101" i="6" s="1"/>
  <c r="AY57" i="1"/>
  <c r="AX57" i="1"/>
  <c r="BI397" i="6"/>
  <c r="BH397" i="6"/>
  <c r="BG397" i="6"/>
  <c r="BF397" i="6"/>
  <c r="T397" i="6"/>
  <c r="R397" i="6"/>
  <c r="P397" i="6"/>
  <c r="BK397" i="6"/>
  <c r="J397" i="6"/>
  <c r="BE397" i="6" s="1"/>
  <c r="BI393" i="6"/>
  <c r="BH393" i="6"/>
  <c r="BG393" i="6"/>
  <c r="BF393" i="6"/>
  <c r="T393" i="6"/>
  <c r="R393" i="6"/>
  <c r="P393" i="6"/>
  <c r="BK393" i="6"/>
  <c r="J393" i="6"/>
  <c r="BE393" i="6" s="1"/>
  <c r="BI389" i="6"/>
  <c r="BH389" i="6"/>
  <c r="BG389" i="6"/>
  <c r="BF389" i="6"/>
  <c r="T389" i="6"/>
  <c r="R389" i="6"/>
  <c r="P389" i="6"/>
  <c r="BK389" i="6"/>
  <c r="J389" i="6"/>
  <c r="BE389" i="6" s="1"/>
  <c r="BI385" i="6"/>
  <c r="BH385" i="6"/>
  <c r="BG385" i="6"/>
  <c r="BF385" i="6"/>
  <c r="T385" i="6"/>
  <c r="R385" i="6"/>
  <c r="P385" i="6"/>
  <c r="BK385" i="6"/>
  <c r="J385" i="6"/>
  <c r="BE385" i="6" s="1"/>
  <c r="BI382" i="6"/>
  <c r="BH382" i="6"/>
  <c r="BG382" i="6"/>
  <c r="BF382" i="6"/>
  <c r="T382" i="6"/>
  <c r="R382" i="6"/>
  <c r="P382" i="6"/>
  <c r="BK382" i="6"/>
  <c r="J382" i="6"/>
  <c r="BE382" i="6" s="1"/>
  <c r="BI378" i="6"/>
  <c r="BH378" i="6"/>
  <c r="BG378" i="6"/>
  <c r="BF378" i="6"/>
  <c r="T378" i="6"/>
  <c r="R378" i="6"/>
  <c r="P378" i="6"/>
  <c r="BK378" i="6"/>
  <c r="J378" i="6"/>
  <c r="BE378" i="6" s="1"/>
  <c r="BI374" i="6"/>
  <c r="BH374" i="6"/>
  <c r="BG374" i="6"/>
  <c r="BF374" i="6"/>
  <c r="T374" i="6"/>
  <c r="R374" i="6"/>
  <c r="P374" i="6"/>
  <c r="BK374" i="6"/>
  <c r="J374" i="6"/>
  <c r="BE374" i="6" s="1"/>
  <c r="BI371" i="6"/>
  <c r="BH371" i="6"/>
  <c r="BG371" i="6"/>
  <c r="BF371" i="6"/>
  <c r="T371" i="6"/>
  <c r="R371" i="6"/>
  <c r="P371" i="6"/>
  <c r="BK371" i="6"/>
  <c r="J371" i="6"/>
  <c r="BE371" i="6" s="1"/>
  <c r="BI367" i="6"/>
  <c r="BH367" i="6"/>
  <c r="BG367" i="6"/>
  <c r="BF367" i="6"/>
  <c r="T367" i="6"/>
  <c r="R367" i="6"/>
  <c r="P367" i="6"/>
  <c r="BK367" i="6"/>
  <c r="J367" i="6"/>
  <c r="BE367" i="6" s="1"/>
  <c r="BI364" i="6"/>
  <c r="BH364" i="6"/>
  <c r="BG364" i="6"/>
  <c r="BF364" i="6"/>
  <c r="T364" i="6"/>
  <c r="R364" i="6"/>
  <c r="P364" i="6"/>
  <c r="BK364" i="6"/>
  <c r="J364" i="6"/>
  <c r="BE364" i="6" s="1"/>
  <c r="BI360" i="6"/>
  <c r="BH360" i="6"/>
  <c r="BG360" i="6"/>
  <c r="BF360" i="6"/>
  <c r="T360" i="6"/>
  <c r="R360" i="6"/>
  <c r="P360" i="6"/>
  <c r="BK360" i="6"/>
  <c r="J360" i="6"/>
  <c r="BE360" i="6" s="1"/>
  <c r="BI356" i="6"/>
  <c r="BH356" i="6"/>
  <c r="BG356" i="6"/>
  <c r="BF356" i="6"/>
  <c r="T356" i="6"/>
  <c r="T344" i="6" s="1"/>
  <c r="T343" i="6" s="1"/>
  <c r="R356" i="6"/>
  <c r="P356" i="6"/>
  <c r="BK356" i="6"/>
  <c r="J356" i="6"/>
  <c r="BE356" i="6" s="1"/>
  <c r="BI352" i="6"/>
  <c r="BH352" i="6"/>
  <c r="BG352" i="6"/>
  <c r="BF352" i="6"/>
  <c r="T352" i="6"/>
  <c r="R352" i="6"/>
  <c r="P352" i="6"/>
  <c r="BK352" i="6"/>
  <c r="J352" i="6"/>
  <c r="BE352" i="6" s="1"/>
  <c r="BI349" i="6"/>
  <c r="BH349" i="6"/>
  <c r="BG349" i="6"/>
  <c r="BF349" i="6"/>
  <c r="T349" i="6"/>
  <c r="R349" i="6"/>
  <c r="P349" i="6"/>
  <c r="BK349" i="6"/>
  <c r="J349" i="6"/>
  <c r="BE349" i="6" s="1"/>
  <c r="BI345" i="6"/>
  <c r="BH345" i="6"/>
  <c r="BG345" i="6"/>
  <c r="BF345" i="6"/>
  <c r="T345" i="6"/>
  <c r="R345" i="6"/>
  <c r="P345" i="6"/>
  <c r="P344" i="6" s="1"/>
  <c r="P343" i="6" s="1"/>
  <c r="BK345" i="6"/>
  <c r="J345" i="6"/>
  <c r="BE345" i="6" s="1"/>
  <c r="BI339" i="6"/>
  <c r="BH339" i="6"/>
  <c r="BG339" i="6"/>
  <c r="BF339" i="6"/>
  <c r="T339" i="6"/>
  <c r="R339" i="6"/>
  <c r="P339" i="6"/>
  <c r="BK339" i="6"/>
  <c r="J339" i="6"/>
  <c r="BE339" i="6" s="1"/>
  <c r="BI335" i="6"/>
  <c r="BH335" i="6"/>
  <c r="BG335" i="6"/>
  <c r="BF335" i="6"/>
  <c r="BE335" i="6"/>
  <c r="T335" i="6"/>
  <c r="R335" i="6"/>
  <c r="P335" i="6"/>
  <c r="BK335" i="6"/>
  <c r="J335" i="6"/>
  <c r="BI332" i="6"/>
  <c r="BH332" i="6"/>
  <c r="BG332" i="6"/>
  <c r="BF332" i="6"/>
  <c r="T332" i="6"/>
  <c r="R332" i="6"/>
  <c r="P332" i="6"/>
  <c r="BK332" i="6"/>
  <c r="J332" i="6"/>
  <c r="BE332" i="6" s="1"/>
  <c r="BI329" i="6"/>
  <c r="BH329" i="6"/>
  <c r="BG329" i="6"/>
  <c r="BF329" i="6"/>
  <c r="BE329" i="6"/>
  <c r="T329" i="6"/>
  <c r="R329" i="6"/>
  <c r="P329" i="6"/>
  <c r="BK329" i="6"/>
  <c r="J329" i="6"/>
  <c r="BI326" i="6"/>
  <c r="BH326" i="6"/>
  <c r="BG326" i="6"/>
  <c r="BF326" i="6"/>
  <c r="T326" i="6"/>
  <c r="R326" i="6"/>
  <c r="P326" i="6"/>
  <c r="BK326" i="6"/>
  <c r="J326" i="6"/>
  <c r="BE326" i="6" s="1"/>
  <c r="BI321" i="6"/>
  <c r="BH321" i="6"/>
  <c r="BG321" i="6"/>
  <c r="BF321" i="6"/>
  <c r="BE321" i="6"/>
  <c r="T321" i="6"/>
  <c r="R321" i="6"/>
  <c r="P321" i="6"/>
  <c r="BK321" i="6"/>
  <c r="J321" i="6"/>
  <c r="BI319" i="6"/>
  <c r="BH319" i="6"/>
  <c r="BG319" i="6"/>
  <c r="BF319" i="6"/>
  <c r="T319" i="6"/>
  <c r="R319" i="6"/>
  <c r="P319" i="6"/>
  <c r="BK319" i="6"/>
  <c r="J319" i="6"/>
  <c r="BE319" i="6" s="1"/>
  <c r="BI314" i="6"/>
  <c r="BH314" i="6"/>
  <c r="BG314" i="6"/>
  <c r="BF314" i="6"/>
  <c r="BE314" i="6"/>
  <c r="T314" i="6"/>
  <c r="R314" i="6"/>
  <c r="P314" i="6"/>
  <c r="BK314" i="6"/>
  <c r="J314" i="6"/>
  <c r="BI311" i="6"/>
  <c r="BH311" i="6"/>
  <c r="BG311" i="6"/>
  <c r="BF311" i="6"/>
  <c r="T311" i="6"/>
  <c r="R311" i="6"/>
  <c r="P311" i="6"/>
  <c r="BK311" i="6"/>
  <c r="J311" i="6"/>
  <c r="BE311" i="6" s="1"/>
  <c r="BI307" i="6"/>
  <c r="BH307" i="6"/>
  <c r="BG307" i="6"/>
  <c r="BF307" i="6"/>
  <c r="BE307" i="6"/>
  <c r="T307" i="6"/>
  <c r="R307" i="6"/>
  <c r="P307" i="6"/>
  <c r="BK307" i="6"/>
  <c r="J307" i="6"/>
  <c r="BI302" i="6"/>
  <c r="BH302" i="6"/>
  <c r="BG302" i="6"/>
  <c r="BF302" i="6"/>
  <c r="T302" i="6"/>
  <c r="R302" i="6"/>
  <c r="P302" i="6"/>
  <c r="BK302" i="6"/>
  <c r="J302" i="6"/>
  <c r="BE302" i="6" s="1"/>
  <c r="BI297" i="6"/>
  <c r="BH297" i="6"/>
  <c r="BG297" i="6"/>
  <c r="BF297" i="6"/>
  <c r="BE297" i="6"/>
  <c r="T297" i="6"/>
  <c r="R297" i="6"/>
  <c r="P297" i="6"/>
  <c r="BK297" i="6"/>
  <c r="J297" i="6"/>
  <c r="BI292" i="6"/>
  <c r="BH292" i="6"/>
  <c r="BG292" i="6"/>
  <c r="BF292" i="6"/>
  <c r="T292" i="6"/>
  <c r="R292" i="6"/>
  <c r="P292" i="6"/>
  <c r="BK292" i="6"/>
  <c r="J292" i="6"/>
  <c r="BE292" i="6" s="1"/>
  <c r="BI287" i="6"/>
  <c r="BH287" i="6"/>
  <c r="BG287" i="6"/>
  <c r="BF287" i="6"/>
  <c r="BE287" i="6"/>
  <c r="T287" i="6"/>
  <c r="R287" i="6"/>
  <c r="P287" i="6"/>
  <c r="BK287" i="6"/>
  <c r="J287" i="6"/>
  <c r="BI284" i="6"/>
  <c r="BH284" i="6"/>
  <c r="BG284" i="6"/>
  <c r="BF284" i="6"/>
  <c r="T284" i="6"/>
  <c r="R284" i="6"/>
  <c r="P284" i="6"/>
  <c r="BK284" i="6"/>
  <c r="J284" i="6"/>
  <c r="BE284" i="6" s="1"/>
  <c r="BI281" i="6"/>
  <c r="BH281" i="6"/>
  <c r="BG281" i="6"/>
  <c r="BF281" i="6"/>
  <c r="BE281" i="6"/>
  <c r="T281" i="6"/>
  <c r="R281" i="6"/>
  <c r="P281" i="6"/>
  <c r="BK281" i="6"/>
  <c r="J281" i="6"/>
  <c r="BI276" i="6"/>
  <c r="BH276" i="6"/>
  <c r="BG276" i="6"/>
  <c r="BF276" i="6"/>
  <c r="T276" i="6"/>
  <c r="R276" i="6"/>
  <c r="P276" i="6"/>
  <c r="BK276" i="6"/>
  <c r="J276" i="6"/>
  <c r="BE276" i="6" s="1"/>
  <c r="BI273" i="6"/>
  <c r="BH273" i="6"/>
  <c r="BG273" i="6"/>
  <c r="BF273" i="6"/>
  <c r="BE273" i="6"/>
  <c r="T273" i="6"/>
  <c r="R273" i="6"/>
  <c r="P273" i="6"/>
  <c r="BK273" i="6"/>
  <c r="J273" i="6"/>
  <c r="BI268" i="6"/>
  <c r="BH268" i="6"/>
  <c r="BG268" i="6"/>
  <c r="BF268" i="6"/>
  <c r="T268" i="6"/>
  <c r="R268" i="6"/>
  <c r="P268" i="6"/>
  <c r="BK268" i="6"/>
  <c r="J268" i="6"/>
  <c r="BE268" i="6" s="1"/>
  <c r="BI265" i="6"/>
  <c r="BH265" i="6"/>
  <c r="BG265" i="6"/>
  <c r="BF265" i="6"/>
  <c r="BE265" i="6"/>
  <c r="T265" i="6"/>
  <c r="R265" i="6"/>
  <c r="P265" i="6"/>
  <c r="BK265" i="6"/>
  <c r="J265" i="6"/>
  <c r="BI260" i="6"/>
  <c r="BH260" i="6"/>
  <c r="BG260" i="6"/>
  <c r="BF260" i="6"/>
  <c r="T260" i="6"/>
  <c r="R260" i="6"/>
  <c r="P260" i="6"/>
  <c r="BK260" i="6"/>
  <c r="J260" i="6"/>
  <c r="BE260" i="6" s="1"/>
  <c r="BI257" i="6"/>
  <c r="BH257" i="6"/>
  <c r="BG257" i="6"/>
  <c r="BF257" i="6"/>
  <c r="BE257" i="6"/>
  <c r="T257" i="6"/>
  <c r="R257" i="6"/>
  <c r="P257" i="6"/>
  <c r="BK257" i="6"/>
  <c r="J257" i="6"/>
  <c r="BI252" i="6"/>
  <c r="BH252" i="6"/>
  <c r="BG252" i="6"/>
  <c r="BF252" i="6"/>
  <c r="T252" i="6"/>
  <c r="R252" i="6"/>
  <c r="P252" i="6"/>
  <c r="BK252" i="6"/>
  <c r="J252" i="6"/>
  <c r="BE252" i="6" s="1"/>
  <c r="BI249" i="6"/>
  <c r="BH249" i="6"/>
  <c r="BG249" i="6"/>
  <c r="BF249" i="6"/>
  <c r="BE249" i="6"/>
  <c r="T249" i="6"/>
  <c r="R249" i="6"/>
  <c r="P249" i="6"/>
  <c r="BK249" i="6"/>
  <c r="J249" i="6"/>
  <c r="BI244" i="6"/>
  <c r="BH244" i="6"/>
  <c r="BG244" i="6"/>
  <c r="BF244" i="6"/>
  <c r="T244" i="6"/>
  <c r="R244" i="6"/>
  <c r="P244" i="6"/>
  <c r="BK244" i="6"/>
  <c r="J244" i="6"/>
  <c r="BE244" i="6" s="1"/>
  <c r="BI241" i="6"/>
  <c r="BH241" i="6"/>
  <c r="BG241" i="6"/>
  <c r="BF241" i="6"/>
  <c r="BE241" i="6"/>
  <c r="T241" i="6"/>
  <c r="R241" i="6"/>
  <c r="P241" i="6"/>
  <c r="BK241" i="6"/>
  <c r="J241" i="6"/>
  <c r="BI236" i="6"/>
  <c r="BH236" i="6"/>
  <c r="BG236" i="6"/>
  <c r="BF236" i="6"/>
  <c r="T236" i="6"/>
  <c r="R236" i="6"/>
  <c r="P236" i="6"/>
  <c r="BK236" i="6"/>
  <c r="J236" i="6"/>
  <c r="BE236" i="6" s="1"/>
  <c r="BI233" i="6"/>
  <c r="BH233" i="6"/>
  <c r="BG233" i="6"/>
  <c r="BF233" i="6"/>
  <c r="BE233" i="6"/>
  <c r="T233" i="6"/>
  <c r="R233" i="6"/>
  <c r="P233" i="6"/>
  <c r="BK233" i="6"/>
  <c r="J233" i="6"/>
  <c r="BI228" i="6"/>
  <c r="BH228" i="6"/>
  <c r="BG228" i="6"/>
  <c r="BF228" i="6"/>
  <c r="T228" i="6"/>
  <c r="R228" i="6"/>
  <c r="P228" i="6"/>
  <c r="BK228" i="6"/>
  <c r="J228" i="6"/>
  <c r="BE228" i="6" s="1"/>
  <c r="BI225" i="6"/>
  <c r="BH225" i="6"/>
  <c r="BG225" i="6"/>
  <c r="BF225" i="6"/>
  <c r="BE225" i="6"/>
  <c r="T225" i="6"/>
  <c r="R225" i="6"/>
  <c r="P225" i="6"/>
  <c r="BK225" i="6"/>
  <c r="J225" i="6"/>
  <c r="BI220" i="6"/>
  <c r="BH220" i="6"/>
  <c r="BG220" i="6"/>
  <c r="BF220" i="6"/>
  <c r="T220" i="6"/>
  <c r="R220" i="6"/>
  <c r="P220" i="6"/>
  <c r="BK220" i="6"/>
  <c r="J220" i="6"/>
  <c r="BE220" i="6" s="1"/>
  <c r="BI217" i="6"/>
  <c r="BH217" i="6"/>
  <c r="BG217" i="6"/>
  <c r="BF217" i="6"/>
  <c r="BE217" i="6"/>
  <c r="T217" i="6"/>
  <c r="R217" i="6"/>
  <c r="P217" i="6"/>
  <c r="BK217" i="6"/>
  <c r="J217" i="6"/>
  <c r="BI212" i="6"/>
  <c r="BH212" i="6"/>
  <c r="BG212" i="6"/>
  <c r="BF212" i="6"/>
  <c r="T212" i="6"/>
  <c r="R212" i="6"/>
  <c r="P212" i="6"/>
  <c r="BK212" i="6"/>
  <c r="J212" i="6"/>
  <c r="BE212" i="6" s="1"/>
  <c r="BI209" i="6"/>
  <c r="BH209" i="6"/>
  <c r="BG209" i="6"/>
  <c r="BF209" i="6"/>
  <c r="BE209" i="6"/>
  <c r="T209" i="6"/>
  <c r="R209" i="6"/>
  <c r="P209" i="6"/>
  <c r="BK209" i="6"/>
  <c r="J209" i="6"/>
  <c r="BI204" i="6"/>
  <c r="BH204" i="6"/>
  <c r="BG204" i="6"/>
  <c r="BF204" i="6"/>
  <c r="T204" i="6"/>
  <c r="R204" i="6"/>
  <c r="P204" i="6"/>
  <c r="BK204" i="6"/>
  <c r="J204" i="6"/>
  <c r="BE204" i="6" s="1"/>
  <c r="BI201" i="6"/>
  <c r="BH201" i="6"/>
  <c r="BG201" i="6"/>
  <c r="BF201" i="6"/>
  <c r="BE201" i="6"/>
  <c r="T201" i="6"/>
  <c r="R201" i="6"/>
  <c r="P201" i="6"/>
  <c r="BK201" i="6"/>
  <c r="J201" i="6"/>
  <c r="BI196" i="6"/>
  <c r="BH196" i="6"/>
  <c r="BG196" i="6"/>
  <c r="BF196" i="6"/>
  <c r="T196" i="6"/>
  <c r="R196" i="6"/>
  <c r="P196" i="6"/>
  <c r="BK196" i="6"/>
  <c r="J196" i="6"/>
  <c r="BE196" i="6" s="1"/>
  <c r="BI194" i="6"/>
  <c r="BH194" i="6"/>
  <c r="BG194" i="6"/>
  <c r="BF194" i="6"/>
  <c r="BE194" i="6"/>
  <c r="T194" i="6"/>
  <c r="R194" i="6"/>
  <c r="P194" i="6"/>
  <c r="BK194" i="6"/>
  <c r="J194" i="6"/>
  <c r="BI189" i="6"/>
  <c r="BH189" i="6"/>
  <c r="BG189" i="6"/>
  <c r="BF189" i="6"/>
  <c r="T189" i="6"/>
  <c r="R189" i="6"/>
  <c r="P189" i="6"/>
  <c r="BK189" i="6"/>
  <c r="J189" i="6"/>
  <c r="BE189" i="6" s="1"/>
  <c r="BI187" i="6"/>
  <c r="BH187" i="6"/>
  <c r="BG187" i="6"/>
  <c r="BF187" i="6"/>
  <c r="BE187" i="6"/>
  <c r="T187" i="6"/>
  <c r="R187" i="6"/>
  <c r="P187" i="6"/>
  <c r="BK187" i="6"/>
  <c r="J187" i="6"/>
  <c r="BI182" i="6"/>
  <c r="BH182" i="6"/>
  <c r="BG182" i="6"/>
  <c r="BF182" i="6"/>
  <c r="T182" i="6"/>
  <c r="R182" i="6"/>
  <c r="P182" i="6"/>
  <c r="BK182" i="6"/>
  <c r="J182" i="6"/>
  <c r="BE182" i="6" s="1"/>
  <c r="BI173" i="6"/>
  <c r="BH173" i="6"/>
  <c r="BG173" i="6"/>
  <c r="BF173" i="6"/>
  <c r="BE173" i="6"/>
  <c r="T173" i="6"/>
  <c r="R173" i="6"/>
  <c r="P173" i="6"/>
  <c r="BK173" i="6"/>
  <c r="J173" i="6"/>
  <c r="BI168" i="6"/>
  <c r="BH168" i="6"/>
  <c r="BG168" i="6"/>
  <c r="BF168" i="6"/>
  <c r="T168" i="6"/>
  <c r="R168" i="6"/>
  <c r="P168" i="6"/>
  <c r="BK168" i="6"/>
  <c r="BK163" i="6" s="1"/>
  <c r="J163" i="6" s="1"/>
  <c r="J168" i="6"/>
  <c r="BE168" i="6" s="1"/>
  <c r="BI164" i="6"/>
  <c r="BH164" i="6"/>
  <c r="BG164" i="6"/>
  <c r="BF164" i="6"/>
  <c r="BE164" i="6"/>
  <c r="T164" i="6"/>
  <c r="R164" i="6"/>
  <c r="R163" i="6" s="1"/>
  <c r="P164" i="6"/>
  <c r="BK164" i="6"/>
  <c r="J164" i="6"/>
  <c r="J64" i="6"/>
  <c r="BI159" i="6"/>
  <c r="BH159" i="6"/>
  <c r="BG159" i="6"/>
  <c r="BF159" i="6"/>
  <c r="BE159" i="6"/>
  <c r="T159" i="6"/>
  <c r="R159" i="6"/>
  <c r="P159" i="6"/>
  <c r="BK159" i="6"/>
  <c r="J159" i="6"/>
  <c r="BI155" i="6"/>
  <c r="BH155" i="6"/>
  <c r="BG155" i="6"/>
  <c r="BF155" i="6"/>
  <c r="T155" i="6"/>
  <c r="R155" i="6"/>
  <c r="P155" i="6"/>
  <c r="BK155" i="6"/>
  <c r="J155" i="6"/>
  <c r="BE155" i="6" s="1"/>
  <c r="BI151" i="6"/>
  <c r="BH151" i="6"/>
  <c r="BG151" i="6"/>
  <c r="BF151" i="6"/>
  <c r="BE151" i="6"/>
  <c r="T151" i="6"/>
  <c r="R151" i="6"/>
  <c r="P151" i="6"/>
  <c r="BK151" i="6"/>
  <c r="J151" i="6"/>
  <c r="BI147" i="6"/>
  <c r="BH147" i="6"/>
  <c r="BG147" i="6"/>
  <c r="BF147" i="6"/>
  <c r="T147" i="6"/>
  <c r="R147" i="6"/>
  <c r="P147" i="6"/>
  <c r="BK147" i="6"/>
  <c r="J147" i="6"/>
  <c r="BE147" i="6" s="1"/>
  <c r="BI145" i="6"/>
  <c r="BH145" i="6"/>
  <c r="BG145" i="6"/>
  <c r="BF145" i="6"/>
  <c r="BE145" i="6"/>
  <c r="T145" i="6"/>
  <c r="R145" i="6"/>
  <c r="P145" i="6"/>
  <c r="BK145" i="6"/>
  <c r="J145" i="6"/>
  <c r="BI141" i="6"/>
  <c r="BH141" i="6"/>
  <c r="BG141" i="6"/>
  <c r="BF141" i="6"/>
  <c r="T141" i="6"/>
  <c r="R141" i="6"/>
  <c r="P141" i="6"/>
  <c r="BK141" i="6"/>
  <c r="J141" i="6"/>
  <c r="BE141" i="6" s="1"/>
  <c r="BI139" i="6"/>
  <c r="BH139" i="6"/>
  <c r="BG139" i="6"/>
  <c r="BF139" i="6"/>
  <c r="BE139" i="6"/>
  <c r="T139" i="6"/>
  <c r="R139" i="6"/>
  <c r="P139" i="6"/>
  <c r="BK139" i="6"/>
  <c r="J139" i="6"/>
  <c r="BI135" i="6"/>
  <c r="BH135" i="6"/>
  <c r="BG135" i="6"/>
  <c r="BF135" i="6"/>
  <c r="T135" i="6"/>
  <c r="R135" i="6"/>
  <c r="P135" i="6"/>
  <c r="BK135" i="6"/>
  <c r="J135" i="6"/>
  <c r="BE135" i="6" s="1"/>
  <c r="BI131" i="6"/>
  <c r="BH131" i="6"/>
  <c r="BG131" i="6"/>
  <c r="BF131" i="6"/>
  <c r="BE131" i="6"/>
  <c r="T131" i="6"/>
  <c r="R131" i="6"/>
  <c r="P131" i="6"/>
  <c r="BK131" i="6"/>
  <c r="J131" i="6"/>
  <c r="BI127" i="6"/>
  <c r="BH127" i="6"/>
  <c r="BG127" i="6"/>
  <c r="BF127" i="6"/>
  <c r="T127" i="6"/>
  <c r="R127" i="6"/>
  <c r="P127" i="6"/>
  <c r="BK127" i="6"/>
  <c r="J127" i="6"/>
  <c r="BE127" i="6" s="1"/>
  <c r="BI123" i="6"/>
  <c r="BH123" i="6"/>
  <c r="BG123" i="6"/>
  <c r="BF123" i="6"/>
  <c r="BE123" i="6"/>
  <c r="T123" i="6"/>
  <c r="R123" i="6"/>
  <c r="P123" i="6"/>
  <c r="BK123" i="6"/>
  <c r="J123" i="6"/>
  <c r="BI120" i="6"/>
  <c r="BH120" i="6"/>
  <c r="BG120" i="6"/>
  <c r="BF120" i="6"/>
  <c r="T120" i="6"/>
  <c r="R120" i="6"/>
  <c r="P120" i="6"/>
  <c r="BK120" i="6"/>
  <c r="J120" i="6"/>
  <c r="BE120" i="6" s="1"/>
  <c r="BI117" i="6"/>
  <c r="BH117" i="6"/>
  <c r="BG117" i="6"/>
  <c r="BF117" i="6"/>
  <c r="BE117" i="6"/>
  <c r="T117" i="6"/>
  <c r="R117" i="6"/>
  <c r="P117" i="6"/>
  <c r="BK117" i="6"/>
  <c r="J117" i="6"/>
  <c r="BI114" i="6"/>
  <c r="BH114" i="6"/>
  <c r="BG114" i="6"/>
  <c r="BF114" i="6"/>
  <c r="T114" i="6"/>
  <c r="R114" i="6"/>
  <c r="P114" i="6"/>
  <c r="BK114" i="6"/>
  <c r="J114" i="6"/>
  <c r="BE114" i="6" s="1"/>
  <c r="BI111" i="6"/>
  <c r="BH111" i="6"/>
  <c r="BG111" i="6"/>
  <c r="BF111" i="6"/>
  <c r="BE111" i="6"/>
  <c r="T111" i="6"/>
  <c r="R111" i="6"/>
  <c r="P111" i="6"/>
  <c r="BK111" i="6"/>
  <c r="J111" i="6"/>
  <c r="BI107" i="6"/>
  <c r="BH107" i="6"/>
  <c r="BG107" i="6"/>
  <c r="BF107" i="6"/>
  <c r="T107" i="6"/>
  <c r="R107" i="6"/>
  <c r="R106" i="6" s="1"/>
  <c r="P107" i="6"/>
  <c r="BK107" i="6"/>
  <c r="J107" i="6"/>
  <c r="BE107" i="6" s="1"/>
  <c r="BI102" i="6"/>
  <c r="BH102" i="6"/>
  <c r="BG102" i="6"/>
  <c r="BF102" i="6"/>
  <c r="BE102" i="6"/>
  <c r="T102" i="6"/>
  <c r="T101" i="6" s="1"/>
  <c r="R102" i="6"/>
  <c r="R101" i="6" s="1"/>
  <c r="P102" i="6"/>
  <c r="P101" i="6" s="1"/>
  <c r="BK102" i="6"/>
  <c r="J102" i="6"/>
  <c r="J62" i="6"/>
  <c r="BI98" i="6"/>
  <c r="BH98" i="6"/>
  <c r="BG98" i="6"/>
  <c r="BF98" i="6"/>
  <c r="BE98" i="6"/>
  <c r="T98" i="6"/>
  <c r="R98" i="6"/>
  <c r="P98" i="6"/>
  <c r="BK98" i="6"/>
  <c r="J98" i="6"/>
  <c r="BI95" i="6"/>
  <c r="BH95" i="6"/>
  <c r="BG95" i="6"/>
  <c r="BF95" i="6"/>
  <c r="T95" i="6"/>
  <c r="R95" i="6"/>
  <c r="P95" i="6"/>
  <c r="BK95" i="6"/>
  <c r="J95" i="6"/>
  <c r="BE95" i="6" s="1"/>
  <c r="BI90" i="6"/>
  <c r="BH90" i="6"/>
  <c r="BG90" i="6"/>
  <c r="BF90" i="6"/>
  <c r="BE90" i="6"/>
  <c r="T90" i="6"/>
  <c r="R90" i="6"/>
  <c r="P90" i="6"/>
  <c r="BK90" i="6"/>
  <c r="J90" i="6"/>
  <c r="J84" i="6"/>
  <c r="F84" i="6"/>
  <c r="F82" i="6"/>
  <c r="E80" i="6"/>
  <c r="E76" i="6"/>
  <c r="J55" i="6"/>
  <c r="F55" i="6"/>
  <c r="F53" i="6"/>
  <c r="E51" i="6"/>
  <c r="E47" i="6"/>
  <c r="J20" i="6"/>
  <c r="E20" i="6"/>
  <c r="F56" i="6" s="1"/>
  <c r="J19" i="6"/>
  <c r="J14" i="6"/>
  <c r="J53" i="6" s="1"/>
  <c r="E7" i="6"/>
  <c r="T372" i="5"/>
  <c r="P346" i="5"/>
  <c r="R342" i="5"/>
  <c r="T338" i="5"/>
  <c r="J331" i="5"/>
  <c r="J84" i="5" s="1"/>
  <c r="P316" i="5"/>
  <c r="T309" i="5"/>
  <c r="BK277" i="5"/>
  <c r="T258" i="5"/>
  <c r="R240" i="5"/>
  <c r="BK113" i="5"/>
  <c r="AY56" i="1"/>
  <c r="AX56" i="1"/>
  <c r="BI395" i="5"/>
  <c r="BH395" i="5"/>
  <c r="BG395" i="5"/>
  <c r="BF395" i="5"/>
  <c r="T395" i="5"/>
  <c r="R395" i="5"/>
  <c r="P395" i="5"/>
  <c r="BK395" i="5"/>
  <c r="J395" i="5"/>
  <c r="BE395" i="5" s="1"/>
  <c r="BI394" i="5"/>
  <c r="BH394" i="5"/>
  <c r="BG394" i="5"/>
  <c r="BF394" i="5"/>
  <c r="BE394" i="5"/>
  <c r="T394" i="5"/>
  <c r="R394" i="5"/>
  <c r="P394" i="5"/>
  <c r="BK394" i="5"/>
  <c r="J394" i="5"/>
  <c r="BI393" i="5"/>
  <c r="BH393" i="5"/>
  <c r="BG393" i="5"/>
  <c r="BF393" i="5"/>
  <c r="T393" i="5"/>
  <c r="R393" i="5"/>
  <c r="P393" i="5"/>
  <c r="BK393" i="5"/>
  <c r="J393" i="5"/>
  <c r="BE393" i="5" s="1"/>
  <c r="BI392" i="5"/>
  <c r="BH392" i="5"/>
  <c r="BG392" i="5"/>
  <c r="BF392" i="5"/>
  <c r="BE392" i="5"/>
  <c r="T392" i="5"/>
  <c r="R392" i="5"/>
  <c r="P392" i="5"/>
  <c r="BK392" i="5"/>
  <c r="J392" i="5"/>
  <c r="BI391" i="5"/>
  <c r="BH391" i="5"/>
  <c r="BG391" i="5"/>
  <c r="BF391" i="5"/>
  <c r="T391" i="5"/>
  <c r="R391" i="5"/>
  <c r="R385" i="5" s="1"/>
  <c r="P391" i="5"/>
  <c r="BK391" i="5"/>
  <c r="J391" i="5"/>
  <c r="BE391" i="5" s="1"/>
  <c r="BI390" i="5"/>
  <c r="BH390" i="5"/>
  <c r="BG390" i="5"/>
  <c r="BF390" i="5"/>
  <c r="BE390" i="5"/>
  <c r="T390" i="5"/>
  <c r="R390" i="5"/>
  <c r="P390" i="5"/>
  <c r="BK390" i="5"/>
  <c r="J390" i="5"/>
  <c r="BI389" i="5"/>
  <c r="BH389" i="5"/>
  <c r="BG389" i="5"/>
  <c r="BF389" i="5"/>
  <c r="T389" i="5"/>
  <c r="R389" i="5"/>
  <c r="P389" i="5"/>
  <c r="BK389" i="5"/>
  <c r="J389" i="5"/>
  <c r="BE389" i="5" s="1"/>
  <c r="BI388" i="5"/>
  <c r="BH388" i="5"/>
  <c r="BG388" i="5"/>
  <c r="BF388" i="5"/>
  <c r="BE388" i="5"/>
  <c r="T388" i="5"/>
  <c r="R388" i="5"/>
  <c r="P388" i="5"/>
  <c r="BK388" i="5"/>
  <c r="J388" i="5"/>
  <c r="BI387" i="5"/>
  <c r="BH387" i="5"/>
  <c r="BG387" i="5"/>
  <c r="BF387" i="5"/>
  <c r="T387" i="5"/>
  <c r="T385" i="5" s="1"/>
  <c r="R387" i="5"/>
  <c r="P387" i="5"/>
  <c r="BK387" i="5"/>
  <c r="J387" i="5"/>
  <c r="BE387" i="5" s="1"/>
  <c r="BI386" i="5"/>
  <c r="BH386" i="5"/>
  <c r="BG386" i="5"/>
  <c r="BF386" i="5"/>
  <c r="BE386" i="5"/>
  <c r="T386" i="5"/>
  <c r="R386" i="5"/>
  <c r="P386" i="5"/>
  <c r="BK386" i="5"/>
  <c r="J386" i="5"/>
  <c r="BI384" i="5"/>
  <c r="BH384" i="5"/>
  <c r="BG384" i="5"/>
  <c r="BF384" i="5"/>
  <c r="BE384" i="5"/>
  <c r="T384" i="5"/>
  <c r="R384" i="5"/>
  <c r="P384" i="5"/>
  <c r="BK384" i="5"/>
  <c r="J384" i="5"/>
  <c r="BI383" i="5"/>
  <c r="BH383" i="5"/>
  <c r="BG383" i="5"/>
  <c r="BF383" i="5"/>
  <c r="T383" i="5"/>
  <c r="R383" i="5"/>
  <c r="P383" i="5"/>
  <c r="BK383" i="5"/>
  <c r="J383" i="5"/>
  <c r="BE383" i="5" s="1"/>
  <c r="BI382" i="5"/>
  <c r="BH382" i="5"/>
  <c r="BG382" i="5"/>
  <c r="BF382" i="5"/>
  <c r="T382" i="5"/>
  <c r="R382" i="5"/>
  <c r="P382" i="5"/>
  <c r="BK382" i="5"/>
  <c r="J382" i="5"/>
  <c r="BE382" i="5" s="1"/>
  <c r="BI381" i="5"/>
  <c r="BH381" i="5"/>
  <c r="BG381" i="5"/>
  <c r="BF381" i="5"/>
  <c r="T381" i="5"/>
  <c r="R381" i="5"/>
  <c r="P381" i="5"/>
  <c r="BK381" i="5"/>
  <c r="J381" i="5"/>
  <c r="BE381" i="5" s="1"/>
  <c r="BI380" i="5"/>
  <c r="BH380" i="5"/>
  <c r="BG380" i="5"/>
  <c r="BF380" i="5"/>
  <c r="BE380" i="5"/>
  <c r="T380" i="5"/>
  <c r="R380" i="5"/>
  <c r="P380" i="5"/>
  <c r="BK380" i="5"/>
  <c r="BK372" i="5" s="1"/>
  <c r="J372" i="5" s="1"/>
  <c r="J89" i="5" s="1"/>
  <c r="J380" i="5"/>
  <c r="BI379" i="5"/>
  <c r="BH379" i="5"/>
  <c r="BG379" i="5"/>
  <c r="BF379" i="5"/>
  <c r="T379" i="5"/>
  <c r="R379" i="5"/>
  <c r="P379" i="5"/>
  <c r="BK379" i="5"/>
  <c r="J379" i="5"/>
  <c r="BE379" i="5" s="1"/>
  <c r="BI378" i="5"/>
  <c r="BH378" i="5"/>
  <c r="BG378" i="5"/>
  <c r="BF378" i="5"/>
  <c r="T378" i="5"/>
  <c r="R378" i="5"/>
  <c r="P378" i="5"/>
  <c r="BK378" i="5"/>
  <c r="J378" i="5"/>
  <c r="BE378" i="5" s="1"/>
  <c r="BI377" i="5"/>
  <c r="BH377" i="5"/>
  <c r="BG377" i="5"/>
  <c r="BF377" i="5"/>
  <c r="BE377" i="5"/>
  <c r="T377" i="5"/>
  <c r="R377" i="5"/>
  <c r="P377" i="5"/>
  <c r="BK377" i="5"/>
  <c r="J377" i="5"/>
  <c r="BI376" i="5"/>
  <c r="BH376" i="5"/>
  <c r="BG376" i="5"/>
  <c r="BF376" i="5"/>
  <c r="T376" i="5"/>
  <c r="R376" i="5"/>
  <c r="P376" i="5"/>
  <c r="BK376" i="5"/>
  <c r="J376" i="5"/>
  <c r="BE376" i="5" s="1"/>
  <c r="BI375" i="5"/>
  <c r="BH375" i="5"/>
  <c r="BG375" i="5"/>
  <c r="BF375" i="5"/>
  <c r="BE375" i="5"/>
  <c r="T375" i="5"/>
  <c r="R375" i="5"/>
  <c r="P375" i="5"/>
  <c r="BK375" i="5"/>
  <c r="J375" i="5"/>
  <c r="BI374" i="5"/>
  <c r="BH374" i="5"/>
  <c r="BG374" i="5"/>
  <c r="BF374" i="5"/>
  <c r="T374" i="5"/>
  <c r="R374" i="5"/>
  <c r="P374" i="5"/>
  <c r="BK374" i="5"/>
  <c r="J374" i="5"/>
  <c r="BE374" i="5" s="1"/>
  <c r="BI373" i="5"/>
  <c r="BH373" i="5"/>
  <c r="BG373" i="5"/>
  <c r="BF373" i="5"/>
  <c r="BE373" i="5"/>
  <c r="T373" i="5"/>
  <c r="R373" i="5"/>
  <c r="P373" i="5"/>
  <c r="BK373" i="5"/>
  <c r="J373" i="5"/>
  <c r="BI371" i="5"/>
  <c r="BH371" i="5"/>
  <c r="BG371" i="5"/>
  <c r="BF371" i="5"/>
  <c r="BE371" i="5"/>
  <c r="T371" i="5"/>
  <c r="R371" i="5"/>
  <c r="P371" i="5"/>
  <c r="BK371" i="5"/>
  <c r="J371" i="5"/>
  <c r="BI370" i="5"/>
  <c r="BH370" i="5"/>
  <c r="BG370" i="5"/>
  <c r="BF370" i="5"/>
  <c r="T370" i="5"/>
  <c r="R370" i="5"/>
  <c r="P370" i="5"/>
  <c r="BK370" i="5"/>
  <c r="J370" i="5"/>
  <c r="BE370" i="5" s="1"/>
  <c r="BI369" i="5"/>
  <c r="BH369" i="5"/>
  <c r="BG369" i="5"/>
  <c r="BF369" i="5"/>
  <c r="BE369" i="5"/>
  <c r="T369" i="5"/>
  <c r="R369" i="5"/>
  <c r="P369" i="5"/>
  <c r="BK369" i="5"/>
  <c r="J369" i="5"/>
  <c r="BI368" i="5"/>
  <c r="BH368" i="5"/>
  <c r="BG368" i="5"/>
  <c r="BF368" i="5"/>
  <c r="T368" i="5"/>
  <c r="R368" i="5"/>
  <c r="P368" i="5"/>
  <c r="BK368" i="5"/>
  <c r="J368" i="5"/>
  <c r="BE368" i="5" s="1"/>
  <c r="BI367" i="5"/>
  <c r="BH367" i="5"/>
  <c r="BG367" i="5"/>
  <c r="BF367" i="5"/>
  <c r="BE367" i="5"/>
  <c r="T367" i="5"/>
  <c r="R367" i="5"/>
  <c r="P367" i="5"/>
  <c r="BK367" i="5"/>
  <c r="J367" i="5"/>
  <c r="BI366" i="5"/>
  <c r="BH366" i="5"/>
  <c r="BG366" i="5"/>
  <c r="BF366" i="5"/>
  <c r="T366" i="5"/>
  <c r="R366" i="5"/>
  <c r="P366" i="5"/>
  <c r="BK366" i="5"/>
  <c r="J366" i="5"/>
  <c r="BE366" i="5" s="1"/>
  <c r="BI365" i="5"/>
  <c r="BH365" i="5"/>
  <c r="BG365" i="5"/>
  <c r="BF365" i="5"/>
  <c r="BE365" i="5"/>
  <c r="T365" i="5"/>
  <c r="R365" i="5"/>
  <c r="P365" i="5"/>
  <c r="BK365" i="5"/>
  <c r="J365" i="5"/>
  <c r="BI364" i="5"/>
  <c r="BH364" i="5"/>
  <c r="BG364" i="5"/>
  <c r="BF364" i="5"/>
  <c r="T364" i="5"/>
  <c r="R364" i="5"/>
  <c r="P364" i="5"/>
  <c r="BK364" i="5"/>
  <c r="J364" i="5"/>
  <c r="BE364" i="5" s="1"/>
  <c r="BI363" i="5"/>
  <c r="BH363" i="5"/>
  <c r="BG363" i="5"/>
  <c r="BF363" i="5"/>
  <c r="T363" i="5"/>
  <c r="R363" i="5"/>
  <c r="P363" i="5"/>
  <c r="BK363" i="5"/>
  <c r="J363" i="5"/>
  <c r="BE363" i="5" s="1"/>
  <c r="BI362" i="5"/>
  <c r="BH362" i="5"/>
  <c r="BG362" i="5"/>
  <c r="BF362" i="5"/>
  <c r="T362" i="5"/>
  <c r="R362" i="5"/>
  <c r="P362" i="5"/>
  <c r="BK362" i="5"/>
  <c r="J362" i="5"/>
  <c r="BE362" i="5" s="1"/>
  <c r="BI361" i="5"/>
  <c r="BH361" i="5"/>
  <c r="BG361" i="5"/>
  <c r="BF361" i="5"/>
  <c r="T361" i="5"/>
  <c r="R361" i="5"/>
  <c r="P361" i="5"/>
  <c r="BK361" i="5"/>
  <c r="J361" i="5"/>
  <c r="BE361" i="5" s="1"/>
  <c r="BI360" i="5"/>
  <c r="BH360" i="5"/>
  <c r="BG360" i="5"/>
  <c r="BF360" i="5"/>
  <c r="T360" i="5"/>
  <c r="R360" i="5"/>
  <c r="P360" i="5"/>
  <c r="BK360" i="5"/>
  <c r="J360" i="5"/>
  <c r="BE360" i="5" s="1"/>
  <c r="BI359" i="5"/>
  <c r="BH359" i="5"/>
  <c r="BG359" i="5"/>
  <c r="BF359" i="5"/>
  <c r="T359" i="5"/>
  <c r="T358" i="5" s="1"/>
  <c r="R359" i="5"/>
  <c r="P359" i="5"/>
  <c r="BK359" i="5"/>
  <c r="J359" i="5"/>
  <c r="BE359" i="5" s="1"/>
  <c r="BI357" i="5"/>
  <c r="BH357" i="5"/>
  <c r="BG357" i="5"/>
  <c r="BF357" i="5"/>
  <c r="BE357" i="5"/>
  <c r="T357" i="5"/>
  <c r="R357" i="5"/>
  <c r="P357" i="5"/>
  <c r="BK357" i="5"/>
  <c r="J357" i="5"/>
  <c r="BI356" i="5"/>
  <c r="BH356" i="5"/>
  <c r="BG356" i="5"/>
  <c r="BF356" i="5"/>
  <c r="BE356" i="5"/>
  <c r="T356" i="5"/>
  <c r="R356" i="5"/>
  <c r="P356" i="5"/>
  <c r="BK356" i="5"/>
  <c r="J356" i="5"/>
  <c r="BI355" i="5"/>
  <c r="BH355" i="5"/>
  <c r="BG355" i="5"/>
  <c r="BF355" i="5"/>
  <c r="BE355" i="5"/>
  <c r="T355" i="5"/>
  <c r="R355" i="5"/>
  <c r="P355" i="5"/>
  <c r="BK355" i="5"/>
  <c r="J355" i="5"/>
  <c r="BI354" i="5"/>
  <c r="BH354" i="5"/>
  <c r="BG354" i="5"/>
  <c r="BF354" i="5"/>
  <c r="BE354" i="5"/>
  <c r="T354" i="5"/>
  <c r="R354" i="5"/>
  <c r="P354" i="5"/>
  <c r="BK354" i="5"/>
  <c r="J354" i="5"/>
  <c r="BI353" i="5"/>
  <c r="BH353" i="5"/>
  <c r="BG353" i="5"/>
  <c r="BF353" i="5"/>
  <c r="BE353" i="5"/>
  <c r="T353" i="5"/>
  <c r="R353" i="5"/>
  <c r="P353" i="5"/>
  <c r="BK353" i="5"/>
  <c r="J353" i="5"/>
  <c r="BI352" i="5"/>
  <c r="BH352" i="5"/>
  <c r="BG352" i="5"/>
  <c r="BF352" i="5"/>
  <c r="BE352" i="5"/>
  <c r="T352" i="5"/>
  <c r="R352" i="5"/>
  <c r="P352" i="5"/>
  <c r="BK352" i="5"/>
  <c r="J352" i="5"/>
  <c r="BI351" i="5"/>
  <c r="BH351" i="5"/>
  <c r="BG351" i="5"/>
  <c r="BF351" i="5"/>
  <c r="BE351" i="5"/>
  <c r="T351" i="5"/>
  <c r="R351" i="5"/>
  <c r="P351" i="5"/>
  <c r="BK351" i="5"/>
  <c r="J351" i="5"/>
  <c r="BI350" i="5"/>
  <c r="BH350" i="5"/>
  <c r="BG350" i="5"/>
  <c r="BF350" i="5"/>
  <c r="BE350" i="5"/>
  <c r="T350" i="5"/>
  <c r="R350" i="5"/>
  <c r="P350" i="5"/>
  <c r="BK350" i="5"/>
  <c r="J350" i="5"/>
  <c r="BI349" i="5"/>
  <c r="BH349" i="5"/>
  <c r="BG349" i="5"/>
  <c r="BF349" i="5"/>
  <c r="BE349" i="5"/>
  <c r="T349" i="5"/>
  <c r="R349" i="5"/>
  <c r="P349" i="5"/>
  <c r="BK349" i="5"/>
  <c r="J349" i="5"/>
  <c r="BI348" i="5"/>
  <c r="BH348" i="5"/>
  <c r="BG348" i="5"/>
  <c r="BF348" i="5"/>
  <c r="BE348" i="5"/>
  <c r="T348" i="5"/>
  <c r="R348" i="5"/>
  <c r="P348" i="5"/>
  <c r="BK348" i="5"/>
  <c r="J348" i="5"/>
  <c r="BI347" i="5"/>
  <c r="BH347" i="5"/>
  <c r="BG347" i="5"/>
  <c r="BF347" i="5"/>
  <c r="BE347" i="5"/>
  <c r="T347" i="5"/>
  <c r="T346" i="5" s="1"/>
  <c r="R347" i="5"/>
  <c r="R346" i="5" s="1"/>
  <c r="P347" i="5"/>
  <c r="BK347" i="5"/>
  <c r="J347" i="5"/>
  <c r="BI345" i="5"/>
  <c r="BH345" i="5"/>
  <c r="BG345" i="5"/>
  <c r="BF345" i="5"/>
  <c r="T345" i="5"/>
  <c r="R345" i="5"/>
  <c r="P345" i="5"/>
  <c r="BK345" i="5"/>
  <c r="J345" i="5"/>
  <c r="BE345" i="5" s="1"/>
  <c r="BI344" i="5"/>
  <c r="BH344" i="5"/>
  <c r="BG344" i="5"/>
  <c r="BF344" i="5"/>
  <c r="T344" i="5"/>
  <c r="R344" i="5"/>
  <c r="P344" i="5"/>
  <c r="BK344" i="5"/>
  <c r="J344" i="5"/>
  <c r="BE344" i="5" s="1"/>
  <c r="BI343" i="5"/>
  <c r="BH343" i="5"/>
  <c r="BG343" i="5"/>
  <c r="BF343" i="5"/>
  <c r="T343" i="5"/>
  <c r="R343" i="5"/>
  <c r="P343" i="5"/>
  <c r="P342" i="5" s="1"/>
  <c r="BK343" i="5"/>
  <c r="BK342" i="5" s="1"/>
  <c r="J342" i="5" s="1"/>
  <c r="J86" i="5" s="1"/>
  <c r="J343" i="5"/>
  <c r="BE343" i="5" s="1"/>
  <c r="BI341" i="5"/>
  <c r="BH341" i="5"/>
  <c r="BG341" i="5"/>
  <c r="BF341" i="5"/>
  <c r="BE341" i="5"/>
  <c r="T341" i="5"/>
  <c r="R341" i="5"/>
  <c r="P341" i="5"/>
  <c r="BK341" i="5"/>
  <c r="J341" i="5"/>
  <c r="BI340" i="5"/>
  <c r="BH340" i="5"/>
  <c r="BG340" i="5"/>
  <c r="BF340" i="5"/>
  <c r="BE340" i="5"/>
  <c r="T340" i="5"/>
  <c r="R340" i="5"/>
  <c r="P340" i="5"/>
  <c r="BK340" i="5"/>
  <c r="J340" i="5"/>
  <c r="BI339" i="5"/>
  <c r="BH339" i="5"/>
  <c r="BG339" i="5"/>
  <c r="BF339" i="5"/>
  <c r="BE339" i="5"/>
  <c r="T339" i="5"/>
  <c r="R339" i="5"/>
  <c r="P339" i="5"/>
  <c r="P338" i="5" s="1"/>
  <c r="BK339" i="5"/>
  <c r="BK338" i="5" s="1"/>
  <c r="J338" i="5" s="1"/>
  <c r="J85" i="5" s="1"/>
  <c r="J339" i="5"/>
  <c r="BI336" i="5"/>
  <c r="BH336" i="5"/>
  <c r="BG336" i="5"/>
  <c r="BF336" i="5"/>
  <c r="T336" i="5"/>
  <c r="R336" i="5"/>
  <c r="P336" i="5"/>
  <c r="BK336" i="5"/>
  <c r="J336" i="5"/>
  <c r="BE336" i="5" s="1"/>
  <c r="BI335" i="5"/>
  <c r="BH335" i="5"/>
  <c r="BG335" i="5"/>
  <c r="BF335" i="5"/>
  <c r="T335" i="5"/>
  <c r="R335" i="5"/>
  <c r="P335" i="5"/>
  <c r="BK335" i="5"/>
  <c r="J335" i="5"/>
  <c r="BE335" i="5" s="1"/>
  <c r="BI334" i="5"/>
  <c r="BH334" i="5"/>
  <c r="BG334" i="5"/>
  <c r="BF334" i="5"/>
  <c r="T334" i="5"/>
  <c r="R334" i="5"/>
  <c r="P334" i="5"/>
  <c r="BK334" i="5"/>
  <c r="J334" i="5"/>
  <c r="BE334" i="5" s="1"/>
  <c r="BI333" i="5"/>
  <c r="BH333" i="5"/>
  <c r="BG333" i="5"/>
  <c r="BF333" i="5"/>
  <c r="T333" i="5"/>
  <c r="R333" i="5"/>
  <c r="P333" i="5"/>
  <c r="BK333" i="5"/>
  <c r="J333" i="5"/>
  <c r="BE333" i="5" s="1"/>
  <c r="BI332" i="5"/>
  <c r="BH332" i="5"/>
  <c r="BG332" i="5"/>
  <c r="BF332" i="5"/>
  <c r="T332" i="5"/>
  <c r="R332" i="5"/>
  <c r="P332" i="5"/>
  <c r="P331" i="5" s="1"/>
  <c r="BK332" i="5"/>
  <c r="BK331" i="5" s="1"/>
  <c r="J332" i="5"/>
  <c r="BE332" i="5" s="1"/>
  <c r="BI329" i="5"/>
  <c r="BH329" i="5"/>
  <c r="BG329" i="5"/>
  <c r="BF329" i="5"/>
  <c r="BE329" i="5"/>
  <c r="T329" i="5"/>
  <c r="R329" i="5"/>
  <c r="P329" i="5"/>
  <c r="BK329" i="5"/>
  <c r="J329" i="5"/>
  <c r="BI328" i="5"/>
  <c r="BH328" i="5"/>
  <c r="BG328" i="5"/>
  <c r="BF328" i="5"/>
  <c r="BE328" i="5"/>
  <c r="T328" i="5"/>
  <c r="R328" i="5"/>
  <c r="P328" i="5"/>
  <c r="BK328" i="5"/>
  <c r="J328" i="5"/>
  <c r="BI327" i="5"/>
  <c r="BH327" i="5"/>
  <c r="BG327" i="5"/>
  <c r="BF327" i="5"/>
  <c r="BE327" i="5"/>
  <c r="T327" i="5"/>
  <c r="R327" i="5"/>
  <c r="P327" i="5"/>
  <c r="BK327" i="5"/>
  <c r="J327" i="5"/>
  <c r="BI326" i="5"/>
  <c r="BH326" i="5"/>
  <c r="BG326" i="5"/>
  <c r="BF326" i="5"/>
  <c r="BE326" i="5"/>
  <c r="T326" i="5"/>
  <c r="R326" i="5"/>
  <c r="P326" i="5"/>
  <c r="BK326" i="5"/>
  <c r="J326" i="5"/>
  <c r="BI325" i="5"/>
  <c r="BH325" i="5"/>
  <c r="BG325" i="5"/>
  <c r="BF325" i="5"/>
  <c r="BE325" i="5"/>
  <c r="T325" i="5"/>
  <c r="R325" i="5"/>
  <c r="P325" i="5"/>
  <c r="BK325" i="5"/>
  <c r="J325" i="5"/>
  <c r="BI324" i="5"/>
  <c r="BH324" i="5"/>
  <c r="BG324" i="5"/>
  <c r="BF324" i="5"/>
  <c r="BE324" i="5"/>
  <c r="T324" i="5"/>
  <c r="R324" i="5"/>
  <c r="P324" i="5"/>
  <c r="BK324" i="5"/>
  <c r="J324" i="5"/>
  <c r="BI323" i="5"/>
  <c r="BH323" i="5"/>
  <c r="BG323" i="5"/>
  <c r="BF323" i="5"/>
  <c r="BE323" i="5"/>
  <c r="T323" i="5"/>
  <c r="R323" i="5"/>
  <c r="P323" i="5"/>
  <c r="BK323" i="5"/>
  <c r="J323" i="5"/>
  <c r="BI322" i="5"/>
  <c r="BH322" i="5"/>
  <c r="BG322" i="5"/>
  <c r="BF322" i="5"/>
  <c r="BE322" i="5"/>
  <c r="T322" i="5"/>
  <c r="R322" i="5"/>
  <c r="P322" i="5"/>
  <c r="BK322" i="5"/>
  <c r="J322" i="5"/>
  <c r="BI321" i="5"/>
  <c r="BH321" i="5"/>
  <c r="BG321" i="5"/>
  <c r="BF321" i="5"/>
  <c r="BE321" i="5"/>
  <c r="T321" i="5"/>
  <c r="R321" i="5"/>
  <c r="P321" i="5"/>
  <c r="BK321" i="5"/>
  <c r="J321" i="5"/>
  <c r="BI320" i="5"/>
  <c r="BH320" i="5"/>
  <c r="BG320" i="5"/>
  <c r="BF320" i="5"/>
  <c r="BE320" i="5"/>
  <c r="T320" i="5"/>
  <c r="R320" i="5"/>
  <c r="P320" i="5"/>
  <c r="BK320" i="5"/>
  <c r="J320" i="5"/>
  <c r="BI319" i="5"/>
  <c r="BH319" i="5"/>
  <c r="BG319" i="5"/>
  <c r="BF319" i="5"/>
  <c r="BE319" i="5"/>
  <c r="T319" i="5"/>
  <c r="R319" i="5"/>
  <c r="P319" i="5"/>
  <c r="BK319" i="5"/>
  <c r="J319" i="5"/>
  <c r="BI318" i="5"/>
  <c r="BH318" i="5"/>
  <c r="BG318" i="5"/>
  <c r="BF318" i="5"/>
  <c r="BE318" i="5"/>
  <c r="T318" i="5"/>
  <c r="R318" i="5"/>
  <c r="P318" i="5"/>
  <c r="BK318" i="5"/>
  <c r="J318" i="5"/>
  <c r="BI317" i="5"/>
  <c r="BH317" i="5"/>
  <c r="BG317" i="5"/>
  <c r="BF317" i="5"/>
  <c r="BE317" i="5"/>
  <c r="T317" i="5"/>
  <c r="T316" i="5" s="1"/>
  <c r="R317" i="5"/>
  <c r="P317" i="5"/>
  <c r="BK317" i="5"/>
  <c r="BK316" i="5" s="1"/>
  <c r="J317" i="5"/>
  <c r="BI314" i="5"/>
  <c r="BH314" i="5"/>
  <c r="BG314" i="5"/>
  <c r="BF314" i="5"/>
  <c r="BE314" i="5"/>
  <c r="T314" i="5"/>
  <c r="R314" i="5"/>
  <c r="P314" i="5"/>
  <c r="BK314" i="5"/>
  <c r="J314" i="5"/>
  <c r="BI313" i="5"/>
  <c r="BH313" i="5"/>
  <c r="BG313" i="5"/>
  <c r="BF313" i="5"/>
  <c r="BE313" i="5"/>
  <c r="T313" i="5"/>
  <c r="R313" i="5"/>
  <c r="P313" i="5"/>
  <c r="BK313" i="5"/>
  <c r="J313" i="5"/>
  <c r="BI312" i="5"/>
  <c r="BH312" i="5"/>
  <c r="BG312" i="5"/>
  <c r="BF312" i="5"/>
  <c r="BE312" i="5"/>
  <c r="T312" i="5"/>
  <c r="R312" i="5"/>
  <c r="P312" i="5"/>
  <c r="BK312" i="5"/>
  <c r="J312" i="5"/>
  <c r="BI311" i="5"/>
  <c r="BH311" i="5"/>
  <c r="BG311" i="5"/>
  <c r="BF311" i="5"/>
  <c r="BE311" i="5"/>
  <c r="T311" i="5"/>
  <c r="R311" i="5"/>
  <c r="P311" i="5"/>
  <c r="BK311" i="5"/>
  <c r="J311" i="5"/>
  <c r="BI310" i="5"/>
  <c r="BH310" i="5"/>
  <c r="BG310" i="5"/>
  <c r="BF310" i="5"/>
  <c r="BE310" i="5"/>
  <c r="T310" i="5"/>
  <c r="R310" i="5"/>
  <c r="R309" i="5" s="1"/>
  <c r="P310" i="5"/>
  <c r="BK310" i="5"/>
  <c r="BK309" i="5" s="1"/>
  <c r="J309" i="5" s="1"/>
  <c r="J81" i="5" s="1"/>
  <c r="J310" i="5"/>
  <c r="BI307" i="5"/>
  <c r="BH307" i="5"/>
  <c r="BG307" i="5"/>
  <c r="BF307" i="5"/>
  <c r="T307" i="5"/>
  <c r="R307" i="5"/>
  <c r="P307" i="5"/>
  <c r="BK307" i="5"/>
  <c r="J307" i="5"/>
  <c r="BE307" i="5" s="1"/>
  <c r="BI306" i="5"/>
  <c r="BH306" i="5"/>
  <c r="BG306" i="5"/>
  <c r="BF306" i="5"/>
  <c r="T306" i="5"/>
  <c r="R306" i="5"/>
  <c r="P306" i="5"/>
  <c r="BK306" i="5"/>
  <c r="J306" i="5"/>
  <c r="BE306" i="5" s="1"/>
  <c r="BI305" i="5"/>
  <c r="BH305" i="5"/>
  <c r="BG305" i="5"/>
  <c r="BF305" i="5"/>
  <c r="T305" i="5"/>
  <c r="T304" i="5" s="1"/>
  <c r="R305" i="5"/>
  <c r="R304" i="5" s="1"/>
  <c r="P305" i="5"/>
  <c r="BK305" i="5"/>
  <c r="J305" i="5"/>
  <c r="BE305" i="5" s="1"/>
  <c r="BI303" i="5"/>
  <c r="BH303" i="5"/>
  <c r="BG303" i="5"/>
  <c r="BF303" i="5"/>
  <c r="BE303" i="5"/>
  <c r="T303" i="5"/>
  <c r="R303" i="5"/>
  <c r="P303" i="5"/>
  <c r="BK303" i="5"/>
  <c r="J303" i="5"/>
  <c r="BI302" i="5"/>
  <c r="BH302" i="5"/>
  <c r="BG302" i="5"/>
  <c r="BF302" i="5"/>
  <c r="T302" i="5"/>
  <c r="R302" i="5"/>
  <c r="P302" i="5"/>
  <c r="BK302" i="5"/>
  <c r="J302" i="5"/>
  <c r="BE302" i="5" s="1"/>
  <c r="BI301" i="5"/>
  <c r="BH301" i="5"/>
  <c r="BG301" i="5"/>
  <c r="BF301" i="5"/>
  <c r="BE301" i="5"/>
  <c r="T301" i="5"/>
  <c r="R301" i="5"/>
  <c r="P301" i="5"/>
  <c r="P300" i="5" s="1"/>
  <c r="BK301" i="5"/>
  <c r="BK300" i="5" s="1"/>
  <c r="J300" i="5" s="1"/>
  <c r="J79" i="5" s="1"/>
  <c r="J301" i="5"/>
  <c r="BI298" i="5"/>
  <c r="BH298" i="5"/>
  <c r="BG298" i="5"/>
  <c r="BF298" i="5"/>
  <c r="T298" i="5"/>
  <c r="R298" i="5"/>
  <c r="P298" i="5"/>
  <c r="BK298" i="5"/>
  <c r="J298" i="5"/>
  <c r="BE298" i="5" s="1"/>
  <c r="BI297" i="5"/>
  <c r="BH297" i="5"/>
  <c r="BG297" i="5"/>
  <c r="BF297" i="5"/>
  <c r="T297" i="5"/>
  <c r="R297" i="5"/>
  <c r="R293" i="5" s="1"/>
  <c r="P297" i="5"/>
  <c r="BK297" i="5"/>
  <c r="J297" i="5"/>
  <c r="BE297" i="5" s="1"/>
  <c r="BI296" i="5"/>
  <c r="BH296" i="5"/>
  <c r="BG296" i="5"/>
  <c r="BF296" i="5"/>
  <c r="T296" i="5"/>
  <c r="R296" i="5"/>
  <c r="P296" i="5"/>
  <c r="BK296" i="5"/>
  <c r="J296" i="5"/>
  <c r="BE296" i="5" s="1"/>
  <c r="BI295" i="5"/>
  <c r="BH295" i="5"/>
  <c r="BG295" i="5"/>
  <c r="BF295" i="5"/>
  <c r="T295" i="5"/>
  <c r="R295" i="5"/>
  <c r="P295" i="5"/>
  <c r="BK295" i="5"/>
  <c r="J295" i="5"/>
  <c r="BE295" i="5" s="1"/>
  <c r="BI294" i="5"/>
  <c r="BH294" i="5"/>
  <c r="BG294" i="5"/>
  <c r="BF294" i="5"/>
  <c r="T294" i="5"/>
  <c r="R294" i="5"/>
  <c r="P294" i="5"/>
  <c r="P293" i="5" s="1"/>
  <c r="BK294" i="5"/>
  <c r="J294" i="5"/>
  <c r="BE294" i="5" s="1"/>
  <c r="BI291" i="5"/>
  <c r="BH291" i="5"/>
  <c r="BG291" i="5"/>
  <c r="BF291" i="5"/>
  <c r="T291" i="5"/>
  <c r="R291" i="5"/>
  <c r="P291" i="5"/>
  <c r="BK291" i="5"/>
  <c r="J291" i="5"/>
  <c r="BE291" i="5" s="1"/>
  <c r="BI290" i="5"/>
  <c r="BH290" i="5"/>
  <c r="BG290" i="5"/>
  <c r="BF290" i="5"/>
  <c r="BE290" i="5"/>
  <c r="T290" i="5"/>
  <c r="R290" i="5"/>
  <c r="P290" i="5"/>
  <c r="BK290" i="5"/>
  <c r="J290" i="5"/>
  <c r="BI289" i="5"/>
  <c r="BH289" i="5"/>
  <c r="BG289" i="5"/>
  <c r="BF289" i="5"/>
  <c r="T289" i="5"/>
  <c r="R289" i="5"/>
  <c r="P289" i="5"/>
  <c r="BK289" i="5"/>
  <c r="J289" i="5"/>
  <c r="BE289" i="5" s="1"/>
  <c r="BI288" i="5"/>
  <c r="BH288" i="5"/>
  <c r="BG288" i="5"/>
  <c r="BF288" i="5"/>
  <c r="BE288" i="5"/>
  <c r="T288" i="5"/>
  <c r="R288" i="5"/>
  <c r="P288" i="5"/>
  <c r="BK288" i="5"/>
  <c r="J288" i="5"/>
  <c r="BI287" i="5"/>
  <c r="BH287" i="5"/>
  <c r="BG287" i="5"/>
  <c r="BF287" i="5"/>
  <c r="T287" i="5"/>
  <c r="R287" i="5"/>
  <c r="P287" i="5"/>
  <c r="BK287" i="5"/>
  <c r="J287" i="5"/>
  <c r="BE287" i="5" s="1"/>
  <c r="BI286" i="5"/>
  <c r="BH286" i="5"/>
  <c r="BG286" i="5"/>
  <c r="BF286" i="5"/>
  <c r="BE286" i="5"/>
  <c r="T286" i="5"/>
  <c r="R286" i="5"/>
  <c r="P286" i="5"/>
  <c r="BK286" i="5"/>
  <c r="J286" i="5"/>
  <c r="BI285" i="5"/>
  <c r="BH285" i="5"/>
  <c r="BG285" i="5"/>
  <c r="BF285" i="5"/>
  <c r="T285" i="5"/>
  <c r="R285" i="5"/>
  <c r="P285" i="5"/>
  <c r="BK285" i="5"/>
  <c r="J285" i="5"/>
  <c r="BE285" i="5" s="1"/>
  <c r="BI284" i="5"/>
  <c r="BH284" i="5"/>
  <c r="BG284" i="5"/>
  <c r="BF284" i="5"/>
  <c r="BE284" i="5"/>
  <c r="T284" i="5"/>
  <c r="R284" i="5"/>
  <c r="P284" i="5"/>
  <c r="BK284" i="5"/>
  <c r="J284" i="5"/>
  <c r="BI283" i="5"/>
  <c r="BH283" i="5"/>
  <c r="BG283" i="5"/>
  <c r="BF283" i="5"/>
  <c r="T283" i="5"/>
  <c r="R283" i="5"/>
  <c r="P283" i="5"/>
  <c r="BK283" i="5"/>
  <c r="J283" i="5"/>
  <c r="BE283" i="5" s="1"/>
  <c r="BI282" i="5"/>
  <c r="BH282" i="5"/>
  <c r="BG282" i="5"/>
  <c r="BF282" i="5"/>
  <c r="BE282" i="5"/>
  <c r="T282" i="5"/>
  <c r="R282" i="5"/>
  <c r="P282" i="5"/>
  <c r="BK282" i="5"/>
  <c r="J282" i="5"/>
  <c r="BI281" i="5"/>
  <c r="BH281" i="5"/>
  <c r="BG281" i="5"/>
  <c r="BF281" i="5"/>
  <c r="T281" i="5"/>
  <c r="R281" i="5"/>
  <c r="P281" i="5"/>
  <c r="BK281" i="5"/>
  <c r="J281" i="5"/>
  <c r="BE281" i="5" s="1"/>
  <c r="BI280" i="5"/>
  <c r="BH280" i="5"/>
  <c r="BG280" i="5"/>
  <c r="BF280" i="5"/>
  <c r="BE280" i="5"/>
  <c r="T280" i="5"/>
  <c r="R280" i="5"/>
  <c r="P280" i="5"/>
  <c r="BK280" i="5"/>
  <c r="J280" i="5"/>
  <c r="BI279" i="5"/>
  <c r="BH279" i="5"/>
  <c r="BG279" i="5"/>
  <c r="BF279" i="5"/>
  <c r="T279" i="5"/>
  <c r="R279" i="5"/>
  <c r="P279" i="5"/>
  <c r="BK279" i="5"/>
  <c r="J279" i="5"/>
  <c r="BE279" i="5" s="1"/>
  <c r="BI278" i="5"/>
  <c r="BH278" i="5"/>
  <c r="BG278" i="5"/>
  <c r="BF278" i="5"/>
  <c r="BE278" i="5"/>
  <c r="T278" i="5"/>
  <c r="R278" i="5"/>
  <c r="R277" i="5" s="1"/>
  <c r="P278" i="5"/>
  <c r="BK278" i="5"/>
  <c r="J278" i="5"/>
  <c r="BI275" i="5"/>
  <c r="BH275" i="5"/>
  <c r="BG275" i="5"/>
  <c r="BF275" i="5"/>
  <c r="BE275" i="5"/>
  <c r="T275" i="5"/>
  <c r="R275" i="5"/>
  <c r="P275" i="5"/>
  <c r="BK275" i="5"/>
  <c r="J275" i="5"/>
  <c r="BI274" i="5"/>
  <c r="BH274" i="5"/>
  <c r="BG274" i="5"/>
  <c r="BF274" i="5"/>
  <c r="T274" i="5"/>
  <c r="R274" i="5"/>
  <c r="P274" i="5"/>
  <c r="BK274" i="5"/>
  <c r="J274" i="5"/>
  <c r="BE274" i="5" s="1"/>
  <c r="BI273" i="5"/>
  <c r="BH273" i="5"/>
  <c r="BG273" i="5"/>
  <c r="BF273" i="5"/>
  <c r="BE273" i="5"/>
  <c r="T273" i="5"/>
  <c r="R273" i="5"/>
  <c r="P273" i="5"/>
  <c r="BK273" i="5"/>
  <c r="J273" i="5"/>
  <c r="BI272" i="5"/>
  <c r="BH272" i="5"/>
  <c r="BG272" i="5"/>
  <c r="BF272" i="5"/>
  <c r="T272" i="5"/>
  <c r="R272" i="5"/>
  <c r="P272" i="5"/>
  <c r="BK272" i="5"/>
  <c r="J272" i="5"/>
  <c r="BE272" i="5" s="1"/>
  <c r="BI271" i="5"/>
  <c r="BH271" i="5"/>
  <c r="BG271" i="5"/>
  <c r="BF271" i="5"/>
  <c r="BE271" i="5"/>
  <c r="T271" i="5"/>
  <c r="R271" i="5"/>
  <c r="P271" i="5"/>
  <c r="BK271" i="5"/>
  <c r="J271" i="5"/>
  <c r="BI270" i="5"/>
  <c r="BH270" i="5"/>
  <c r="BG270" i="5"/>
  <c r="BF270" i="5"/>
  <c r="T270" i="5"/>
  <c r="R270" i="5"/>
  <c r="P270" i="5"/>
  <c r="BK270" i="5"/>
  <c r="J270" i="5"/>
  <c r="BE270" i="5" s="1"/>
  <c r="BI269" i="5"/>
  <c r="BH269" i="5"/>
  <c r="BG269" i="5"/>
  <c r="BF269" i="5"/>
  <c r="BE269" i="5"/>
  <c r="T269" i="5"/>
  <c r="R269" i="5"/>
  <c r="P269" i="5"/>
  <c r="BK269" i="5"/>
  <c r="J269" i="5"/>
  <c r="BI268" i="5"/>
  <c r="BH268" i="5"/>
  <c r="BG268" i="5"/>
  <c r="BF268" i="5"/>
  <c r="T268" i="5"/>
  <c r="R268" i="5"/>
  <c r="P268" i="5"/>
  <c r="BK268" i="5"/>
  <c r="J268" i="5"/>
  <c r="BE268" i="5" s="1"/>
  <c r="BI267" i="5"/>
  <c r="BH267" i="5"/>
  <c r="BG267" i="5"/>
  <c r="BF267" i="5"/>
  <c r="BE267" i="5"/>
  <c r="T267" i="5"/>
  <c r="R267" i="5"/>
  <c r="R266" i="5" s="1"/>
  <c r="P267" i="5"/>
  <c r="BK267" i="5"/>
  <c r="J267" i="5"/>
  <c r="BI264" i="5"/>
  <c r="BH264" i="5"/>
  <c r="BG264" i="5"/>
  <c r="BF264" i="5"/>
  <c r="BE264" i="5"/>
  <c r="T264" i="5"/>
  <c r="R264" i="5"/>
  <c r="P264" i="5"/>
  <c r="BK264" i="5"/>
  <c r="J264" i="5"/>
  <c r="BI263" i="5"/>
  <c r="BH263" i="5"/>
  <c r="BG263" i="5"/>
  <c r="BF263" i="5"/>
  <c r="T263" i="5"/>
  <c r="T262" i="5" s="1"/>
  <c r="R263" i="5"/>
  <c r="R262" i="5" s="1"/>
  <c r="P263" i="5"/>
  <c r="P262" i="5" s="1"/>
  <c r="BK263" i="5"/>
  <c r="J263" i="5"/>
  <c r="BE263" i="5" s="1"/>
  <c r="BI260" i="5"/>
  <c r="BH260" i="5"/>
  <c r="BG260" i="5"/>
  <c r="BF260" i="5"/>
  <c r="BE260" i="5"/>
  <c r="T260" i="5"/>
  <c r="R260" i="5"/>
  <c r="P260" i="5"/>
  <c r="BK260" i="5"/>
  <c r="J260" i="5"/>
  <c r="BI259" i="5"/>
  <c r="BH259" i="5"/>
  <c r="BG259" i="5"/>
  <c r="BF259" i="5"/>
  <c r="BE259" i="5"/>
  <c r="T259" i="5"/>
  <c r="R259" i="5"/>
  <c r="R258" i="5" s="1"/>
  <c r="R257" i="5" s="1"/>
  <c r="P259" i="5"/>
  <c r="BK259" i="5"/>
  <c r="J259" i="5"/>
  <c r="BI256" i="5"/>
  <c r="BH256" i="5"/>
  <c r="BG256" i="5"/>
  <c r="BF256" i="5"/>
  <c r="T256" i="5"/>
  <c r="R256" i="5"/>
  <c r="P256" i="5"/>
  <c r="BK256" i="5"/>
  <c r="J256" i="5"/>
  <c r="BE256" i="5" s="1"/>
  <c r="BI255" i="5"/>
  <c r="BH255" i="5"/>
  <c r="BG255" i="5"/>
  <c r="BF255" i="5"/>
  <c r="BE255" i="5"/>
  <c r="T255" i="5"/>
  <c r="R255" i="5"/>
  <c r="P255" i="5"/>
  <c r="BK255" i="5"/>
  <c r="J255" i="5"/>
  <c r="BI254" i="5"/>
  <c r="BH254" i="5"/>
  <c r="BG254" i="5"/>
  <c r="BF254" i="5"/>
  <c r="T254" i="5"/>
  <c r="R254" i="5"/>
  <c r="P254" i="5"/>
  <c r="BK254" i="5"/>
  <c r="J254" i="5"/>
  <c r="BE254" i="5" s="1"/>
  <c r="BI253" i="5"/>
  <c r="BH253" i="5"/>
  <c r="BG253" i="5"/>
  <c r="BF253" i="5"/>
  <c r="BE253" i="5"/>
  <c r="T253" i="5"/>
  <c r="R253" i="5"/>
  <c r="P253" i="5"/>
  <c r="BK253" i="5"/>
  <c r="J253" i="5"/>
  <c r="BI252" i="5"/>
  <c r="BH252" i="5"/>
  <c r="BG252" i="5"/>
  <c r="BF252" i="5"/>
  <c r="T252" i="5"/>
  <c r="R252" i="5"/>
  <c r="P252" i="5"/>
  <c r="BK252" i="5"/>
  <c r="J252" i="5"/>
  <c r="BE252" i="5" s="1"/>
  <c r="BI251" i="5"/>
  <c r="BH251" i="5"/>
  <c r="BG251" i="5"/>
  <c r="BF251" i="5"/>
  <c r="BE251" i="5"/>
  <c r="T251" i="5"/>
  <c r="R251" i="5"/>
  <c r="P251" i="5"/>
  <c r="P250" i="5" s="1"/>
  <c r="BK251" i="5"/>
  <c r="BK250" i="5" s="1"/>
  <c r="J250" i="5" s="1"/>
  <c r="J71" i="5" s="1"/>
  <c r="J251" i="5"/>
  <c r="BI249" i="5"/>
  <c r="BH249" i="5"/>
  <c r="BG249" i="5"/>
  <c r="BF249" i="5"/>
  <c r="BE249" i="5"/>
  <c r="T249" i="5"/>
  <c r="R249" i="5"/>
  <c r="P249" i="5"/>
  <c r="BK249" i="5"/>
  <c r="J249" i="5"/>
  <c r="BI248" i="5"/>
  <c r="BH248" i="5"/>
  <c r="BG248" i="5"/>
  <c r="BF248" i="5"/>
  <c r="T248" i="5"/>
  <c r="R248" i="5"/>
  <c r="P248" i="5"/>
  <c r="BK248" i="5"/>
  <c r="J248" i="5"/>
  <c r="BE248" i="5" s="1"/>
  <c r="BI247" i="5"/>
  <c r="BH247" i="5"/>
  <c r="BG247" i="5"/>
  <c r="BF247" i="5"/>
  <c r="T247" i="5"/>
  <c r="R247" i="5"/>
  <c r="P247" i="5"/>
  <c r="BK247" i="5"/>
  <c r="J247" i="5"/>
  <c r="BE247" i="5" s="1"/>
  <c r="BI246" i="5"/>
  <c r="BH246" i="5"/>
  <c r="BG246" i="5"/>
  <c r="BF246" i="5"/>
  <c r="T246" i="5"/>
  <c r="R246" i="5"/>
  <c r="P246" i="5"/>
  <c r="BK246" i="5"/>
  <c r="J246" i="5"/>
  <c r="BE246" i="5" s="1"/>
  <c r="BI245" i="5"/>
  <c r="BH245" i="5"/>
  <c r="BG245" i="5"/>
  <c r="BF245" i="5"/>
  <c r="BE245" i="5"/>
  <c r="T245" i="5"/>
  <c r="R245" i="5"/>
  <c r="P245" i="5"/>
  <c r="BK245" i="5"/>
  <c r="J245" i="5"/>
  <c r="BI244" i="5"/>
  <c r="BH244" i="5"/>
  <c r="BG244" i="5"/>
  <c r="BF244" i="5"/>
  <c r="T244" i="5"/>
  <c r="R244" i="5"/>
  <c r="P244" i="5"/>
  <c r="BK244" i="5"/>
  <c r="J244" i="5"/>
  <c r="BE244" i="5" s="1"/>
  <c r="BI243" i="5"/>
  <c r="BH243" i="5"/>
  <c r="BG243" i="5"/>
  <c r="BF243" i="5"/>
  <c r="T243" i="5"/>
  <c r="R243" i="5"/>
  <c r="P243" i="5"/>
  <c r="BK243" i="5"/>
  <c r="J243" i="5"/>
  <c r="BE243" i="5" s="1"/>
  <c r="BI242" i="5"/>
  <c r="BH242" i="5"/>
  <c r="BG242" i="5"/>
  <c r="BF242" i="5"/>
  <c r="T242" i="5"/>
  <c r="R242" i="5"/>
  <c r="P242" i="5"/>
  <c r="BK242" i="5"/>
  <c r="J242" i="5"/>
  <c r="BE242" i="5" s="1"/>
  <c r="BI241" i="5"/>
  <c r="BH241" i="5"/>
  <c r="BG241" i="5"/>
  <c r="BF241" i="5"/>
  <c r="BE241" i="5"/>
  <c r="T241" i="5"/>
  <c r="R241" i="5"/>
  <c r="P241" i="5"/>
  <c r="BK241" i="5"/>
  <c r="J241" i="5"/>
  <c r="BI238" i="5"/>
  <c r="BH238" i="5"/>
  <c r="BG238" i="5"/>
  <c r="BF238" i="5"/>
  <c r="BE238" i="5"/>
  <c r="T238" i="5"/>
  <c r="T236" i="5" s="1"/>
  <c r="R238" i="5"/>
  <c r="P238" i="5"/>
  <c r="BK238" i="5"/>
  <c r="J238" i="5"/>
  <c r="BI237" i="5"/>
  <c r="BH237" i="5"/>
  <c r="BG237" i="5"/>
  <c r="BF237" i="5"/>
  <c r="BE237" i="5"/>
  <c r="T237" i="5"/>
  <c r="R237" i="5"/>
  <c r="R236" i="5" s="1"/>
  <c r="P237" i="5"/>
  <c r="P236" i="5" s="1"/>
  <c r="BK237" i="5"/>
  <c r="BK236" i="5" s="1"/>
  <c r="J236" i="5" s="1"/>
  <c r="J69" i="5" s="1"/>
  <c r="J237" i="5"/>
  <c r="BI234" i="5"/>
  <c r="BH234" i="5"/>
  <c r="BG234" i="5"/>
  <c r="BF234" i="5"/>
  <c r="T234" i="5"/>
  <c r="R234" i="5"/>
  <c r="P234" i="5"/>
  <c r="BK234" i="5"/>
  <c r="J234" i="5"/>
  <c r="BE234" i="5" s="1"/>
  <c r="BI233" i="5"/>
  <c r="BH233" i="5"/>
  <c r="BG233" i="5"/>
  <c r="BF233" i="5"/>
  <c r="T233" i="5"/>
  <c r="R233" i="5"/>
  <c r="R232" i="5" s="1"/>
  <c r="R231" i="5" s="1"/>
  <c r="P233" i="5"/>
  <c r="BK233" i="5"/>
  <c r="J233" i="5"/>
  <c r="BE233" i="5" s="1"/>
  <c r="BI230" i="5"/>
  <c r="BH230" i="5"/>
  <c r="BG230" i="5"/>
  <c r="BF230" i="5"/>
  <c r="T230" i="5"/>
  <c r="R230" i="5"/>
  <c r="P230" i="5"/>
  <c r="BK230" i="5"/>
  <c r="J230" i="5"/>
  <c r="BE230" i="5" s="1"/>
  <c r="BI229" i="5"/>
  <c r="BH229" i="5"/>
  <c r="BG229" i="5"/>
  <c r="BF229" i="5"/>
  <c r="T229" i="5"/>
  <c r="R229" i="5"/>
  <c r="P229" i="5"/>
  <c r="BK229" i="5"/>
  <c r="J229" i="5"/>
  <c r="BE229" i="5" s="1"/>
  <c r="BI228" i="5"/>
  <c r="BH228" i="5"/>
  <c r="BG228" i="5"/>
  <c r="BF228" i="5"/>
  <c r="T228" i="5"/>
  <c r="R228" i="5"/>
  <c r="P228" i="5"/>
  <c r="BK228" i="5"/>
  <c r="J228" i="5"/>
  <c r="BE228" i="5" s="1"/>
  <c r="BI227" i="5"/>
  <c r="BH227" i="5"/>
  <c r="BG227" i="5"/>
  <c r="BF227" i="5"/>
  <c r="BE227" i="5"/>
  <c r="T227" i="5"/>
  <c r="R227" i="5"/>
  <c r="P227" i="5"/>
  <c r="BK227" i="5"/>
  <c r="J227" i="5"/>
  <c r="BI226" i="5"/>
  <c r="BH226" i="5"/>
  <c r="BG226" i="5"/>
  <c r="BF226" i="5"/>
  <c r="T226" i="5"/>
  <c r="R226" i="5"/>
  <c r="P226" i="5"/>
  <c r="BK226" i="5"/>
  <c r="J226" i="5"/>
  <c r="BE226" i="5" s="1"/>
  <c r="BI225" i="5"/>
  <c r="BH225" i="5"/>
  <c r="BG225" i="5"/>
  <c r="BF225" i="5"/>
  <c r="T225" i="5"/>
  <c r="R225" i="5"/>
  <c r="P225" i="5"/>
  <c r="BK225" i="5"/>
  <c r="J225" i="5"/>
  <c r="BE225" i="5" s="1"/>
  <c r="BI224" i="5"/>
  <c r="BH224" i="5"/>
  <c r="BG224" i="5"/>
  <c r="BF224" i="5"/>
  <c r="T224" i="5"/>
  <c r="R224" i="5"/>
  <c r="P224" i="5"/>
  <c r="BK224" i="5"/>
  <c r="J224" i="5"/>
  <c r="BE224" i="5" s="1"/>
  <c r="BI223" i="5"/>
  <c r="BH223" i="5"/>
  <c r="BG223" i="5"/>
  <c r="BF223" i="5"/>
  <c r="BE223" i="5"/>
  <c r="T223" i="5"/>
  <c r="R223" i="5"/>
  <c r="P223" i="5"/>
  <c r="BK223" i="5"/>
  <c r="J223" i="5"/>
  <c r="BI222" i="5"/>
  <c r="BH222" i="5"/>
  <c r="BG222" i="5"/>
  <c r="BF222" i="5"/>
  <c r="T222" i="5"/>
  <c r="R222" i="5"/>
  <c r="P222" i="5"/>
  <c r="BK222" i="5"/>
  <c r="J222" i="5"/>
  <c r="BE222" i="5" s="1"/>
  <c r="BI221" i="5"/>
  <c r="BH221" i="5"/>
  <c r="BG221" i="5"/>
  <c r="BF221" i="5"/>
  <c r="T221" i="5"/>
  <c r="R221" i="5"/>
  <c r="P221" i="5"/>
  <c r="BK221" i="5"/>
  <c r="J221" i="5"/>
  <c r="BE221" i="5" s="1"/>
  <c r="BI220" i="5"/>
  <c r="BH220" i="5"/>
  <c r="BG220" i="5"/>
  <c r="BF220" i="5"/>
  <c r="T220" i="5"/>
  <c r="R220" i="5"/>
  <c r="P220" i="5"/>
  <c r="BK220" i="5"/>
  <c r="J220" i="5"/>
  <c r="BE220" i="5" s="1"/>
  <c r="BI219" i="5"/>
  <c r="BH219" i="5"/>
  <c r="BG219" i="5"/>
  <c r="BF219" i="5"/>
  <c r="BE219" i="5"/>
  <c r="T219" i="5"/>
  <c r="R219" i="5"/>
  <c r="P219" i="5"/>
  <c r="BK219" i="5"/>
  <c r="J219" i="5"/>
  <c r="BI218" i="5"/>
  <c r="BH218" i="5"/>
  <c r="BG218" i="5"/>
  <c r="BF218" i="5"/>
  <c r="T218" i="5"/>
  <c r="R218" i="5"/>
  <c r="P218" i="5"/>
  <c r="BK218" i="5"/>
  <c r="J218" i="5"/>
  <c r="BE218" i="5" s="1"/>
  <c r="BI217" i="5"/>
  <c r="BH217" i="5"/>
  <c r="BG217" i="5"/>
  <c r="BF217" i="5"/>
  <c r="T217" i="5"/>
  <c r="R217" i="5"/>
  <c r="P217" i="5"/>
  <c r="BK217" i="5"/>
  <c r="J217" i="5"/>
  <c r="BE217" i="5" s="1"/>
  <c r="BI216" i="5"/>
  <c r="BH216" i="5"/>
  <c r="BG216" i="5"/>
  <c r="BF216" i="5"/>
  <c r="T216" i="5"/>
  <c r="R216" i="5"/>
  <c r="R214" i="5" s="1"/>
  <c r="P216" i="5"/>
  <c r="BK216" i="5"/>
  <c r="J216" i="5"/>
  <c r="BE216" i="5" s="1"/>
  <c r="BI215" i="5"/>
  <c r="BH215" i="5"/>
  <c r="BG215" i="5"/>
  <c r="BF215" i="5"/>
  <c r="BE215" i="5"/>
  <c r="T215" i="5"/>
  <c r="R215" i="5"/>
  <c r="P215" i="5"/>
  <c r="BK215" i="5"/>
  <c r="BK214" i="5" s="1"/>
  <c r="J214" i="5" s="1"/>
  <c r="J66" i="5" s="1"/>
  <c r="J215" i="5"/>
  <c r="BI213" i="5"/>
  <c r="BH213" i="5"/>
  <c r="BG213" i="5"/>
  <c r="BF213" i="5"/>
  <c r="BE213" i="5"/>
  <c r="T213" i="5"/>
  <c r="R213" i="5"/>
  <c r="P213" i="5"/>
  <c r="BK213" i="5"/>
  <c r="J213" i="5"/>
  <c r="BI212" i="5"/>
  <c r="BH212" i="5"/>
  <c r="BG212" i="5"/>
  <c r="BF212" i="5"/>
  <c r="BE212" i="5"/>
  <c r="T212" i="5"/>
  <c r="R212" i="5"/>
  <c r="P212" i="5"/>
  <c r="BK212" i="5"/>
  <c r="J212" i="5"/>
  <c r="BI211" i="5"/>
  <c r="BH211" i="5"/>
  <c r="BG211" i="5"/>
  <c r="BF211" i="5"/>
  <c r="BE211" i="5"/>
  <c r="T211" i="5"/>
  <c r="R211" i="5"/>
  <c r="P211" i="5"/>
  <c r="BK211" i="5"/>
  <c r="J211" i="5"/>
  <c r="BI210" i="5"/>
  <c r="BH210" i="5"/>
  <c r="BG210" i="5"/>
  <c r="BF210" i="5"/>
  <c r="BE210" i="5"/>
  <c r="T210" i="5"/>
  <c r="R210" i="5"/>
  <c r="P210" i="5"/>
  <c r="BK210" i="5"/>
  <c r="J210" i="5"/>
  <c r="BI209" i="5"/>
  <c r="BH209" i="5"/>
  <c r="BG209" i="5"/>
  <c r="BF209" i="5"/>
  <c r="BE209" i="5"/>
  <c r="T209" i="5"/>
  <c r="T207" i="5" s="1"/>
  <c r="R209" i="5"/>
  <c r="P209" i="5"/>
  <c r="BK209" i="5"/>
  <c r="J209" i="5"/>
  <c r="BI208" i="5"/>
  <c r="BH208" i="5"/>
  <c r="BG208" i="5"/>
  <c r="BF208" i="5"/>
  <c r="BE208" i="5"/>
  <c r="T208" i="5"/>
  <c r="R208" i="5"/>
  <c r="P208" i="5"/>
  <c r="P207" i="5" s="1"/>
  <c r="BK208" i="5"/>
  <c r="BK207" i="5" s="1"/>
  <c r="J207" i="5" s="1"/>
  <c r="J65" i="5" s="1"/>
  <c r="J208" i="5"/>
  <c r="BI206" i="5"/>
  <c r="BH206" i="5"/>
  <c r="BG206" i="5"/>
  <c r="BF206" i="5"/>
  <c r="T206" i="5"/>
  <c r="R206" i="5"/>
  <c r="P206" i="5"/>
  <c r="BK206" i="5"/>
  <c r="J206" i="5"/>
  <c r="BE206" i="5" s="1"/>
  <c r="BI205" i="5"/>
  <c r="BH205" i="5"/>
  <c r="BG205" i="5"/>
  <c r="BF205" i="5"/>
  <c r="T205" i="5"/>
  <c r="R205" i="5"/>
  <c r="P205" i="5"/>
  <c r="BK205" i="5"/>
  <c r="J205" i="5"/>
  <c r="BE205" i="5" s="1"/>
  <c r="BI204" i="5"/>
  <c r="BH204" i="5"/>
  <c r="BG204" i="5"/>
  <c r="BF204" i="5"/>
  <c r="BE204" i="5"/>
  <c r="T204" i="5"/>
  <c r="R204" i="5"/>
  <c r="P204" i="5"/>
  <c r="BK204" i="5"/>
  <c r="J204" i="5"/>
  <c r="BI203" i="5"/>
  <c r="BH203" i="5"/>
  <c r="BG203" i="5"/>
  <c r="BF203" i="5"/>
  <c r="T203" i="5"/>
  <c r="R203" i="5"/>
  <c r="P203" i="5"/>
  <c r="BK203" i="5"/>
  <c r="J203" i="5"/>
  <c r="BE203" i="5" s="1"/>
  <c r="BI202" i="5"/>
  <c r="BH202" i="5"/>
  <c r="BG202" i="5"/>
  <c r="BF202" i="5"/>
  <c r="T202" i="5"/>
  <c r="R202" i="5"/>
  <c r="P202" i="5"/>
  <c r="BK202" i="5"/>
  <c r="J202" i="5"/>
  <c r="BE202" i="5" s="1"/>
  <c r="BI201" i="5"/>
  <c r="BH201" i="5"/>
  <c r="BG201" i="5"/>
  <c r="BF201" i="5"/>
  <c r="T201" i="5"/>
  <c r="R201" i="5"/>
  <c r="P201" i="5"/>
  <c r="BK201" i="5"/>
  <c r="J201" i="5"/>
  <c r="BE201" i="5" s="1"/>
  <c r="BI200" i="5"/>
  <c r="BH200" i="5"/>
  <c r="BG200" i="5"/>
  <c r="BF200" i="5"/>
  <c r="BE200" i="5"/>
  <c r="T200" i="5"/>
  <c r="R200" i="5"/>
  <c r="P200" i="5"/>
  <c r="BK200" i="5"/>
  <c r="J200" i="5"/>
  <c r="BI199" i="5"/>
  <c r="BH199" i="5"/>
  <c r="BG199" i="5"/>
  <c r="BF199" i="5"/>
  <c r="T199" i="5"/>
  <c r="R199" i="5"/>
  <c r="P199" i="5"/>
  <c r="BK199" i="5"/>
  <c r="J199" i="5"/>
  <c r="BE199" i="5" s="1"/>
  <c r="BI198" i="5"/>
  <c r="BH198" i="5"/>
  <c r="BG198" i="5"/>
  <c r="BF198" i="5"/>
  <c r="T198" i="5"/>
  <c r="R198" i="5"/>
  <c r="P198" i="5"/>
  <c r="BK198" i="5"/>
  <c r="J198" i="5"/>
  <c r="BE198" i="5" s="1"/>
  <c r="BI197" i="5"/>
  <c r="BH197" i="5"/>
  <c r="BG197" i="5"/>
  <c r="BF197" i="5"/>
  <c r="T197" i="5"/>
  <c r="R197" i="5"/>
  <c r="P197" i="5"/>
  <c r="BK197" i="5"/>
  <c r="J197" i="5"/>
  <c r="BE197" i="5" s="1"/>
  <c r="BI196" i="5"/>
  <c r="BH196" i="5"/>
  <c r="BG196" i="5"/>
  <c r="BF196" i="5"/>
  <c r="BE196" i="5"/>
  <c r="T196" i="5"/>
  <c r="R196" i="5"/>
  <c r="P196" i="5"/>
  <c r="BK196" i="5"/>
  <c r="J196" i="5"/>
  <c r="BI195" i="5"/>
  <c r="BH195" i="5"/>
  <c r="BG195" i="5"/>
  <c r="BF195" i="5"/>
  <c r="T195" i="5"/>
  <c r="R195" i="5"/>
  <c r="P195" i="5"/>
  <c r="BK195" i="5"/>
  <c r="J195" i="5"/>
  <c r="BE195" i="5" s="1"/>
  <c r="BI194" i="5"/>
  <c r="BH194" i="5"/>
  <c r="BG194" i="5"/>
  <c r="BF194" i="5"/>
  <c r="T194" i="5"/>
  <c r="R194" i="5"/>
  <c r="P194" i="5"/>
  <c r="BK194" i="5"/>
  <c r="J194" i="5"/>
  <c r="BE194" i="5" s="1"/>
  <c r="BI193" i="5"/>
  <c r="BH193" i="5"/>
  <c r="BG193" i="5"/>
  <c r="BF193" i="5"/>
  <c r="T193" i="5"/>
  <c r="R193" i="5"/>
  <c r="P193" i="5"/>
  <c r="BK193" i="5"/>
  <c r="J193" i="5"/>
  <c r="BE193" i="5" s="1"/>
  <c r="BI192" i="5"/>
  <c r="BH192" i="5"/>
  <c r="BG192" i="5"/>
  <c r="BF192" i="5"/>
  <c r="BE192" i="5"/>
  <c r="T192" i="5"/>
  <c r="R192" i="5"/>
  <c r="P192" i="5"/>
  <c r="BK192" i="5"/>
  <c r="J192" i="5"/>
  <c r="BI191" i="5"/>
  <c r="BH191" i="5"/>
  <c r="BG191" i="5"/>
  <c r="BF191" i="5"/>
  <c r="T191" i="5"/>
  <c r="R191" i="5"/>
  <c r="P191" i="5"/>
  <c r="BK191" i="5"/>
  <c r="J191" i="5"/>
  <c r="BE191" i="5" s="1"/>
  <c r="BI190" i="5"/>
  <c r="BH190" i="5"/>
  <c r="BG190" i="5"/>
  <c r="BF190" i="5"/>
  <c r="T190" i="5"/>
  <c r="R190" i="5"/>
  <c r="P190" i="5"/>
  <c r="BK190" i="5"/>
  <c r="J190" i="5"/>
  <c r="BE190" i="5" s="1"/>
  <c r="BI189" i="5"/>
  <c r="BH189" i="5"/>
  <c r="BG189" i="5"/>
  <c r="BF189" i="5"/>
  <c r="T189" i="5"/>
  <c r="R189" i="5"/>
  <c r="P189" i="5"/>
  <c r="BK189" i="5"/>
  <c r="J189" i="5"/>
  <c r="BE189" i="5" s="1"/>
  <c r="BI188" i="5"/>
  <c r="BH188" i="5"/>
  <c r="BG188" i="5"/>
  <c r="BF188" i="5"/>
  <c r="BE188" i="5"/>
  <c r="T188" i="5"/>
  <c r="R188" i="5"/>
  <c r="P188" i="5"/>
  <c r="BK188" i="5"/>
  <c r="J188" i="5"/>
  <c r="BI186" i="5"/>
  <c r="BH186" i="5"/>
  <c r="BG186" i="5"/>
  <c r="BF186" i="5"/>
  <c r="T186" i="5"/>
  <c r="R186" i="5"/>
  <c r="P186" i="5"/>
  <c r="BK186" i="5"/>
  <c r="J186" i="5"/>
  <c r="BE186" i="5" s="1"/>
  <c r="BI185" i="5"/>
  <c r="BH185" i="5"/>
  <c r="BG185" i="5"/>
  <c r="BF185" i="5"/>
  <c r="T185" i="5"/>
  <c r="R185" i="5"/>
  <c r="P185" i="5"/>
  <c r="BK185" i="5"/>
  <c r="J185" i="5"/>
  <c r="BE185" i="5" s="1"/>
  <c r="BI184" i="5"/>
  <c r="BH184" i="5"/>
  <c r="BG184" i="5"/>
  <c r="BF184" i="5"/>
  <c r="T184" i="5"/>
  <c r="R184" i="5"/>
  <c r="P184" i="5"/>
  <c r="BK184" i="5"/>
  <c r="J184" i="5"/>
  <c r="BE184" i="5" s="1"/>
  <c r="BI183" i="5"/>
  <c r="BH183" i="5"/>
  <c r="BG183" i="5"/>
  <c r="BF183" i="5"/>
  <c r="T183" i="5"/>
  <c r="R183" i="5"/>
  <c r="P183" i="5"/>
  <c r="BK183" i="5"/>
  <c r="J183" i="5"/>
  <c r="BE183" i="5" s="1"/>
  <c r="BI182" i="5"/>
  <c r="BH182" i="5"/>
  <c r="BG182" i="5"/>
  <c r="BF182" i="5"/>
  <c r="T182" i="5"/>
  <c r="R182" i="5"/>
  <c r="P182" i="5"/>
  <c r="BK182" i="5"/>
  <c r="J182" i="5"/>
  <c r="BE182" i="5" s="1"/>
  <c r="BI181" i="5"/>
  <c r="BH181" i="5"/>
  <c r="BG181" i="5"/>
  <c r="BF181" i="5"/>
  <c r="T181" i="5"/>
  <c r="R181" i="5"/>
  <c r="P181" i="5"/>
  <c r="BK181" i="5"/>
  <c r="J181" i="5"/>
  <c r="BE181" i="5" s="1"/>
  <c r="BI180" i="5"/>
  <c r="BH180" i="5"/>
  <c r="BG180" i="5"/>
  <c r="BF180" i="5"/>
  <c r="T180" i="5"/>
  <c r="R180" i="5"/>
  <c r="P180" i="5"/>
  <c r="BK180" i="5"/>
  <c r="J180" i="5"/>
  <c r="BE180" i="5" s="1"/>
  <c r="BI179" i="5"/>
  <c r="BH179" i="5"/>
  <c r="BG179" i="5"/>
  <c r="BF179" i="5"/>
  <c r="T179" i="5"/>
  <c r="R179" i="5"/>
  <c r="P179" i="5"/>
  <c r="BK179" i="5"/>
  <c r="J179" i="5"/>
  <c r="BE179" i="5" s="1"/>
  <c r="BI178" i="5"/>
  <c r="BH178" i="5"/>
  <c r="BG178" i="5"/>
  <c r="BF178" i="5"/>
  <c r="T178" i="5"/>
  <c r="R178" i="5"/>
  <c r="P178" i="5"/>
  <c r="BK178" i="5"/>
  <c r="J178" i="5"/>
  <c r="BE178" i="5" s="1"/>
  <c r="BI177" i="5"/>
  <c r="BH177" i="5"/>
  <c r="BG177" i="5"/>
  <c r="BF177" i="5"/>
  <c r="T177" i="5"/>
  <c r="R177" i="5"/>
  <c r="P177" i="5"/>
  <c r="BK177" i="5"/>
  <c r="J177" i="5"/>
  <c r="BE177" i="5" s="1"/>
  <c r="BI176" i="5"/>
  <c r="BH176" i="5"/>
  <c r="BG176" i="5"/>
  <c r="BF176" i="5"/>
  <c r="T176" i="5"/>
  <c r="R176" i="5"/>
  <c r="P176" i="5"/>
  <c r="BK176" i="5"/>
  <c r="J176" i="5"/>
  <c r="BE176" i="5" s="1"/>
  <c r="BI175" i="5"/>
  <c r="BH175" i="5"/>
  <c r="BG175" i="5"/>
  <c r="BF175" i="5"/>
  <c r="T175" i="5"/>
  <c r="R175" i="5"/>
  <c r="P175" i="5"/>
  <c r="BK175" i="5"/>
  <c r="J175" i="5"/>
  <c r="BE175" i="5" s="1"/>
  <c r="BI174" i="5"/>
  <c r="BH174" i="5"/>
  <c r="BG174" i="5"/>
  <c r="BF174" i="5"/>
  <c r="T174" i="5"/>
  <c r="R174" i="5"/>
  <c r="P174" i="5"/>
  <c r="BK174" i="5"/>
  <c r="J174" i="5"/>
  <c r="BE174" i="5" s="1"/>
  <c r="BI172" i="5"/>
  <c r="BH172" i="5"/>
  <c r="BG172" i="5"/>
  <c r="BF172" i="5"/>
  <c r="T172" i="5"/>
  <c r="R172" i="5"/>
  <c r="P172" i="5"/>
  <c r="BK172" i="5"/>
  <c r="J172" i="5"/>
  <c r="BE172" i="5" s="1"/>
  <c r="BI170" i="5"/>
  <c r="BH170" i="5"/>
  <c r="BG170" i="5"/>
  <c r="BF170" i="5"/>
  <c r="T170" i="5"/>
  <c r="R170" i="5"/>
  <c r="P170" i="5"/>
  <c r="BK170" i="5"/>
  <c r="J170" i="5"/>
  <c r="BE170" i="5" s="1"/>
  <c r="BI168" i="5"/>
  <c r="BH168" i="5"/>
  <c r="BG168" i="5"/>
  <c r="BF168" i="5"/>
  <c r="T168" i="5"/>
  <c r="R168" i="5"/>
  <c r="P168" i="5"/>
  <c r="BK168" i="5"/>
  <c r="J168" i="5"/>
  <c r="BE168" i="5" s="1"/>
  <c r="BI166" i="5"/>
  <c r="BH166" i="5"/>
  <c r="BG166" i="5"/>
  <c r="BF166" i="5"/>
  <c r="T166" i="5"/>
  <c r="R166" i="5"/>
  <c r="P166" i="5"/>
  <c r="BK166" i="5"/>
  <c r="J166" i="5"/>
  <c r="BE166" i="5" s="1"/>
  <c r="BI164" i="5"/>
  <c r="BH164" i="5"/>
  <c r="BG164" i="5"/>
  <c r="BF164" i="5"/>
  <c r="T164" i="5"/>
  <c r="R164" i="5"/>
  <c r="P164" i="5"/>
  <c r="BK164" i="5"/>
  <c r="J164" i="5"/>
  <c r="BE164" i="5" s="1"/>
  <c r="BI162" i="5"/>
  <c r="BH162" i="5"/>
  <c r="BG162" i="5"/>
  <c r="BF162" i="5"/>
  <c r="T162" i="5"/>
  <c r="R162" i="5"/>
  <c r="P162" i="5"/>
  <c r="BK162" i="5"/>
  <c r="J162" i="5"/>
  <c r="BE162" i="5" s="1"/>
  <c r="BI161" i="5"/>
  <c r="BH161" i="5"/>
  <c r="BG161" i="5"/>
  <c r="BF161" i="5"/>
  <c r="T161" i="5"/>
  <c r="R161" i="5"/>
  <c r="P161" i="5"/>
  <c r="BK161" i="5"/>
  <c r="J161" i="5"/>
  <c r="BE161" i="5" s="1"/>
  <c r="BI160" i="5"/>
  <c r="BH160" i="5"/>
  <c r="BG160" i="5"/>
  <c r="BF160" i="5"/>
  <c r="T160" i="5"/>
  <c r="R160" i="5"/>
  <c r="P160" i="5"/>
  <c r="BK160" i="5"/>
  <c r="J160" i="5"/>
  <c r="BE160" i="5" s="1"/>
  <c r="BI159" i="5"/>
  <c r="BH159" i="5"/>
  <c r="BG159" i="5"/>
  <c r="BF159" i="5"/>
  <c r="T159" i="5"/>
  <c r="R159" i="5"/>
  <c r="P159" i="5"/>
  <c r="BK159" i="5"/>
  <c r="J159" i="5"/>
  <c r="BE159" i="5" s="1"/>
  <c r="BI158" i="5"/>
  <c r="BH158" i="5"/>
  <c r="BG158" i="5"/>
  <c r="BF158" i="5"/>
  <c r="T158" i="5"/>
  <c r="R158" i="5"/>
  <c r="P158" i="5"/>
  <c r="BK158" i="5"/>
  <c r="J158" i="5"/>
  <c r="BE158" i="5" s="1"/>
  <c r="BI157" i="5"/>
  <c r="BH157" i="5"/>
  <c r="BG157" i="5"/>
  <c r="BF157" i="5"/>
  <c r="T157" i="5"/>
  <c r="R157" i="5"/>
  <c r="P157" i="5"/>
  <c r="BK157" i="5"/>
  <c r="J157" i="5"/>
  <c r="BE157" i="5" s="1"/>
  <c r="BI156" i="5"/>
  <c r="BH156" i="5"/>
  <c r="BG156" i="5"/>
  <c r="BF156" i="5"/>
  <c r="T156" i="5"/>
  <c r="R156" i="5"/>
  <c r="P156" i="5"/>
  <c r="BK156" i="5"/>
  <c r="J156" i="5"/>
  <c r="BE156" i="5" s="1"/>
  <c r="BI155" i="5"/>
  <c r="BH155" i="5"/>
  <c r="BG155" i="5"/>
  <c r="BF155" i="5"/>
  <c r="T155" i="5"/>
  <c r="T154" i="5" s="1"/>
  <c r="R155" i="5"/>
  <c r="P155" i="5"/>
  <c r="BK155" i="5"/>
  <c r="BK154" i="5" s="1"/>
  <c r="J154" i="5" s="1"/>
  <c r="J63" i="5" s="1"/>
  <c r="J155" i="5"/>
  <c r="BE155" i="5" s="1"/>
  <c r="BI153" i="5"/>
  <c r="BH153" i="5"/>
  <c r="BG153" i="5"/>
  <c r="BF153" i="5"/>
  <c r="BE153" i="5"/>
  <c r="T153" i="5"/>
  <c r="R153" i="5"/>
  <c r="P153" i="5"/>
  <c r="BK153" i="5"/>
  <c r="J153" i="5"/>
  <c r="BI152" i="5"/>
  <c r="BH152" i="5"/>
  <c r="BG152" i="5"/>
  <c r="BF152" i="5"/>
  <c r="BE152" i="5"/>
  <c r="T152" i="5"/>
  <c r="R152" i="5"/>
  <c r="P152" i="5"/>
  <c r="BK152" i="5"/>
  <c r="J152" i="5"/>
  <c r="BI151" i="5"/>
  <c r="BH151" i="5"/>
  <c r="BG151" i="5"/>
  <c r="BF151" i="5"/>
  <c r="BE151" i="5"/>
  <c r="T151" i="5"/>
  <c r="R151" i="5"/>
  <c r="P151" i="5"/>
  <c r="BK151" i="5"/>
  <c r="J151" i="5"/>
  <c r="BI150" i="5"/>
  <c r="BH150" i="5"/>
  <c r="BG150" i="5"/>
  <c r="BF150" i="5"/>
  <c r="BE150" i="5"/>
  <c r="T150" i="5"/>
  <c r="R150" i="5"/>
  <c r="P150" i="5"/>
  <c r="BK150" i="5"/>
  <c r="J150" i="5"/>
  <c r="BI149" i="5"/>
  <c r="BH149" i="5"/>
  <c r="BG149" i="5"/>
  <c r="BF149" i="5"/>
  <c r="BE149" i="5"/>
  <c r="T149" i="5"/>
  <c r="R149" i="5"/>
  <c r="P149" i="5"/>
  <c r="BK149" i="5"/>
  <c r="J149" i="5"/>
  <c r="BI148" i="5"/>
  <c r="BH148" i="5"/>
  <c r="BG148" i="5"/>
  <c r="BF148" i="5"/>
  <c r="BE148" i="5"/>
  <c r="T148" i="5"/>
  <c r="R148" i="5"/>
  <c r="R147" i="5" s="1"/>
  <c r="P148" i="5"/>
  <c r="P147" i="5" s="1"/>
  <c r="BK148" i="5"/>
  <c r="BK147" i="5" s="1"/>
  <c r="J147" i="5" s="1"/>
  <c r="J62" i="5" s="1"/>
  <c r="J148" i="5"/>
  <c r="BI146" i="5"/>
  <c r="BH146" i="5"/>
  <c r="BG146" i="5"/>
  <c r="BF146" i="5"/>
  <c r="T146" i="5"/>
  <c r="R146" i="5"/>
  <c r="P146" i="5"/>
  <c r="BK146" i="5"/>
  <c r="J146" i="5"/>
  <c r="BE146" i="5" s="1"/>
  <c r="BI145" i="5"/>
  <c r="BH145" i="5"/>
  <c r="BG145" i="5"/>
  <c r="BF145" i="5"/>
  <c r="T145" i="5"/>
  <c r="R145" i="5"/>
  <c r="P145" i="5"/>
  <c r="BK145" i="5"/>
  <c r="J145" i="5"/>
  <c r="BE145" i="5" s="1"/>
  <c r="BI144" i="5"/>
  <c r="BH144" i="5"/>
  <c r="BG144" i="5"/>
  <c r="BF144" i="5"/>
  <c r="T144" i="5"/>
  <c r="R144" i="5"/>
  <c r="P144" i="5"/>
  <c r="BK144" i="5"/>
  <c r="J144" i="5"/>
  <c r="BE144" i="5" s="1"/>
  <c r="BI143" i="5"/>
  <c r="BH143" i="5"/>
  <c r="BG143" i="5"/>
  <c r="BF143" i="5"/>
  <c r="T143" i="5"/>
  <c r="R143" i="5"/>
  <c r="P143" i="5"/>
  <c r="BK143" i="5"/>
  <c r="J143" i="5"/>
  <c r="BE143" i="5" s="1"/>
  <c r="BI142" i="5"/>
  <c r="BH142" i="5"/>
  <c r="BG142" i="5"/>
  <c r="BF142" i="5"/>
  <c r="T142" i="5"/>
  <c r="R142" i="5"/>
  <c r="P142" i="5"/>
  <c r="BK142" i="5"/>
  <c r="J142" i="5"/>
  <c r="BE142" i="5" s="1"/>
  <c r="BI141" i="5"/>
  <c r="BH141" i="5"/>
  <c r="BG141" i="5"/>
  <c r="BF141" i="5"/>
  <c r="T141" i="5"/>
  <c r="R141" i="5"/>
  <c r="P141" i="5"/>
  <c r="BK141" i="5"/>
  <c r="J141" i="5"/>
  <c r="BE141" i="5" s="1"/>
  <c r="BI140" i="5"/>
  <c r="BH140" i="5"/>
  <c r="BG140" i="5"/>
  <c r="BF140" i="5"/>
  <c r="T140" i="5"/>
  <c r="R140" i="5"/>
  <c r="P140" i="5"/>
  <c r="BK140" i="5"/>
  <c r="J140" i="5"/>
  <c r="BE140" i="5" s="1"/>
  <c r="BI139" i="5"/>
  <c r="BH139" i="5"/>
  <c r="BG139" i="5"/>
  <c r="BF139" i="5"/>
  <c r="T139" i="5"/>
  <c r="R139" i="5"/>
  <c r="P139" i="5"/>
  <c r="BK139" i="5"/>
  <c r="J139" i="5"/>
  <c r="BE139" i="5" s="1"/>
  <c r="BI138" i="5"/>
  <c r="BH138" i="5"/>
  <c r="BG138" i="5"/>
  <c r="BF138" i="5"/>
  <c r="T138" i="5"/>
  <c r="R138" i="5"/>
  <c r="P138" i="5"/>
  <c r="BK138" i="5"/>
  <c r="J138" i="5"/>
  <c r="BE138" i="5" s="1"/>
  <c r="BI137" i="5"/>
  <c r="BH137" i="5"/>
  <c r="BG137" i="5"/>
  <c r="BF137" i="5"/>
  <c r="T137" i="5"/>
  <c r="R137" i="5"/>
  <c r="P137" i="5"/>
  <c r="BK137" i="5"/>
  <c r="J137" i="5"/>
  <c r="BE137" i="5" s="1"/>
  <c r="BI136" i="5"/>
  <c r="BH136" i="5"/>
  <c r="BG136" i="5"/>
  <c r="BF136" i="5"/>
  <c r="T136" i="5"/>
  <c r="R136" i="5"/>
  <c r="P136" i="5"/>
  <c r="BK136" i="5"/>
  <c r="J136" i="5"/>
  <c r="BE136" i="5" s="1"/>
  <c r="BI135" i="5"/>
  <c r="BH135" i="5"/>
  <c r="BG135" i="5"/>
  <c r="BF135" i="5"/>
  <c r="T135" i="5"/>
  <c r="R135" i="5"/>
  <c r="P135" i="5"/>
  <c r="BK135" i="5"/>
  <c r="J135" i="5"/>
  <c r="BE135" i="5" s="1"/>
  <c r="BI133" i="5"/>
  <c r="BH133" i="5"/>
  <c r="BG133" i="5"/>
  <c r="BF133" i="5"/>
  <c r="T133" i="5"/>
  <c r="R133" i="5"/>
  <c r="P133" i="5"/>
  <c r="BK133" i="5"/>
  <c r="J133" i="5"/>
  <c r="BE133" i="5" s="1"/>
  <c r="BI131" i="5"/>
  <c r="BH131" i="5"/>
  <c r="BG131" i="5"/>
  <c r="BF131" i="5"/>
  <c r="T131" i="5"/>
  <c r="R131" i="5"/>
  <c r="P131" i="5"/>
  <c r="BK131" i="5"/>
  <c r="J131" i="5"/>
  <c r="BE131" i="5" s="1"/>
  <c r="BI129" i="5"/>
  <c r="BH129" i="5"/>
  <c r="BG129" i="5"/>
  <c r="BF129" i="5"/>
  <c r="T129" i="5"/>
  <c r="R129" i="5"/>
  <c r="P129" i="5"/>
  <c r="BK129" i="5"/>
  <c r="J129" i="5"/>
  <c r="BE129" i="5" s="1"/>
  <c r="BI127" i="5"/>
  <c r="BH127" i="5"/>
  <c r="BG127" i="5"/>
  <c r="BF127" i="5"/>
  <c r="T127" i="5"/>
  <c r="R127" i="5"/>
  <c r="P127" i="5"/>
  <c r="BK127" i="5"/>
  <c r="J127" i="5"/>
  <c r="BE127" i="5" s="1"/>
  <c r="BI125" i="5"/>
  <c r="BH125" i="5"/>
  <c r="BG125" i="5"/>
  <c r="BF125" i="5"/>
  <c r="T125" i="5"/>
  <c r="R125" i="5"/>
  <c r="P125" i="5"/>
  <c r="BK125" i="5"/>
  <c r="J125" i="5"/>
  <c r="BE125" i="5" s="1"/>
  <c r="BI123" i="5"/>
  <c r="BH123" i="5"/>
  <c r="BG123" i="5"/>
  <c r="BF123" i="5"/>
  <c r="T123" i="5"/>
  <c r="R123" i="5"/>
  <c r="P123" i="5"/>
  <c r="BK123" i="5"/>
  <c r="J123" i="5"/>
  <c r="BE123" i="5" s="1"/>
  <c r="BI121" i="5"/>
  <c r="BH121" i="5"/>
  <c r="BG121" i="5"/>
  <c r="BF121" i="5"/>
  <c r="T121" i="5"/>
  <c r="R121" i="5"/>
  <c r="P121" i="5"/>
  <c r="BK121" i="5"/>
  <c r="J121" i="5"/>
  <c r="BE121" i="5" s="1"/>
  <c r="BI120" i="5"/>
  <c r="BH120" i="5"/>
  <c r="BG120" i="5"/>
  <c r="BF120" i="5"/>
  <c r="T120" i="5"/>
  <c r="R120" i="5"/>
  <c r="P120" i="5"/>
  <c r="BK120" i="5"/>
  <c r="J120" i="5"/>
  <c r="BE120" i="5" s="1"/>
  <c r="BI119" i="5"/>
  <c r="BH119" i="5"/>
  <c r="BG119" i="5"/>
  <c r="BF119" i="5"/>
  <c r="T119" i="5"/>
  <c r="R119" i="5"/>
  <c r="P119" i="5"/>
  <c r="BK119" i="5"/>
  <c r="J119" i="5"/>
  <c r="BE119" i="5" s="1"/>
  <c r="BI118" i="5"/>
  <c r="BH118" i="5"/>
  <c r="BG118" i="5"/>
  <c r="BF118" i="5"/>
  <c r="T118" i="5"/>
  <c r="R118" i="5"/>
  <c r="P118" i="5"/>
  <c r="BK118" i="5"/>
  <c r="J118" i="5"/>
  <c r="BE118" i="5" s="1"/>
  <c r="BI117" i="5"/>
  <c r="BH117" i="5"/>
  <c r="BG117" i="5"/>
  <c r="BF117" i="5"/>
  <c r="T117" i="5"/>
  <c r="R117" i="5"/>
  <c r="P117" i="5"/>
  <c r="BK117" i="5"/>
  <c r="J117" i="5"/>
  <c r="BE117" i="5" s="1"/>
  <c r="BI116" i="5"/>
  <c r="BH116" i="5"/>
  <c r="BG116" i="5"/>
  <c r="BF116" i="5"/>
  <c r="T116" i="5"/>
  <c r="R116" i="5"/>
  <c r="P116" i="5"/>
  <c r="BK116" i="5"/>
  <c r="J116" i="5"/>
  <c r="BE116" i="5" s="1"/>
  <c r="BI115" i="5"/>
  <c r="BH115" i="5"/>
  <c r="BG115" i="5"/>
  <c r="BF115" i="5"/>
  <c r="T115" i="5"/>
  <c r="R115" i="5"/>
  <c r="P115" i="5"/>
  <c r="BK115" i="5"/>
  <c r="J115" i="5"/>
  <c r="BE115" i="5" s="1"/>
  <c r="BI114" i="5"/>
  <c r="BH114" i="5"/>
  <c r="BG114" i="5"/>
  <c r="BF114" i="5"/>
  <c r="T114" i="5"/>
  <c r="R114" i="5"/>
  <c r="R113" i="5" s="1"/>
  <c r="P114" i="5"/>
  <c r="P113" i="5" s="1"/>
  <c r="BK114" i="5"/>
  <c r="J114" i="5"/>
  <c r="BE114" i="5" s="1"/>
  <c r="J108" i="5"/>
  <c r="F108" i="5"/>
  <c r="F106" i="5"/>
  <c r="E104" i="5"/>
  <c r="E100" i="5"/>
  <c r="J55" i="5"/>
  <c r="F55" i="5"/>
  <c r="F53" i="5"/>
  <c r="E51" i="5"/>
  <c r="J20" i="5"/>
  <c r="E20" i="5"/>
  <c r="F56" i="5" s="1"/>
  <c r="J19" i="5"/>
  <c r="J14" i="5"/>
  <c r="J106" i="5" s="1"/>
  <c r="E7" i="5"/>
  <c r="E47" i="5" s="1"/>
  <c r="AY55" i="1"/>
  <c r="AX55" i="1"/>
  <c r="BI203" i="4"/>
  <c r="BH203" i="4"/>
  <c r="BG203" i="4"/>
  <c r="BF203" i="4"/>
  <c r="BE203" i="4"/>
  <c r="T203" i="4"/>
  <c r="R203" i="4"/>
  <c r="P203" i="4"/>
  <c r="P201" i="4" s="1"/>
  <c r="BK203" i="4"/>
  <c r="BK201" i="4" s="1"/>
  <c r="J201" i="4" s="1"/>
  <c r="J66" i="4" s="1"/>
  <c r="J203" i="4"/>
  <c r="BI202" i="4"/>
  <c r="BH202" i="4"/>
  <c r="BG202" i="4"/>
  <c r="BF202" i="4"/>
  <c r="T202" i="4"/>
  <c r="T201" i="4" s="1"/>
  <c r="R202" i="4"/>
  <c r="R201" i="4" s="1"/>
  <c r="P202" i="4"/>
  <c r="BK202" i="4"/>
  <c r="J202" i="4"/>
  <c r="BE202" i="4" s="1"/>
  <c r="BI199" i="4"/>
  <c r="BH199" i="4"/>
  <c r="BG199" i="4"/>
  <c r="BF199" i="4"/>
  <c r="BE199" i="4"/>
  <c r="T199" i="4"/>
  <c r="R199" i="4"/>
  <c r="P199" i="4"/>
  <c r="BK199" i="4"/>
  <c r="J199" i="4"/>
  <c r="BI197" i="4"/>
  <c r="BH197" i="4"/>
  <c r="BG197" i="4"/>
  <c r="BF197" i="4"/>
  <c r="T197" i="4"/>
  <c r="R197" i="4"/>
  <c r="P197" i="4"/>
  <c r="BK197" i="4"/>
  <c r="J197" i="4"/>
  <c r="BE197" i="4" s="1"/>
  <c r="BI196" i="4"/>
  <c r="BH196" i="4"/>
  <c r="BG196" i="4"/>
  <c r="BF196" i="4"/>
  <c r="BE196" i="4"/>
  <c r="T196" i="4"/>
  <c r="R196" i="4"/>
  <c r="P196" i="4"/>
  <c r="BK196" i="4"/>
  <c r="J196" i="4"/>
  <c r="BI192" i="4"/>
  <c r="BH192" i="4"/>
  <c r="BG192" i="4"/>
  <c r="BF192" i="4"/>
  <c r="T192" i="4"/>
  <c r="R192" i="4"/>
  <c r="P192" i="4"/>
  <c r="BK192" i="4"/>
  <c r="J192" i="4"/>
  <c r="BE192" i="4" s="1"/>
  <c r="BI191" i="4"/>
  <c r="BH191" i="4"/>
  <c r="BG191" i="4"/>
  <c r="BF191" i="4"/>
  <c r="BE191" i="4"/>
  <c r="T191" i="4"/>
  <c r="R191" i="4"/>
  <c r="P191" i="4"/>
  <c r="BK191" i="4"/>
  <c r="J191" i="4"/>
  <c r="BI190" i="4"/>
  <c r="BH190" i="4"/>
  <c r="BG190" i="4"/>
  <c r="BF190" i="4"/>
  <c r="T190" i="4"/>
  <c r="R190" i="4"/>
  <c r="P190" i="4"/>
  <c r="BK190" i="4"/>
  <c r="J190" i="4"/>
  <c r="BE190" i="4" s="1"/>
  <c r="BI189" i="4"/>
  <c r="BH189" i="4"/>
  <c r="BG189" i="4"/>
  <c r="BF189" i="4"/>
  <c r="BE189" i="4"/>
  <c r="T189" i="4"/>
  <c r="R189" i="4"/>
  <c r="P189" i="4"/>
  <c r="BK189" i="4"/>
  <c r="J189" i="4"/>
  <c r="BI185" i="4"/>
  <c r="BH185" i="4"/>
  <c r="BG185" i="4"/>
  <c r="BF185" i="4"/>
  <c r="T185" i="4"/>
  <c r="R185" i="4"/>
  <c r="P185" i="4"/>
  <c r="BK185" i="4"/>
  <c r="J185" i="4"/>
  <c r="BE185" i="4" s="1"/>
  <c r="BI184" i="4"/>
  <c r="BH184" i="4"/>
  <c r="BG184" i="4"/>
  <c r="BF184" i="4"/>
  <c r="BE184" i="4"/>
  <c r="T184" i="4"/>
  <c r="R184" i="4"/>
  <c r="P184" i="4"/>
  <c r="BK184" i="4"/>
  <c r="J184" i="4"/>
  <c r="BI183" i="4"/>
  <c r="BH183" i="4"/>
  <c r="BG183" i="4"/>
  <c r="BF183" i="4"/>
  <c r="T183" i="4"/>
  <c r="R183" i="4"/>
  <c r="P183" i="4"/>
  <c r="BK183" i="4"/>
  <c r="J183" i="4"/>
  <c r="BE183" i="4" s="1"/>
  <c r="BI179" i="4"/>
  <c r="BH179" i="4"/>
  <c r="BG179" i="4"/>
  <c r="BF179" i="4"/>
  <c r="BE179" i="4"/>
  <c r="T179" i="4"/>
  <c r="R179" i="4"/>
  <c r="P179" i="4"/>
  <c r="BK179" i="4"/>
  <c r="J179" i="4"/>
  <c r="BI178" i="4"/>
  <c r="BH178" i="4"/>
  <c r="BG178" i="4"/>
  <c r="BF178" i="4"/>
  <c r="T178" i="4"/>
  <c r="R178" i="4"/>
  <c r="P178" i="4"/>
  <c r="BK178" i="4"/>
  <c r="J178" i="4"/>
  <c r="BE178" i="4" s="1"/>
  <c r="BI177" i="4"/>
  <c r="BH177" i="4"/>
  <c r="BG177" i="4"/>
  <c r="BF177" i="4"/>
  <c r="BE177" i="4"/>
  <c r="T177" i="4"/>
  <c r="R177" i="4"/>
  <c r="P177" i="4"/>
  <c r="BK177" i="4"/>
  <c r="J177" i="4"/>
  <c r="BI173" i="4"/>
  <c r="BH173" i="4"/>
  <c r="BG173" i="4"/>
  <c r="BF173" i="4"/>
  <c r="T173" i="4"/>
  <c r="R173" i="4"/>
  <c r="P173" i="4"/>
  <c r="BK173" i="4"/>
  <c r="J173" i="4"/>
  <c r="BE173" i="4" s="1"/>
  <c r="BI170" i="4"/>
  <c r="BH170" i="4"/>
  <c r="BG170" i="4"/>
  <c r="BF170" i="4"/>
  <c r="BE170" i="4"/>
  <c r="T170" i="4"/>
  <c r="R170" i="4"/>
  <c r="R169" i="4" s="1"/>
  <c r="P170" i="4"/>
  <c r="P169" i="4" s="1"/>
  <c r="BK170" i="4"/>
  <c r="J170" i="4"/>
  <c r="BI167" i="4"/>
  <c r="BH167" i="4"/>
  <c r="BG167" i="4"/>
  <c r="BF167" i="4"/>
  <c r="BE167" i="4"/>
  <c r="T167" i="4"/>
  <c r="R167" i="4"/>
  <c r="P167" i="4"/>
  <c r="BK167" i="4"/>
  <c r="J167" i="4"/>
  <c r="BI165" i="4"/>
  <c r="BH165" i="4"/>
  <c r="BG165" i="4"/>
  <c r="BF165" i="4"/>
  <c r="T165" i="4"/>
  <c r="R165" i="4"/>
  <c r="P165" i="4"/>
  <c r="BK165" i="4"/>
  <c r="J165" i="4"/>
  <c r="BE165" i="4" s="1"/>
  <c r="BI163" i="4"/>
  <c r="BH163" i="4"/>
  <c r="BG163" i="4"/>
  <c r="BF163" i="4"/>
  <c r="T163" i="4"/>
  <c r="R163" i="4"/>
  <c r="P163" i="4"/>
  <c r="BK163" i="4"/>
  <c r="J163" i="4"/>
  <c r="BE163" i="4" s="1"/>
  <c r="BI159" i="4"/>
  <c r="BH159" i="4"/>
  <c r="BG159" i="4"/>
  <c r="BF159" i="4"/>
  <c r="T159" i="4"/>
  <c r="R159" i="4"/>
  <c r="P159" i="4"/>
  <c r="BK159" i="4"/>
  <c r="J159" i="4"/>
  <c r="BE159" i="4" s="1"/>
  <c r="BI158" i="4"/>
  <c r="BH158" i="4"/>
  <c r="BG158" i="4"/>
  <c r="BF158" i="4"/>
  <c r="T158" i="4"/>
  <c r="R158" i="4"/>
  <c r="P158" i="4"/>
  <c r="BK158" i="4"/>
  <c r="J158" i="4"/>
  <c r="BE158" i="4" s="1"/>
  <c r="BI155" i="4"/>
  <c r="BH155" i="4"/>
  <c r="BG155" i="4"/>
  <c r="BF155" i="4"/>
  <c r="T155" i="4"/>
  <c r="R155" i="4"/>
  <c r="P155" i="4"/>
  <c r="BK155" i="4"/>
  <c r="J155" i="4"/>
  <c r="BE155" i="4" s="1"/>
  <c r="BI154" i="4"/>
  <c r="BH154" i="4"/>
  <c r="BG154" i="4"/>
  <c r="BF154" i="4"/>
  <c r="BE154" i="4"/>
  <c r="T154" i="4"/>
  <c r="R154" i="4"/>
  <c r="P154" i="4"/>
  <c r="BK154" i="4"/>
  <c r="J154" i="4"/>
  <c r="BI150" i="4"/>
  <c r="BH150" i="4"/>
  <c r="BG150" i="4"/>
  <c r="BF150" i="4"/>
  <c r="T150" i="4"/>
  <c r="R150" i="4"/>
  <c r="P150" i="4"/>
  <c r="BK150" i="4"/>
  <c r="J150" i="4"/>
  <c r="BE150" i="4" s="1"/>
  <c r="BI149" i="4"/>
  <c r="BH149" i="4"/>
  <c r="BG149" i="4"/>
  <c r="BF149" i="4"/>
  <c r="BE149" i="4"/>
  <c r="T149" i="4"/>
  <c r="R149" i="4"/>
  <c r="P149" i="4"/>
  <c r="BK149" i="4"/>
  <c r="J149" i="4"/>
  <c r="BI145" i="4"/>
  <c r="BH145" i="4"/>
  <c r="BG145" i="4"/>
  <c r="BF145" i="4"/>
  <c r="T145" i="4"/>
  <c r="R145" i="4"/>
  <c r="R142" i="4" s="1"/>
  <c r="P145" i="4"/>
  <c r="P142" i="4" s="1"/>
  <c r="BK145" i="4"/>
  <c r="J145" i="4"/>
  <c r="BE145" i="4" s="1"/>
  <c r="BI144" i="4"/>
  <c r="BH144" i="4"/>
  <c r="BG144" i="4"/>
  <c r="BF144" i="4"/>
  <c r="T144" i="4"/>
  <c r="R144" i="4"/>
  <c r="P144" i="4"/>
  <c r="BK144" i="4"/>
  <c r="BK142" i="4" s="1"/>
  <c r="J142" i="4" s="1"/>
  <c r="J64" i="4" s="1"/>
  <c r="J144" i="4"/>
  <c r="BE144" i="4" s="1"/>
  <c r="BI143" i="4"/>
  <c r="BH143" i="4"/>
  <c r="BG143" i="4"/>
  <c r="BF143" i="4"/>
  <c r="T143" i="4"/>
  <c r="T142" i="4" s="1"/>
  <c r="R143" i="4"/>
  <c r="P143" i="4"/>
  <c r="BK143" i="4"/>
  <c r="J143" i="4"/>
  <c r="BE143" i="4" s="1"/>
  <c r="BI140" i="4"/>
  <c r="BH140" i="4"/>
  <c r="BG140" i="4"/>
  <c r="BF140" i="4"/>
  <c r="BE140" i="4"/>
  <c r="T140" i="4"/>
  <c r="R140" i="4"/>
  <c r="P140" i="4"/>
  <c r="BK140" i="4"/>
  <c r="J140" i="4"/>
  <c r="BI138" i="4"/>
  <c r="BH138" i="4"/>
  <c r="BG138" i="4"/>
  <c r="BF138" i="4"/>
  <c r="BE138" i="4"/>
  <c r="T138" i="4"/>
  <c r="R138" i="4"/>
  <c r="P138" i="4"/>
  <c r="BK138" i="4"/>
  <c r="J138" i="4"/>
  <c r="BI134" i="4"/>
  <c r="BH134" i="4"/>
  <c r="BG134" i="4"/>
  <c r="BF134" i="4"/>
  <c r="BE134" i="4"/>
  <c r="T134" i="4"/>
  <c r="R134" i="4"/>
  <c r="P134" i="4"/>
  <c r="BK134" i="4"/>
  <c r="J134" i="4"/>
  <c r="BI132" i="4"/>
  <c r="BH132" i="4"/>
  <c r="BG132" i="4"/>
  <c r="BF132" i="4"/>
  <c r="BE132" i="4"/>
  <c r="T132" i="4"/>
  <c r="R132" i="4"/>
  <c r="P132" i="4"/>
  <c r="BK132" i="4"/>
  <c r="J132" i="4"/>
  <c r="BI131" i="4"/>
  <c r="BH131" i="4"/>
  <c r="BG131" i="4"/>
  <c r="BF131" i="4"/>
  <c r="BE131" i="4"/>
  <c r="T131" i="4"/>
  <c r="R131" i="4"/>
  <c r="P131" i="4"/>
  <c r="BK131" i="4"/>
  <c r="J131" i="4"/>
  <c r="BI130" i="4"/>
  <c r="BH130" i="4"/>
  <c r="BG130" i="4"/>
  <c r="BF130" i="4"/>
  <c r="BE130" i="4"/>
  <c r="T130" i="4"/>
  <c r="R130" i="4"/>
  <c r="P130" i="4"/>
  <c r="BK130" i="4"/>
  <c r="J130" i="4"/>
  <c r="BI129" i="4"/>
  <c r="BH129" i="4"/>
  <c r="BG129" i="4"/>
  <c r="BF129" i="4"/>
  <c r="BE129" i="4"/>
  <c r="T129" i="4"/>
  <c r="R129" i="4"/>
  <c r="P129" i="4"/>
  <c r="BK129" i="4"/>
  <c r="J129" i="4"/>
  <c r="BI128" i="4"/>
  <c r="BH128" i="4"/>
  <c r="BG128" i="4"/>
  <c r="BF128" i="4"/>
  <c r="BE128" i="4"/>
  <c r="T128" i="4"/>
  <c r="R128" i="4"/>
  <c r="P128" i="4"/>
  <c r="BK128" i="4"/>
  <c r="J128" i="4"/>
  <c r="BI127" i="4"/>
  <c r="BH127" i="4"/>
  <c r="BG127" i="4"/>
  <c r="BF127" i="4"/>
  <c r="BE127" i="4"/>
  <c r="T127" i="4"/>
  <c r="R127" i="4"/>
  <c r="P127" i="4"/>
  <c r="BK127" i="4"/>
  <c r="J127" i="4"/>
  <c r="BI126" i="4"/>
  <c r="BH126" i="4"/>
  <c r="BG126" i="4"/>
  <c r="BF126" i="4"/>
  <c r="BE126" i="4"/>
  <c r="T126" i="4"/>
  <c r="R126" i="4"/>
  <c r="P126" i="4"/>
  <c r="BK126" i="4"/>
  <c r="J126" i="4"/>
  <c r="BI124" i="4"/>
  <c r="BH124" i="4"/>
  <c r="BG124" i="4"/>
  <c r="BF124" i="4"/>
  <c r="BE124" i="4"/>
  <c r="T124" i="4"/>
  <c r="R124" i="4"/>
  <c r="P124" i="4"/>
  <c r="BK124" i="4"/>
  <c r="J124" i="4"/>
  <c r="BI123" i="4"/>
  <c r="BH123" i="4"/>
  <c r="BG123" i="4"/>
  <c r="BF123" i="4"/>
  <c r="BE123" i="4"/>
  <c r="T123" i="4"/>
  <c r="R123" i="4"/>
  <c r="P123" i="4"/>
  <c r="BK123" i="4"/>
  <c r="J123" i="4"/>
  <c r="BI122" i="4"/>
  <c r="BH122" i="4"/>
  <c r="BG122" i="4"/>
  <c r="BF122" i="4"/>
  <c r="BE122" i="4"/>
  <c r="T122" i="4"/>
  <c r="R122" i="4"/>
  <c r="P122" i="4"/>
  <c r="BK122" i="4"/>
  <c r="J122" i="4"/>
  <c r="BI118" i="4"/>
  <c r="BH118" i="4"/>
  <c r="BG118" i="4"/>
  <c r="BF118" i="4"/>
  <c r="BE118" i="4"/>
  <c r="T118" i="4"/>
  <c r="R118" i="4"/>
  <c r="P118" i="4"/>
  <c r="BK118" i="4"/>
  <c r="J118" i="4"/>
  <c r="BI114" i="4"/>
  <c r="BH114" i="4"/>
  <c r="BG114" i="4"/>
  <c r="BF114" i="4"/>
  <c r="BE114" i="4"/>
  <c r="T114" i="4"/>
  <c r="R114" i="4"/>
  <c r="P114" i="4"/>
  <c r="BK114" i="4"/>
  <c r="J114" i="4"/>
  <c r="BI110" i="4"/>
  <c r="BH110" i="4"/>
  <c r="BG110" i="4"/>
  <c r="BF110" i="4"/>
  <c r="BE110" i="4"/>
  <c r="T110" i="4"/>
  <c r="R110" i="4"/>
  <c r="P110" i="4"/>
  <c r="BK110" i="4"/>
  <c r="J110" i="4"/>
  <c r="BI109" i="4"/>
  <c r="BH109" i="4"/>
  <c r="BG109" i="4"/>
  <c r="BF109" i="4"/>
  <c r="BE109" i="4"/>
  <c r="T109" i="4"/>
  <c r="R109" i="4"/>
  <c r="P109" i="4"/>
  <c r="BK109" i="4"/>
  <c r="J109" i="4"/>
  <c r="BI108" i="4"/>
  <c r="BH108" i="4"/>
  <c r="BG108" i="4"/>
  <c r="BF108" i="4"/>
  <c r="BE108" i="4"/>
  <c r="T108" i="4"/>
  <c r="T107" i="4" s="1"/>
  <c r="R108" i="4"/>
  <c r="R107" i="4" s="1"/>
  <c r="P108" i="4"/>
  <c r="P107" i="4" s="1"/>
  <c r="BK108" i="4"/>
  <c r="BK107" i="4" s="1"/>
  <c r="J107" i="4" s="1"/>
  <c r="J63" i="4" s="1"/>
  <c r="J108" i="4"/>
  <c r="BI105" i="4"/>
  <c r="BH105" i="4"/>
  <c r="BG105" i="4"/>
  <c r="BF105" i="4"/>
  <c r="T105" i="4"/>
  <c r="R105" i="4"/>
  <c r="P105" i="4"/>
  <c r="BK105" i="4"/>
  <c r="J105" i="4"/>
  <c r="BE105" i="4" s="1"/>
  <c r="BI103" i="4"/>
  <c r="BH103" i="4"/>
  <c r="BG103" i="4"/>
  <c r="BF103" i="4"/>
  <c r="BE103" i="4"/>
  <c r="T103" i="4"/>
  <c r="R103" i="4"/>
  <c r="P103" i="4"/>
  <c r="BK103" i="4"/>
  <c r="J103" i="4"/>
  <c r="BI102" i="4"/>
  <c r="BH102" i="4"/>
  <c r="BG102" i="4"/>
  <c r="BF102" i="4"/>
  <c r="T102" i="4"/>
  <c r="R102" i="4"/>
  <c r="P102" i="4"/>
  <c r="BK102" i="4"/>
  <c r="J102" i="4"/>
  <c r="BE102" i="4" s="1"/>
  <c r="BI101" i="4"/>
  <c r="F36" i="4" s="1"/>
  <c r="BD55" i="1" s="1"/>
  <c r="BH101" i="4"/>
  <c r="BG101" i="4"/>
  <c r="BF101" i="4"/>
  <c r="BE101" i="4"/>
  <c r="T101" i="4"/>
  <c r="R101" i="4"/>
  <c r="P101" i="4"/>
  <c r="BK101" i="4"/>
  <c r="J101" i="4"/>
  <c r="BI97" i="4"/>
  <c r="BH97" i="4"/>
  <c r="BG97" i="4"/>
  <c r="BF97" i="4"/>
  <c r="T97" i="4"/>
  <c r="R97" i="4"/>
  <c r="P97" i="4"/>
  <c r="BK97" i="4"/>
  <c r="J97" i="4"/>
  <c r="BE97" i="4" s="1"/>
  <c r="BI96" i="4"/>
  <c r="BH96" i="4"/>
  <c r="BG96" i="4"/>
  <c r="BF96" i="4"/>
  <c r="T96" i="4"/>
  <c r="R96" i="4"/>
  <c r="P96" i="4"/>
  <c r="BK96" i="4"/>
  <c r="J96" i="4"/>
  <c r="BE96" i="4" s="1"/>
  <c r="BI92" i="4"/>
  <c r="BH92" i="4"/>
  <c r="BG92" i="4"/>
  <c r="F34" i="4" s="1"/>
  <c r="BB55" i="1" s="1"/>
  <c r="BF92" i="4"/>
  <c r="F33" i="4" s="1"/>
  <c r="BA55" i="1" s="1"/>
  <c r="T92" i="4"/>
  <c r="R92" i="4"/>
  <c r="P92" i="4"/>
  <c r="P90" i="4" s="1"/>
  <c r="P89" i="4" s="1"/>
  <c r="P88" i="4" s="1"/>
  <c r="AU55" i="1" s="1"/>
  <c r="BK92" i="4"/>
  <c r="J92" i="4"/>
  <c r="BE92" i="4" s="1"/>
  <c r="BI91" i="4"/>
  <c r="BH91" i="4"/>
  <c r="BG91" i="4"/>
  <c r="BF91" i="4"/>
  <c r="J33" i="4" s="1"/>
  <c r="AW55" i="1" s="1"/>
  <c r="T91" i="4"/>
  <c r="T90" i="4" s="1"/>
  <c r="R91" i="4"/>
  <c r="R90" i="4" s="1"/>
  <c r="R89" i="4" s="1"/>
  <c r="R88" i="4" s="1"/>
  <c r="P91" i="4"/>
  <c r="BK91" i="4"/>
  <c r="BK90" i="4" s="1"/>
  <c r="J91" i="4"/>
  <c r="BE91" i="4" s="1"/>
  <c r="F85" i="4"/>
  <c r="J84" i="4"/>
  <c r="F84" i="4"/>
  <c r="J82" i="4"/>
  <c r="F82" i="4"/>
  <c r="E80" i="4"/>
  <c r="F56" i="4"/>
  <c r="J55" i="4"/>
  <c r="F55" i="4"/>
  <c r="F53" i="4"/>
  <c r="E51" i="4"/>
  <c r="E47" i="4"/>
  <c r="J20" i="4"/>
  <c r="E20" i="4"/>
  <c r="J19" i="4"/>
  <c r="J14" i="4"/>
  <c r="J53" i="4" s="1"/>
  <c r="E7" i="4"/>
  <c r="E76" i="4" s="1"/>
  <c r="R176" i="3"/>
  <c r="R175" i="3" s="1"/>
  <c r="J176" i="3"/>
  <c r="J65" i="3" s="1"/>
  <c r="BK176" i="3"/>
  <c r="P175" i="3"/>
  <c r="J175" i="3"/>
  <c r="J64" i="3" s="1"/>
  <c r="BK175" i="3"/>
  <c r="BK115" i="3"/>
  <c r="J115" i="3" s="1"/>
  <c r="J62" i="3" s="1"/>
  <c r="AY54" i="1"/>
  <c r="AX54" i="1"/>
  <c r="BI177" i="3"/>
  <c r="BH177" i="3"/>
  <c r="BG177" i="3"/>
  <c r="BF177" i="3"/>
  <c r="T177" i="3"/>
  <c r="T176" i="3" s="1"/>
  <c r="T175" i="3" s="1"/>
  <c r="R177" i="3"/>
  <c r="P177" i="3"/>
  <c r="P176" i="3" s="1"/>
  <c r="BK177" i="3"/>
  <c r="J177" i="3"/>
  <c r="BE177" i="3" s="1"/>
  <c r="BI173" i="3"/>
  <c r="BH173" i="3"/>
  <c r="BG173" i="3"/>
  <c r="BF173" i="3"/>
  <c r="T173" i="3"/>
  <c r="R173" i="3"/>
  <c r="P173" i="3"/>
  <c r="BK173" i="3"/>
  <c r="J173" i="3"/>
  <c r="BE173" i="3" s="1"/>
  <c r="BI171" i="3"/>
  <c r="BH171" i="3"/>
  <c r="BG171" i="3"/>
  <c r="BF171" i="3"/>
  <c r="BE171" i="3"/>
  <c r="T171" i="3"/>
  <c r="R171" i="3"/>
  <c r="P171" i="3"/>
  <c r="BK171" i="3"/>
  <c r="J171" i="3"/>
  <c r="BI170" i="3"/>
  <c r="BH170" i="3"/>
  <c r="BG170" i="3"/>
  <c r="BF170" i="3"/>
  <c r="T170" i="3"/>
  <c r="R170" i="3"/>
  <c r="P170" i="3"/>
  <c r="BK170" i="3"/>
  <c r="J170" i="3"/>
  <c r="BE170" i="3" s="1"/>
  <c r="BI168" i="3"/>
  <c r="BH168" i="3"/>
  <c r="BG168" i="3"/>
  <c r="BF168" i="3"/>
  <c r="T168" i="3"/>
  <c r="R168" i="3"/>
  <c r="P168" i="3"/>
  <c r="BK168" i="3"/>
  <c r="J168" i="3"/>
  <c r="BE168" i="3" s="1"/>
  <c r="BI167" i="3"/>
  <c r="BH167" i="3"/>
  <c r="BG167" i="3"/>
  <c r="BF167" i="3"/>
  <c r="T167" i="3"/>
  <c r="R167" i="3"/>
  <c r="P167" i="3"/>
  <c r="BK167" i="3"/>
  <c r="J167" i="3"/>
  <c r="BE167" i="3" s="1"/>
  <c r="BI166" i="3"/>
  <c r="BH166" i="3"/>
  <c r="BG166" i="3"/>
  <c r="BF166" i="3"/>
  <c r="T166" i="3"/>
  <c r="R166" i="3"/>
  <c r="P166" i="3"/>
  <c r="BK166" i="3"/>
  <c r="J166" i="3"/>
  <c r="BE166" i="3" s="1"/>
  <c r="BI164" i="3"/>
  <c r="BH164" i="3"/>
  <c r="BG164" i="3"/>
  <c r="BF164" i="3"/>
  <c r="T164" i="3"/>
  <c r="R164" i="3"/>
  <c r="P164" i="3"/>
  <c r="BK164" i="3"/>
  <c r="J164" i="3"/>
  <c r="BE164" i="3" s="1"/>
  <c r="BI162" i="3"/>
  <c r="BH162" i="3"/>
  <c r="BG162" i="3"/>
  <c r="BF162" i="3"/>
  <c r="BE162" i="3"/>
  <c r="T162" i="3"/>
  <c r="R162" i="3"/>
  <c r="P162" i="3"/>
  <c r="BK162" i="3"/>
  <c r="J162" i="3"/>
  <c r="BI161" i="3"/>
  <c r="BH161" i="3"/>
  <c r="BG161" i="3"/>
  <c r="BF161" i="3"/>
  <c r="T161" i="3"/>
  <c r="R161" i="3"/>
  <c r="P161" i="3"/>
  <c r="BK161" i="3"/>
  <c r="J161" i="3"/>
  <c r="BE161" i="3" s="1"/>
  <c r="BI160" i="3"/>
  <c r="BH160" i="3"/>
  <c r="BG160" i="3"/>
  <c r="BF160" i="3"/>
  <c r="BE160" i="3"/>
  <c r="T160" i="3"/>
  <c r="R160" i="3"/>
  <c r="P160" i="3"/>
  <c r="BK160" i="3"/>
  <c r="J160" i="3"/>
  <c r="BI159" i="3"/>
  <c r="BH159" i="3"/>
  <c r="BG159" i="3"/>
  <c r="BF159" i="3"/>
  <c r="T159" i="3"/>
  <c r="R159" i="3"/>
  <c r="P159" i="3"/>
  <c r="BK159" i="3"/>
  <c r="J159" i="3"/>
  <c r="BE159" i="3" s="1"/>
  <c r="BI158" i="3"/>
  <c r="BH158" i="3"/>
  <c r="BG158" i="3"/>
  <c r="BF158" i="3"/>
  <c r="T158" i="3"/>
  <c r="R158" i="3"/>
  <c r="P158" i="3"/>
  <c r="BK158" i="3"/>
  <c r="J158" i="3"/>
  <c r="BE158" i="3" s="1"/>
  <c r="BI157" i="3"/>
  <c r="BH157" i="3"/>
  <c r="BG157" i="3"/>
  <c r="BF157" i="3"/>
  <c r="T157" i="3"/>
  <c r="R157" i="3"/>
  <c r="P157" i="3"/>
  <c r="BK157" i="3"/>
  <c r="J157" i="3"/>
  <c r="BE157" i="3" s="1"/>
  <c r="BI156" i="3"/>
  <c r="BH156" i="3"/>
  <c r="BG156" i="3"/>
  <c r="BF156" i="3"/>
  <c r="T156" i="3"/>
  <c r="R156" i="3"/>
  <c r="P156" i="3"/>
  <c r="BK156" i="3"/>
  <c r="J156" i="3"/>
  <c r="BE156" i="3" s="1"/>
  <c r="BI155" i="3"/>
  <c r="BH155" i="3"/>
  <c r="BG155" i="3"/>
  <c r="BF155" i="3"/>
  <c r="T155" i="3"/>
  <c r="R155" i="3"/>
  <c r="P155" i="3"/>
  <c r="BK155" i="3"/>
  <c r="J155" i="3"/>
  <c r="BE155" i="3" s="1"/>
  <c r="BI154" i="3"/>
  <c r="BH154" i="3"/>
  <c r="BG154" i="3"/>
  <c r="BF154" i="3"/>
  <c r="BE154" i="3"/>
  <c r="T154" i="3"/>
  <c r="R154" i="3"/>
  <c r="P154" i="3"/>
  <c r="BK154" i="3"/>
  <c r="J154" i="3"/>
  <c r="BI153" i="3"/>
  <c r="BH153" i="3"/>
  <c r="BG153" i="3"/>
  <c r="BF153" i="3"/>
  <c r="T153" i="3"/>
  <c r="R153" i="3"/>
  <c r="P153" i="3"/>
  <c r="BK153" i="3"/>
  <c r="J153" i="3"/>
  <c r="BE153" i="3" s="1"/>
  <c r="BI152" i="3"/>
  <c r="BH152" i="3"/>
  <c r="BG152" i="3"/>
  <c r="BF152" i="3"/>
  <c r="BE152" i="3"/>
  <c r="T152" i="3"/>
  <c r="R152" i="3"/>
  <c r="P152" i="3"/>
  <c r="BK152" i="3"/>
  <c r="J152" i="3"/>
  <c r="BI151" i="3"/>
  <c r="BH151" i="3"/>
  <c r="BG151" i="3"/>
  <c r="BF151" i="3"/>
  <c r="T151" i="3"/>
  <c r="R151" i="3"/>
  <c r="P151" i="3"/>
  <c r="BK151" i="3"/>
  <c r="J151" i="3"/>
  <c r="BE151" i="3" s="1"/>
  <c r="BI150" i="3"/>
  <c r="BH150" i="3"/>
  <c r="BG150" i="3"/>
  <c r="BF150" i="3"/>
  <c r="T150" i="3"/>
  <c r="R150" i="3"/>
  <c r="P150" i="3"/>
  <c r="BK150" i="3"/>
  <c r="J150" i="3"/>
  <c r="BE150" i="3" s="1"/>
  <c r="BI148" i="3"/>
  <c r="BH148" i="3"/>
  <c r="BG148" i="3"/>
  <c r="BF148" i="3"/>
  <c r="T148" i="3"/>
  <c r="R148" i="3"/>
  <c r="P148" i="3"/>
  <c r="BK148" i="3"/>
  <c r="J148" i="3"/>
  <c r="BE148" i="3" s="1"/>
  <c r="BI146" i="3"/>
  <c r="BH146" i="3"/>
  <c r="BG146" i="3"/>
  <c r="BF146" i="3"/>
  <c r="T146" i="3"/>
  <c r="R146" i="3"/>
  <c r="P146" i="3"/>
  <c r="BK146" i="3"/>
  <c r="J146" i="3"/>
  <c r="BE146" i="3" s="1"/>
  <c r="BI145" i="3"/>
  <c r="BH145" i="3"/>
  <c r="BG145" i="3"/>
  <c r="BF145" i="3"/>
  <c r="T145" i="3"/>
  <c r="R145" i="3"/>
  <c r="P145" i="3"/>
  <c r="BK145" i="3"/>
  <c r="J145" i="3"/>
  <c r="BE145" i="3" s="1"/>
  <c r="BI144" i="3"/>
  <c r="BH144" i="3"/>
  <c r="BG144" i="3"/>
  <c r="BF144" i="3"/>
  <c r="BE144" i="3"/>
  <c r="T144" i="3"/>
  <c r="R144" i="3"/>
  <c r="P144" i="3"/>
  <c r="BK144" i="3"/>
  <c r="J144" i="3"/>
  <c r="BI140" i="3"/>
  <c r="BH140" i="3"/>
  <c r="BG140" i="3"/>
  <c r="BF140" i="3"/>
  <c r="T140" i="3"/>
  <c r="R140" i="3"/>
  <c r="P140" i="3"/>
  <c r="BK140" i="3"/>
  <c r="J140" i="3"/>
  <c r="BE140" i="3" s="1"/>
  <c r="BI139" i="3"/>
  <c r="BH139" i="3"/>
  <c r="BG139" i="3"/>
  <c r="BF139" i="3"/>
  <c r="BE139" i="3"/>
  <c r="T139" i="3"/>
  <c r="R139" i="3"/>
  <c r="P139" i="3"/>
  <c r="BK139" i="3"/>
  <c r="J139" i="3"/>
  <c r="BI138" i="3"/>
  <c r="BH138" i="3"/>
  <c r="BG138" i="3"/>
  <c r="BF138" i="3"/>
  <c r="T138" i="3"/>
  <c r="R138" i="3"/>
  <c r="P138" i="3"/>
  <c r="BK138" i="3"/>
  <c r="J138" i="3"/>
  <c r="BE138" i="3" s="1"/>
  <c r="BI136" i="3"/>
  <c r="BH136" i="3"/>
  <c r="BG136" i="3"/>
  <c r="BF136" i="3"/>
  <c r="BE136" i="3"/>
  <c r="T136" i="3"/>
  <c r="R136" i="3"/>
  <c r="P136" i="3"/>
  <c r="BK136" i="3"/>
  <c r="J136" i="3"/>
  <c r="BI135" i="3"/>
  <c r="BH135" i="3"/>
  <c r="BG135" i="3"/>
  <c r="BF135" i="3"/>
  <c r="T135" i="3"/>
  <c r="R135" i="3"/>
  <c r="P135" i="3"/>
  <c r="BK135" i="3"/>
  <c r="J135" i="3"/>
  <c r="BE135" i="3" s="1"/>
  <c r="BI134" i="3"/>
  <c r="BH134" i="3"/>
  <c r="BG134" i="3"/>
  <c r="BF134" i="3"/>
  <c r="BE134" i="3"/>
  <c r="T134" i="3"/>
  <c r="R134" i="3"/>
  <c r="P134" i="3"/>
  <c r="BK134" i="3"/>
  <c r="J134" i="3"/>
  <c r="BI133" i="3"/>
  <c r="BH133" i="3"/>
  <c r="BG133" i="3"/>
  <c r="BF133" i="3"/>
  <c r="T133" i="3"/>
  <c r="R133" i="3"/>
  <c r="P133" i="3"/>
  <c r="BK133" i="3"/>
  <c r="J133" i="3"/>
  <c r="BE133" i="3" s="1"/>
  <c r="BI132" i="3"/>
  <c r="BH132" i="3"/>
  <c r="BG132" i="3"/>
  <c r="BF132" i="3"/>
  <c r="BE132" i="3"/>
  <c r="T132" i="3"/>
  <c r="R132" i="3"/>
  <c r="P132" i="3"/>
  <c r="BK132" i="3"/>
  <c r="J132" i="3"/>
  <c r="BI131" i="3"/>
  <c r="BH131" i="3"/>
  <c r="BG131" i="3"/>
  <c r="BF131" i="3"/>
  <c r="T131" i="3"/>
  <c r="R131" i="3"/>
  <c r="P131" i="3"/>
  <c r="BK131" i="3"/>
  <c r="J131" i="3"/>
  <c r="BE131" i="3" s="1"/>
  <c r="BI129" i="3"/>
  <c r="BH129" i="3"/>
  <c r="BG129" i="3"/>
  <c r="BF129" i="3"/>
  <c r="BE129" i="3"/>
  <c r="T129" i="3"/>
  <c r="R129" i="3"/>
  <c r="P129" i="3"/>
  <c r="BK129" i="3"/>
  <c r="J129" i="3"/>
  <c r="BI127" i="3"/>
  <c r="BH127" i="3"/>
  <c r="BG127" i="3"/>
  <c r="BF127" i="3"/>
  <c r="T127" i="3"/>
  <c r="R127" i="3"/>
  <c r="P127" i="3"/>
  <c r="BK127" i="3"/>
  <c r="J127" i="3"/>
  <c r="BE127" i="3" s="1"/>
  <c r="BI125" i="3"/>
  <c r="BH125" i="3"/>
  <c r="BG125" i="3"/>
  <c r="BF125" i="3"/>
  <c r="BE125" i="3"/>
  <c r="T125" i="3"/>
  <c r="R125" i="3"/>
  <c r="P125" i="3"/>
  <c r="BK125" i="3"/>
  <c r="J125" i="3"/>
  <c r="BI123" i="3"/>
  <c r="BH123" i="3"/>
  <c r="BG123" i="3"/>
  <c r="BF123" i="3"/>
  <c r="T123" i="3"/>
  <c r="R123" i="3"/>
  <c r="P123" i="3"/>
  <c r="BK123" i="3"/>
  <c r="J123" i="3"/>
  <c r="BE123" i="3" s="1"/>
  <c r="BI121" i="3"/>
  <c r="BH121" i="3"/>
  <c r="BG121" i="3"/>
  <c r="BF121" i="3"/>
  <c r="BE121" i="3"/>
  <c r="T121" i="3"/>
  <c r="R121" i="3"/>
  <c r="P121" i="3"/>
  <c r="BK121" i="3"/>
  <c r="J121" i="3"/>
  <c r="BI119" i="3"/>
  <c r="BH119" i="3"/>
  <c r="BG119" i="3"/>
  <c r="BF119" i="3"/>
  <c r="T119" i="3"/>
  <c r="R119" i="3"/>
  <c r="P119" i="3"/>
  <c r="BK119" i="3"/>
  <c r="J119" i="3"/>
  <c r="BE119" i="3" s="1"/>
  <c r="BI117" i="3"/>
  <c r="BH117" i="3"/>
  <c r="BG117" i="3"/>
  <c r="BF117" i="3"/>
  <c r="BE117" i="3"/>
  <c r="T117" i="3"/>
  <c r="R117" i="3"/>
  <c r="P117" i="3"/>
  <c r="BK117" i="3"/>
  <c r="J117" i="3"/>
  <c r="BI116" i="3"/>
  <c r="BH116" i="3"/>
  <c r="BG116" i="3"/>
  <c r="BF116" i="3"/>
  <c r="T116" i="3"/>
  <c r="R116" i="3"/>
  <c r="R115" i="3" s="1"/>
  <c r="P116" i="3"/>
  <c r="BK116" i="3"/>
  <c r="J116" i="3"/>
  <c r="BE116" i="3" s="1"/>
  <c r="BI112" i="3"/>
  <c r="BH112" i="3"/>
  <c r="BG112" i="3"/>
  <c r="BF112" i="3"/>
  <c r="T112" i="3"/>
  <c r="R112" i="3"/>
  <c r="P112" i="3"/>
  <c r="BK112" i="3"/>
  <c r="J112" i="3"/>
  <c r="BE112" i="3" s="1"/>
  <c r="BI111" i="3"/>
  <c r="BH111" i="3"/>
  <c r="BG111" i="3"/>
  <c r="BF111" i="3"/>
  <c r="T111" i="3"/>
  <c r="R111" i="3"/>
  <c r="P111" i="3"/>
  <c r="BK111" i="3"/>
  <c r="J111" i="3"/>
  <c r="BE111" i="3" s="1"/>
  <c r="BI110" i="3"/>
  <c r="BH110" i="3"/>
  <c r="BG110" i="3"/>
  <c r="BF110" i="3"/>
  <c r="T110" i="3"/>
  <c r="R110" i="3"/>
  <c r="P110" i="3"/>
  <c r="BK110" i="3"/>
  <c r="J110" i="3"/>
  <c r="BE110" i="3" s="1"/>
  <c r="BI109" i="3"/>
  <c r="BH109" i="3"/>
  <c r="BG109" i="3"/>
  <c r="BF109" i="3"/>
  <c r="T109" i="3"/>
  <c r="R109" i="3"/>
  <c r="P109" i="3"/>
  <c r="BK109" i="3"/>
  <c r="J109" i="3"/>
  <c r="BE109" i="3" s="1"/>
  <c r="BI107" i="3"/>
  <c r="BH107" i="3"/>
  <c r="BG107" i="3"/>
  <c r="BF107" i="3"/>
  <c r="T107" i="3"/>
  <c r="R107" i="3"/>
  <c r="P107" i="3"/>
  <c r="BK107" i="3"/>
  <c r="J107" i="3"/>
  <c r="BE107" i="3" s="1"/>
  <c r="BI106" i="3"/>
  <c r="BH106" i="3"/>
  <c r="BG106" i="3"/>
  <c r="BF106" i="3"/>
  <c r="BE106" i="3"/>
  <c r="T106" i="3"/>
  <c r="R106" i="3"/>
  <c r="P106" i="3"/>
  <c r="BK106" i="3"/>
  <c r="J106" i="3"/>
  <c r="BI104" i="3"/>
  <c r="BH104" i="3"/>
  <c r="BG104" i="3"/>
  <c r="BF104" i="3"/>
  <c r="T104" i="3"/>
  <c r="R104" i="3"/>
  <c r="P104" i="3"/>
  <c r="BK104" i="3"/>
  <c r="J104" i="3"/>
  <c r="BE104" i="3" s="1"/>
  <c r="BI102" i="3"/>
  <c r="BH102" i="3"/>
  <c r="BG102" i="3"/>
  <c r="BF102" i="3"/>
  <c r="BE102" i="3"/>
  <c r="T102" i="3"/>
  <c r="R102" i="3"/>
  <c r="P102" i="3"/>
  <c r="BK102" i="3"/>
  <c r="J102" i="3"/>
  <c r="BI100" i="3"/>
  <c r="BH100" i="3"/>
  <c r="BG100" i="3"/>
  <c r="BF100" i="3"/>
  <c r="T100" i="3"/>
  <c r="R100" i="3"/>
  <c r="P100" i="3"/>
  <c r="BK100" i="3"/>
  <c r="J100" i="3"/>
  <c r="BE100" i="3" s="1"/>
  <c r="BI98" i="3"/>
  <c r="BH98" i="3"/>
  <c r="BG98" i="3"/>
  <c r="BF98" i="3"/>
  <c r="T98" i="3"/>
  <c r="R98" i="3"/>
  <c r="P98" i="3"/>
  <c r="BK98" i="3"/>
  <c r="J98" i="3"/>
  <c r="BE98" i="3" s="1"/>
  <c r="BI96" i="3"/>
  <c r="BH96" i="3"/>
  <c r="BG96" i="3"/>
  <c r="BF96" i="3"/>
  <c r="T96" i="3"/>
  <c r="R96" i="3"/>
  <c r="P96" i="3"/>
  <c r="BK96" i="3"/>
  <c r="J96" i="3"/>
  <c r="BE96" i="3" s="1"/>
  <c r="BI94" i="3"/>
  <c r="BH94" i="3"/>
  <c r="BG94" i="3"/>
  <c r="BF94" i="3"/>
  <c r="T94" i="3"/>
  <c r="R94" i="3"/>
  <c r="P94" i="3"/>
  <c r="BK94" i="3"/>
  <c r="J94" i="3"/>
  <c r="BE94" i="3" s="1"/>
  <c r="BI92" i="3"/>
  <c r="BH92" i="3"/>
  <c r="BG92" i="3"/>
  <c r="BF92" i="3"/>
  <c r="T92" i="3"/>
  <c r="R92" i="3"/>
  <c r="P92" i="3"/>
  <c r="BK92" i="3"/>
  <c r="J92" i="3"/>
  <c r="BE92" i="3" s="1"/>
  <c r="BI91" i="3"/>
  <c r="BH91" i="3"/>
  <c r="BG91" i="3"/>
  <c r="BF91" i="3"/>
  <c r="BE91" i="3"/>
  <c r="T91" i="3"/>
  <c r="R91" i="3"/>
  <c r="P91" i="3"/>
  <c r="BK91" i="3"/>
  <c r="J91" i="3"/>
  <c r="BI90" i="3"/>
  <c r="BH90" i="3"/>
  <c r="F35" i="3" s="1"/>
  <c r="BC54" i="1" s="1"/>
  <c r="BG90" i="3"/>
  <c r="BF90" i="3"/>
  <c r="T90" i="3"/>
  <c r="R90" i="3"/>
  <c r="R88" i="3" s="1"/>
  <c r="P90" i="3"/>
  <c r="BK90" i="3"/>
  <c r="J90" i="3"/>
  <c r="BE90" i="3" s="1"/>
  <c r="BI89" i="3"/>
  <c r="F36" i="3" s="1"/>
  <c r="BD54" i="1" s="1"/>
  <c r="BH89" i="3"/>
  <c r="BG89" i="3"/>
  <c r="BF89" i="3"/>
  <c r="BE89" i="3"/>
  <c r="T89" i="3"/>
  <c r="R89" i="3"/>
  <c r="P89" i="3"/>
  <c r="BK89" i="3"/>
  <c r="BK88" i="3" s="1"/>
  <c r="J89" i="3"/>
  <c r="J83" i="3"/>
  <c r="F83" i="3"/>
  <c r="F81" i="3"/>
  <c r="E79" i="3"/>
  <c r="E75" i="3"/>
  <c r="J55" i="3"/>
  <c r="F55" i="3"/>
  <c r="F53" i="3"/>
  <c r="E51" i="3"/>
  <c r="E47" i="3"/>
  <c r="J20" i="3"/>
  <c r="E20" i="3"/>
  <c r="J19" i="3"/>
  <c r="J14" i="3"/>
  <c r="J81" i="3" s="1"/>
  <c r="E7" i="3"/>
  <c r="T2253" i="2"/>
  <c r="P1870" i="2"/>
  <c r="BK1187" i="2"/>
  <c r="J1187" i="2" s="1"/>
  <c r="AY53" i="1"/>
  <c r="AX53" i="1"/>
  <c r="BI2332" i="2"/>
  <c r="BH2332" i="2"/>
  <c r="BG2332" i="2"/>
  <c r="BF2332" i="2"/>
  <c r="T2332" i="2"/>
  <c r="R2332" i="2"/>
  <c r="P2332" i="2"/>
  <c r="BK2332" i="2"/>
  <c r="J2332" i="2"/>
  <c r="BE2332" i="2" s="1"/>
  <c r="BI2321" i="2"/>
  <c r="BH2321" i="2"/>
  <c r="BG2321" i="2"/>
  <c r="BF2321" i="2"/>
  <c r="BE2321" i="2"/>
  <c r="T2321" i="2"/>
  <c r="R2321" i="2"/>
  <c r="P2321" i="2"/>
  <c r="BK2321" i="2"/>
  <c r="J2321" i="2"/>
  <c r="BI2311" i="2"/>
  <c r="BH2311" i="2"/>
  <c r="BG2311" i="2"/>
  <c r="BF2311" i="2"/>
  <c r="T2311" i="2"/>
  <c r="R2311" i="2"/>
  <c r="P2311" i="2"/>
  <c r="BK2311" i="2"/>
  <c r="J2311" i="2"/>
  <c r="BE2311" i="2" s="1"/>
  <c r="BI2307" i="2"/>
  <c r="BH2307" i="2"/>
  <c r="BG2307" i="2"/>
  <c r="BF2307" i="2"/>
  <c r="BE2307" i="2"/>
  <c r="T2307" i="2"/>
  <c r="R2307" i="2"/>
  <c r="P2307" i="2"/>
  <c r="BK2307" i="2"/>
  <c r="J2307" i="2"/>
  <c r="BI2303" i="2"/>
  <c r="BH2303" i="2"/>
  <c r="BG2303" i="2"/>
  <c r="BF2303" i="2"/>
  <c r="T2303" i="2"/>
  <c r="T2298" i="2" s="1"/>
  <c r="R2303" i="2"/>
  <c r="P2303" i="2"/>
  <c r="BK2303" i="2"/>
  <c r="J2303" i="2"/>
  <c r="BE2303" i="2" s="1"/>
  <c r="BI2299" i="2"/>
  <c r="BH2299" i="2"/>
  <c r="BG2299" i="2"/>
  <c r="BF2299" i="2"/>
  <c r="BE2299" i="2"/>
  <c r="T2299" i="2"/>
  <c r="R2299" i="2"/>
  <c r="P2299" i="2"/>
  <c r="P2298" i="2" s="1"/>
  <c r="BK2299" i="2"/>
  <c r="J2299" i="2"/>
  <c r="BI2295" i="2"/>
  <c r="BH2295" i="2"/>
  <c r="BG2295" i="2"/>
  <c r="BF2295" i="2"/>
  <c r="T2295" i="2"/>
  <c r="R2295" i="2"/>
  <c r="P2295" i="2"/>
  <c r="BK2295" i="2"/>
  <c r="J2295" i="2"/>
  <c r="BE2295" i="2" s="1"/>
  <c r="BI2276" i="2"/>
  <c r="BH2276" i="2"/>
  <c r="BG2276" i="2"/>
  <c r="BF2276" i="2"/>
  <c r="BE2276" i="2"/>
  <c r="T2276" i="2"/>
  <c r="R2276" i="2"/>
  <c r="P2276" i="2"/>
  <c r="BK2276" i="2"/>
  <c r="J2276" i="2"/>
  <c r="BI2269" i="2"/>
  <c r="BH2269" i="2"/>
  <c r="BG2269" i="2"/>
  <c r="BF2269" i="2"/>
  <c r="T2269" i="2"/>
  <c r="T2268" i="2" s="1"/>
  <c r="R2269" i="2"/>
  <c r="P2269" i="2"/>
  <c r="BK2269" i="2"/>
  <c r="BK2268" i="2" s="1"/>
  <c r="J2268" i="2" s="1"/>
  <c r="J99" i="2" s="1"/>
  <c r="J2269" i="2"/>
  <c r="BE2269" i="2" s="1"/>
  <c r="BI2258" i="2"/>
  <c r="BH2258" i="2"/>
  <c r="BG2258" i="2"/>
  <c r="BF2258" i="2"/>
  <c r="T2258" i="2"/>
  <c r="R2258" i="2"/>
  <c r="P2258" i="2"/>
  <c r="BK2258" i="2"/>
  <c r="J2258" i="2"/>
  <c r="BE2258" i="2" s="1"/>
  <c r="BI2254" i="2"/>
  <c r="BH2254" i="2"/>
  <c r="BG2254" i="2"/>
  <c r="BF2254" i="2"/>
  <c r="BE2254" i="2"/>
  <c r="T2254" i="2"/>
  <c r="R2254" i="2"/>
  <c r="P2254" i="2"/>
  <c r="P2253" i="2" s="1"/>
  <c r="BK2254" i="2"/>
  <c r="BK2253" i="2" s="1"/>
  <c r="J2253" i="2" s="1"/>
  <c r="J98" i="2" s="1"/>
  <c r="J2254" i="2"/>
  <c r="BI2252" i="2"/>
  <c r="BH2252" i="2"/>
  <c r="BG2252" i="2"/>
  <c r="BF2252" i="2"/>
  <c r="BE2252" i="2"/>
  <c r="T2252" i="2"/>
  <c r="R2252" i="2"/>
  <c r="P2252" i="2"/>
  <c r="BK2252" i="2"/>
  <c r="J2252" i="2"/>
  <c r="BI2246" i="2"/>
  <c r="BH2246" i="2"/>
  <c r="BG2246" i="2"/>
  <c r="BF2246" i="2"/>
  <c r="BE2246" i="2"/>
  <c r="T2246" i="2"/>
  <c r="R2246" i="2"/>
  <c r="P2246" i="2"/>
  <c r="BK2246" i="2"/>
  <c r="J2246" i="2"/>
  <c r="BI2243" i="2"/>
  <c r="BH2243" i="2"/>
  <c r="BG2243" i="2"/>
  <c r="BF2243" i="2"/>
  <c r="BE2243" i="2"/>
  <c r="T2243" i="2"/>
  <c r="R2243" i="2"/>
  <c r="P2243" i="2"/>
  <c r="BK2243" i="2"/>
  <c r="J2243" i="2"/>
  <c r="BI2240" i="2"/>
  <c r="BH2240" i="2"/>
  <c r="BG2240" i="2"/>
  <c r="BF2240" i="2"/>
  <c r="BE2240" i="2"/>
  <c r="T2240" i="2"/>
  <c r="R2240" i="2"/>
  <c r="P2240" i="2"/>
  <c r="BK2240" i="2"/>
  <c r="J2240" i="2"/>
  <c r="BI2234" i="2"/>
  <c r="BH2234" i="2"/>
  <c r="BG2234" i="2"/>
  <c r="BF2234" i="2"/>
  <c r="BE2234" i="2"/>
  <c r="T2234" i="2"/>
  <c r="R2234" i="2"/>
  <c r="P2234" i="2"/>
  <c r="BK2234" i="2"/>
  <c r="J2234" i="2"/>
  <c r="BI2231" i="2"/>
  <c r="BH2231" i="2"/>
  <c r="BG2231" i="2"/>
  <c r="BF2231" i="2"/>
  <c r="BE2231" i="2"/>
  <c r="T2231" i="2"/>
  <c r="R2231" i="2"/>
  <c r="R2230" i="2" s="1"/>
  <c r="P2231" i="2"/>
  <c r="P2230" i="2" s="1"/>
  <c r="BK2231" i="2"/>
  <c r="J2231" i="2"/>
  <c r="BI2227" i="2"/>
  <c r="BH2227" i="2"/>
  <c r="BG2227" i="2"/>
  <c r="BF2227" i="2"/>
  <c r="BE2227" i="2"/>
  <c r="T2227" i="2"/>
  <c r="R2227" i="2"/>
  <c r="P2227" i="2"/>
  <c r="BK2227" i="2"/>
  <c r="J2227" i="2"/>
  <c r="BI2224" i="2"/>
  <c r="BH2224" i="2"/>
  <c r="BG2224" i="2"/>
  <c r="BF2224" i="2"/>
  <c r="T2224" i="2"/>
  <c r="R2224" i="2"/>
  <c r="P2224" i="2"/>
  <c r="BK2224" i="2"/>
  <c r="J2224" i="2"/>
  <c r="BE2224" i="2" s="1"/>
  <c r="BI2221" i="2"/>
  <c r="BH2221" i="2"/>
  <c r="BG2221" i="2"/>
  <c r="BF2221" i="2"/>
  <c r="BE2221" i="2"/>
  <c r="T2221" i="2"/>
  <c r="R2221" i="2"/>
  <c r="P2221" i="2"/>
  <c r="BK2221" i="2"/>
  <c r="J2221" i="2"/>
  <c r="BI2218" i="2"/>
  <c r="BH2218" i="2"/>
  <c r="BG2218" i="2"/>
  <c r="BF2218" i="2"/>
  <c r="T2218" i="2"/>
  <c r="R2218" i="2"/>
  <c r="P2218" i="2"/>
  <c r="BK2218" i="2"/>
  <c r="J2218" i="2"/>
  <c r="BE2218" i="2" s="1"/>
  <c r="BI2189" i="2"/>
  <c r="BH2189" i="2"/>
  <c r="BG2189" i="2"/>
  <c r="BF2189" i="2"/>
  <c r="BE2189" i="2"/>
  <c r="T2189" i="2"/>
  <c r="R2189" i="2"/>
  <c r="P2189" i="2"/>
  <c r="BK2189" i="2"/>
  <c r="J2189" i="2"/>
  <c r="BI2183" i="2"/>
  <c r="BH2183" i="2"/>
  <c r="BG2183" i="2"/>
  <c r="BF2183" i="2"/>
  <c r="T2183" i="2"/>
  <c r="R2183" i="2"/>
  <c r="P2183" i="2"/>
  <c r="BK2183" i="2"/>
  <c r="J2183" i="2"/>
  <c r="BE2183" i="2" s="1"/>
  <c r="BI2171" i="2"/>
  <c r="BH2171" i="2"/>
  <c r="BG2171" i="2"/>
  <c r="BF2171" i="2"/>
  <c r="BE2171" i="2"/>
  <c r="T2171" i="2"/>
  <c r="R2171" i="2"/>
  <c r="P2171" i="2"/>
  <c r="BK2171" i="2"/>
  <c r="J2171" i="2"/>
  <c r="BI2167" i="2"/>
  <c r="BH2167" i="2"/>
  <c r="BG2167" i="2"/>
  <c r="BF2167" i="2"/>
  <c r="T2167" i="2"/>
  <c r="R2167" i="2"/>
  <c r="P2167" i="2"/>
  <c r="BK2167" i="2"/>
  <c r="J2167" i="2"/>
  <c r="BE2167" i="2" s="1"/>
  <c r="BI2163" i="2"/>
  <c r="BH2163" i="2"/>
  <c r="BG2163" i="2"/>
  <c r="BF2163" i="2"/>
  <c r="BE2163" i="2"/>
  <c r="T2163" i="2"/>
  <c r="R2163" i="2"/>
  <c r="P2163" i="2"/>
  <c r="BK2163" i="2"/>
  <c r="J2163" i="2"/>
  <c r="BI2160" i="2"/>
  <c r="BH2160" i="2"/>
  <c r="BG2160" i="2"/>
  <c r="BF2160" i="2"/>
  <c r="T2160" i="2"/>
  <c r="R2160" i="2"/>
  <c r="R2159" i="2" s="1"/>
  <c r="P2160" i="2"/>
  <c r="BK2160" i="2"/>
  <c r="J2160" i="2"/>
  <c r="BE2160" i="2" s="1"/>
  <c r="BI2158" i="2"/>
  <c r="BH2158" i="2"/>
  <c r="BG2158" i="2"/>
  <c r="BF2158" i="2"/>
  <c r="BE2158" i="2"/>
  <c r="T2158" i="2"/>
  <c r="R2158" i="2"/>
  <c r="P2158" i="2"/>
  <c r="BK2158" i="2"/>
  <c r="J2158" i="2"/>
  <c r="BI2156" i="2"/>
  <c r="BH2156" i="2"/>
  <c r="BG2156" i="2"/>
  <c r="BF2156" i="2"/>
  <c r="T2156" i="2"/>
  <c r="R2156" i="2"/>
  <c r="P2156" i="2"/>
  <c r="BK2156" i="2"/>
  <c r="J2156" i="2"/>
  <c r="BE2156" i="2" s="1"/>
  <c r="BI2153" i="2"/>
  <c r="BH2153" i="2"/>
  <c r="BG2153" i="2"/>
  <c r="BF2153" i="2"/>
  <c r="BE2153" i="2"/>
  <c r="T2153" i="2"/>
  <c r="R2153" i="2"/>
  <c r="P2153" i="2"/>
  <c r="BK2153" i="2"/>
  <c r="J2153" i="2"/>
  <c r="BI2149" i="2"/>
  <c r="BH2149" i="2"/>
  <c r="BG2149" i="2"/>
  <c r="BF2149" i="2"/>
  <c r="T2149" i="2"/>
  <c r="T2145" i="2" s="1"/>
  <c r="R2149" i="2"/>
  <c r="P2149" i="2"/>
  <c r="BK2149" i="2"/>
  <c r="J2149" i="2"/>
  <c r="BE2149" i="2" s="1"/>
  <c r="BI2146" i="2"/>
  <c r="BH2146" i="2"/>
  <c r="BG2146" i="2"/>
  <c r="BF2146" i="2"/>
  <c r="BE2146" i="2"/>
  <c r="T2146" i="2"/>
  <c r="R2146" i="2"/>
  <c r="R2145" i="2" s="1"/>
  <c r="P2146" i="2"/>
  <c r="P2145" i="2" s="1"/>
  <c r="BK2146" i="2"/>
  <c r="J2146" i="2"/>
  <c r="BI2142" i="2"/>
  <c r="BH2142" i="2"/>
  <c r="BG2142" i="2"/>
  <c r="BF2142" i="2"/>
  <c r="BE2142" i="2"/>
  <c r="T2142" i="2"/>
  <c r="R2142" i="2"/>
  <c r="P2142" i="2"/>
  <c r="BK2142" i="2"/>
  <c r="J2142" i="2"/>
  <c r="BI2139" i="2"/>
  <c r="BH2139" i="2"/>
  <c r="BG2139" i="2"/>
  <c r="BF2139" i="2"/>
  <c r="T2139" i="2"/>
  <c r="R2139" i="2"/>
  <c r="P2139" i="2"/>
  <c r="BK2139" i="2"/>
  <c r="J2139" i="2"/>
  <c r="BE2139" i="2" s="1"/>
  <c r="BI2136" i="2"/>
  <c r="BH2136" i="2"/>
  <c r="BG2136" i="2"/>
  <c r="BF2136" i="2"/>
  <c r="BE2136" i="2"/>
  <c r="T2136" i="2"/>
  <c r="R2136" i="2"/>
  <c r="P2136" i="2"/>
  <c r="BK2136" i="2"/>
  <c r="J2136" i="2"/>
  <c r="BI2125" i="2"/>
  <c r="BH2125" i="2"/>
  <c r="BG2125" i="2"/>
  <c r="BF2125" i="2"/>
  <c r="T2125" i="2"/>
  <c r="R2125" i="2"/>
  <c r="P2125" i="2"/>
  <c r="BK2125" i="2"/>
  <c r="J2125" i="2"/>
  <c r="BE2125" i="2" s="1"/>
  <c r="BI2121" i="2"/>
  <c r="BH2121" i="2"/>
  <c r="BG2121" i="2"/>
  <c r="BF2121" i="2"/>
  <c r="BE2121" i="2"/>
  <c r="T2121" i="2"/>
  <c r="R2121" i="2"/>
  <c r="P2121" i="2"/>
  <c r="BK2121" i="2"/>
  <c r="J2121" i="2"/>
  <c r="BI2117" i="2"/>
  <c r="BH2117" i="2"/>
  <c r="BG2117" i="2"/>
  <c r="BF2117" i="2"/>
  <c r="T2117" i="2"/>
  <c r="R2117" i="2"/>
  <c r="P2117" i="2"/>
  <c r="BK2117" i="2"/>
  <c r="J2117" i="2"/>
  <c r="BE2117" i="2" s="1"/>
  <c r="BI2113" i="2"/>
  <c r="BH2113" i="2"/>
  <c r="BG2113" i="2"/>
  <c r="BF2113" i="2"/>
  <c r="BE2113" i="2"/>
  <c r="T2113" i="2"/>
  <c r="R2113" i="2"/>
  <c r="P2113" i="2"/>
  <c r="BK2113" i="2"/>
  <c r="J2113" i="2"/>
  <c r="BI2101" i="2"/>
  <c r="BH2101" i="2"/>
  <c r="BG2101" i="2"/>
  <c r="BF2101" i="2"/>
  <c r="T2101" i="2"/>
  <c r="R2101" i="2"/>
  <c r="P2101" i="2"/>
  <c r="BK2101" i="2"/>
  <c r="J2101" i="2"/>
  <c r="BE2101" i="2" s="1"/>
  <c r="BI2090" i="2"/>
  <c r="BH2090" i="2"/>
  <c r="BG2090" i="2"/>
  <c r="BF2090" i="2"/>
  <c r="BE2090" i="2"/>
  <c r="T2090" i="2"/>
  <c r="R2090" i="2"/>
  <c r="P2090" i="2"/>
  <c r="BK2090" i="2"/>
  <c r="J2090" i="2"/>
  <c r="BI2083" i="2"/>
  <c r="BH2083" i="2"/>
  <c r="BG2083" i="2"/>
  <c r="BF2083" i="2"/>
  <c r="T2083" i="2"/>
  <c r="R2083" i="2"/>
  <c r="P2083" i="2"/>
  <c r="BK2083" i="2"/>
  <c r="J2083" i="2"/>
  <c r="BE2083" i="2" s="1"/>
  <c r="BI2079" i="2"/>
  <c r="BH2079" i="2"/>
  <c r="BG2079" i="2"/>
  <c r="BF2079" i="2"/>
  <c r="BE2079" i="2"/>
  <c r="T2079" i="2"/>
  <c r="R2079" i="2"/>
  <c r="P2079" i="2"/>
  <c r="BK2079" i="2"/>
  <c r="J2079" i="2"/>
  <c r="BI2075" i="2"/>
  <c r="BH2075" i="2"/>
  <c r="BG2075" i="2"/>
  <c r="BF2075" i="2"/>
  <c r="T2075" i="2"/>
  <c r="R2075" i="2"/>
  <c r="P2075" i="2"/>
  <c r="BK2075" i="2"/>
  <c r="J2075" i="2"/>
  <c r="BE2075" i="2" s="1"/>
  <c r="BI2071" i="2"/>
  <c r="BH2071" i="2"/>
  <c r="BG2071" i="2"/>
  <c r="BF2071" i="2"/>
  <c r="BE2071" i="2"/>
  <c r="T2071" i="2"/>
  <c r="R2071" i="2"/>
  <c r="P2071" i="2"/>
  <c r="BK2071" i="2"/>
  <c r="J2071" i="2"/>
  <c r="BI2070" i="2"/>
  <c r="BH2070" i="2"/>
  <c r="BG2070" i="2"/>
  <c r="BF2070" i="2"/>
  <c r="T2070" i="2"/>
  <c r="R2070" i="2"/>
  <c r="P2070" i="2"/>
  <c r="BK2070" i="2"/>
  <c r="J2070" i="2"/>
  <c r="BE2070" i="2" s="1"/>
  <c r="BI2067" i="2"/>
  <c r="BH2067" i="2"/>
  <c r="BG2067" i="2"/>
  <c r="BF2067" i="2"/>
  <c r="BE2067" i="2"/>
  <c r="T2067" i="2"/>
  <c r="R2067" i="2"/>
  <c r="P2067" i="2"/>
  <c r="BK2067" i="2"/>
  <c r="J2067" i="2"/>
  <c r="BI2064" i="2"/>
  <c r="BH2064" i="2"/>
  <c r="BG2064" i="2"/>
  <c r="BF2064" i="2"/>
  <c r="T2064" i="2"/>
  <c r="R2064" i="2"/>
  <c r="P2064" i="2"/>
  <c r="BK2064" i="2"/>
  <c r="J2064" i="2"/>
  <c r="BE2064" i="2" s="1"/>
  <c r="BI2059" i="2"/>
  <c r="BH2059" i="2"/>
  <c r="BG2059" i="2"/>
  <c r="BF2059" i="2"/>
  <c r="BE2059" i="2"/>
  <c r="T2059" i="2"/>
  <c r="R2059" i="2"/>
  <c r="P2059" i="2"/>
  <c r="BK2059" i="2"/>
  <c r="J2059" i="2"/>
  <c r="BI2055" i="2"/>
  <c r="BH2055" i="2"/>
  <c r="BG2055" i="2"/>
  <c r="BF2055" i="2"/>
  <c r="T2055" i="2"/>
  <c r="R2055" i="2"/>
  <c r="P2055" i="2"/>
  <c r="BK2055" i="2"/>
  <c r="J2055" i="2"/>
  <c r="BE2055" i="2" s="1"/>
  <c r="BI2050" i="2"/>
  <c r="BH2050" i="2"/>
  <c r="BG2050" i="2"/>
  <c r="BF2050" i="2"/>
  <c r="BE2050" i="2"/>
  <c r="T2050" i="2"/>
  <c r="R2050" i="2"/>
  <c r="P2050" i="2"/>
  <c r="P2044" i="2" s="1"/>
  <c r="BK2050" i="2"/>
  <c r="J2050" i="2"/>
  <c r="BI2045" i="2"/>
  <c r="BH2045" i="2"/>
  <c r="BG2045" i="2"/>
  <c r="BF2045" i="2"/>
  <c r="T2045" i="2"/>
  <c r="R2045" i="2"/>
  <c r="P2045" i="2"/>
  <c r="BK2045" i="2"/>
  <c r="BK2044" i="2" s="1"/>
  <c r="J2044" i="2" s="1"/>
  <c r="J94" i="2" s="1"/>
  <c r="J2045" i="2"/>
  <c r="BE2045" i="2" s="1"/>
  <c r="BI2041" i="2"/>
  <c r="BH2041" i="2"/>
  <c r="BG2041" i="2"/>
  <c r="BF2041" i="2"/>
  <c r="BE2041" i="2"/>
  <c r="T2041" i="2"/>
  <c r="R2041" i="2"/>
  <c r="P2041" i="2"/>
  <c r="BK2041" i="2"/>
  <c r="J2041" i="2"/>
  <c r="BI2040" i="2"/>
  <c r="BH2040" i="2"/>
  <c r="BG2040" i="2"/>
  <c r="BF2040" i="2"/>
  <c r="BE2040" i="2"/>
  <c r="T2040" i="2"/>
  <c r="R2040" i="2"/>
  <c r="P2040" i="2"/>
  <c r="BK2040" i="2"/>
  <c r="J2040" i="2"/>
  <c r="BI2037" i="2"/>
  <c r="BH2037" i="2"/>
  <c r="BG2037" i="2"/>
  <c r="BF2037" i="2"/>
  <c r="BE2037" i="2"/>
  <c r="T2037" i="2"/>
  <c r="R2037" i="2"/>
  <c r="P2037" i="2"/>
  <c r="BK2037" i="2"/>
  <c r="J2037" i="2"/>
  <c r="BI2034" i="2"/>
  <c r="BH2034" i="2"/>
  <c r="BG2034" i="2"/>
  <c r="BF2034" i="2"/>
  <c r="BE2034" i="2"/>
  <c r="T2034" i="2"/>
  <c r="R2034" i="2"/>
  <c r="P2034" i="2"/>
  <c r="BK2034" i="2"/>
  <c r="J2034" i="2"/>
  <c r="BI2028" i="2"/>
  <c r="BH2028" i="2"/>
  <c r="BG2028" i="2"/>
  <c r="BF2028" i="2"/>
  <c r="BE2028" i="2"/>
  <c r="T2028" i="2"/>
  <c r="R2028" i="2"/>
  <c r="P2028" i="2"/>
  <c r="BK2028" i="2"/>
  <c r="J2028" i="2"/>
  <c r="BI2024" i="2"/>
  <c r="BH2024" i="2"/>
  <c r="BG2024" i="2"/>
  <c r="BF2024" i="2"/>
  <c r="BE2024" i="2"/>
  <c r="T2024" i="2"/>
  <c r="R2024" i="2"/>
  <c r="P2024" i="2"/>
  <c r="BK2024" i="2"/>
  <c r="J2024" i="2"/>
  <c r="BI2019" i="2"/>
  <c r="BH2019" i="2"/>
  <c r="BG2019" i="2"/>
  <c r="BF2019" i="2"/>
  <c r="BE2019" i="2"/>
  <c r="T2019" i="2"/>
  <c r="R2019" i="2"/>
  <c r="P2019" i="2"/>
  <c r="BK2019" i="2"/>
  <c r="J2019" i="2"/>
  <c r="BI2015" i="2"/>
  <c r="BH2015" i="2"/>
  <c r="BG2015" i="2"/>
  <c r="BF2015" i="2"/>
  <c r="BE2015" i="2"/>
  <c r="T2015" i="2"/>
  <c r="R2015" i="2"/>
  <c r="P2015" i="2"/>
  <c r="BK2015" i="2"/>
  <c r="J2015" i="2"/>
  <c r="BI2011" i="2"/>
  <c r="BH2011" i="2"/>
  <c r="BG2011" i="2"/>
  <c r="BF2011" i="2"/>
  <c r="BE2011" i="2"/>
  <c r="T2011" i="2"/>
  <c r="R2011" i="2"/>
  <c r="P2011" i="2"/>
  <c r="BK2011" i="2"/>
  <c r="J2011" i="2"/>
  <c r="BI2007" i="2"/>
  <c r="BH2007" i="2"/>
  <c r="BG2007" i="2"/>
  <c r="BF2007" i="2"/>
  <c r="BE2007" i="2"/>
  <c r="T2007" i="2"/>
  <c r="R2007" i="2"/>
  <c r="P2007" i="2"/>
  <c r="BK2007" i="2"/>
  <c r="J2007" i="2"/>
  <c r="BI2001" i="2"/>
  <c r="BH2001" i="2"/>
  <c r="BG2001" i="2"/>
  <c r="BF2001" i="2"/>
  <c r="BE2001" i="2"/>
  <c r="T2001" i="2"/>
  <c r="R2001" i="2"/>
  <c r="P2001" i="2"/>
  <c r="BK2001" i="2"/>
  <c r="J2001" i="2"/>
  <c r="BI1997" i="2"/>
  <c r="BH1997" i="2"/>
  <c r="BG1997" i="2"/>
  <c r="BF1997" i="2"/>
  <c r="BE1997" i="2"/>
  <c r="T1997" i="2"/>
  <c r="R1997" i="2"/>
  <c r="P1997" i="2"/>
  <c r="BK1997" i="2"/>
  <c r="J1997" i="2"/>
  <c r="BI1993" i="2"/>
  <c r="BH1993" i="2"/>
  <c r="BG1993" i="2"/>
  <c r="BF1993" i="2"/>
  <c r="BE1993" i="2"/>
  <c r="T1993" i="2"/>
  <c r="R1993" i="2"/>
  <c r="P1993" i="2"/>
  <c r="BK1993" i="2"/>
  <c r="J1993" i="2"/>
  <c r="BI1987" i="2"/>
  <c r="BH1987" i="2"/>
  <c r="BG1987" i="2"/>
  <c r="BF1987" i="2"/>
  <c r="BE1987" i="2"/>
  <c r="T1987" i="2"/>
  <c r="R1987" i="2"/>
  <c r="P1987" i="2"/>
  <c r="BK1987" i="2"/>
  <c r="J1987" i="2"/>
  <c r="BI1979" i="2"/>
  <c r="BH1979" i="2"/>
  <c r="BG1979" i="2"/>
  <c r="BF1979" i="2"/>
  <c r="BE1979" i="2"/>
  <c r="T1979" i="2"/>
  <c r="R1979" i="2"/>
  <c r="P1979" i="2"/>
  <c r="BK1979" i="2"/>
  <c r="J1979" i="2"/>
  <c r="BI1973" i="2"/>
  <c r="BH1973" i="2"/>
  <c r="BG1973" i="2"/>
  <c r="BF1973" i="2"/>
  <c r="BE1973" i="2"/>
  <c r="T1973" i="2"/>
  <c r="R1973" i="2"/>
  <c r="P1973" i="2"/>
  <c r="BK1973" i="2"/>
  <c r="J1973" i="2"/>
  <c r="BI1961" i="2"/>
  <c r="BH1961" i="2"/>
  <c r="BG1961" i="2"/>
  <c r="BF1961" i="2"/>
  <c r="BE1961" i="2"/>
  <c r="T1961" i="2"/>
  <c r="R1961" i="2"/>
  <c r="P1961" i="2"/>
  <c r="BK1961" i="2"/>
  <c r="J1961" i="2"/>
  <c r="BI1955" i="2"/>
  <c r="BH1955" i="2"/>
  <c r="BG1955" i="2"/>
  <c r="BF1955" i="2"/>
  <c r="BE1955" i="2"/>
  <c r="T1955" i="2"/>
  <c r="R1955" i="2"/>
  <c r="P1955" i="2"/>
  <c r="BK1955" i="2"/>
  <c r="J1955" i="2"/>
  <c r="BI1951" i="2"/>
  <c r="BH1951" i="2"/>
  <c r="BG1951" i="2"/>
  <c r="BF1951" i="2"/>
  <c r="BE1951" i="2"/>
  <c r="T1951" i="2"/>
  <c r="R1951" i="2"/>
  <c r="P1951" i="2"/>
  <c r="BK1951" i="2"/>
  <c r="J1951" i="2"/>
  <c r="BI1947" i="2"/>
  <c r="BH1947" i="2"/>
  <c r="BG1947" i="2"/>
  <c r="BF1947" i="2"/>
  <c r="BE1947" i="2"/>
  <c r="T1947" i="2"/>
  <c r="R1947" i="2"/>
  <c r="P1947" i="2"/>
  <c r="BK1947" i="2"/>
  <c r="J1947" i="2"/>
  <c r="BI1939" i="2"/>
  <c r="BH1939" i="2"/>
  <c r="BG1939" i="2"/>
  <c r="BF1939" i="2"/>
  <c r="BE1939" i="2"/>
  <c r="T1939" i="2"/>
  <c r="R1939" i="2"/>
  <c r="P1939" i="2"/>
  <c r="BK1939" i="2"/>
  <c r="J1939" i="2"/>
  <c r="BI1931" i="2"/>
  <c r="BH1931" i="2"/>
  <c r="BG1931" i="2"/>
  <c r="BF1931" i="2"/>
  <c r="BE1931" i="2"/>
  <c r="T1931" i="2"/>
  <c r="R1931" i="2"/>
  <c r="P1931" i="2"/>
  <c r="BK1931" i="2"/>
  <c r="J1931" i="2"/>
  <c r="BI1927" i="2"/>
  <c r="BH1927" i="2"/>
  <c r="BG1927" i="2"/>
  <c r="BF1927" i="2"/>
  <c r="BE1927" i="2"/>
  <c r="T1927" i="2"/>
  <c r="R1927" i="2"/>
  <c r="P1927" i="2"/>
  <c r="BK1927" i="2"/>
  <c r="J1927" i="2"/>
  <c r="BI1921" i="2"/>
  <c r="BH1921" i="2"/>
  <c r="BG1921" i="2"/>
  <c r="BF1921" i="2"/>
  <c r="BE1921" i="2"/>
  <c r="T1921" i="2"/>
  <c r="R1921" i="2"/>
  <c r="P1921" i="2"/>
  <c r="BK1921" i="2"/>
  <c r="J1921" i="2"/>
  <c r="BI1917" i="2"/>
  <c r="BH1917" i="2"/>
  <c r="BG1917" i="2"/>
  <c r="BF1917" i="2"/>
  <c r="BE1917" i="2"/>
  <c r="T1917" i="2"/>
  <c r="R1917" i="2"/>
  <c r="P1917" i="2"/>
  <c r="BK1917" i="2"/>
  <c r="J1917" i="2"/>
  <c r="BI1909" i="2"/>
  <c r="BH1909" i="2"/>
  <c r="BG1909" i="2"/>
  <c r="BF1909" i="2"/>
  <c r="BE1909" i="2"/>
  <c r="T1909" i="2"/>
  <c r="R1909" i="2"/>
  <c r="P1909" i="2"/>
  <c r="BK1909" i="2"/>
  <c r="J1909" i="2"/>
  <c r="BI1903" i="2"/>
  <c r="BH1903" i="2"/>
  <c r="BG1903" i="2"/>
  <c r="BF1903" i="2"/>
  <c r="BE1903" i="2"/>
  <c r="T1903" i="2"/>
  <c r="R1903" i="2"/>
  <c r="P1903" i="2"/>
  <c r="BK1903" i="2"/>
  <c r="J1903" i="2"/>
  <c r="BI1899" i="2"/>
  <c r="BH1899" i="2"/>
  <c r="BG1899" i="2"/>
  <c r="BF1899" i="2"/>
  <c r="BE1899" i="2"/>
  <c r="T1899" i="2"/>
  <c r="R1899" i="2"/>
  <c r="P1899" i="2"/>
  <c r="BK1899" i="2"/>
  <c r="J1899" i="2"/>
  <c r="BI1893" i="2"/>
  <c r="BH1893" i="2"/>
  <c r="BG1893" i="2"/>
  <c r="BF1893" i="2"/>
  <c r="BE1893" i="2"/>
  <c r="T1893" i="2"/>
  <c r="R1893" i="2"/>
  <c r="P1893" i="2"/>
  <c r="BK1893" i="2"/>
  <c r="J1893" i="2"/>
  <c r="BI1889" i="2"/>
  <c r="BH1889" i="2"/>
  <c r="BG1889" i="2"/>
  <c r="BF1889" i="2"/>
  <c r="BE1889" i="2"/>
  <c r="T1889" i="2"/>
  <c r="R1889" i="2"/>
  <c r="P1889" i="2"/>
  <c r="BK1889" i="2"/>
  <c r="J1889" i="2"/>
  <c r="BI1885" i="2"/>
  <c r="BH1885" i="2"/>
  <c r="BG1885" i="2"/>
  <c r="BF1885" i="2"/>
  <c r="BE1885" i="2"/>
  <c r="T1885" i="2"/>
  <c r="R1885" i="2"/>
  <c r="P1885" i="2"/>
  <c r="BK1885" i="2"/>
  <c r="J1885" i="2"/>
  <c r="BI1879" i="2"/>
  <c r="BH1879" i="2"/>
  <c r="BG1879" i="2"/>
  <c r="BF1879" i="2"/>
  <c r="BE1879" i="2"/>
  <c r="T1879" i="2"/>
  <c r="R1879" i="2"/>
  <c r="P1879" i="2"/>
  <c r="BK1879" i="2"/>
  <c r="J1879" i="2"/>
  <c r="BI1871" i="2"/>
  <c r="BH1871" i="2"/>
  <c r="BG1871" i="2"/>
  <c r="BF1871" i="2"/>
  <c r="BE1871" i="2"/>
  <c r="T1871" i="2"/>
  <c r="R1871" i="2"/>
  <c r="R1870" i="2" s="1"/>
  <c r="P1871" i="2"/>
  <c r="BK1871" i="2"/>
  <c r="J1871" i="2"/>
  <c r="BI1867" i="2"/>
  <c r="BH1867" i="2"/>
  <c r="BG1867" i="2"/>
  <c r="BF1867" i="2"/>
  <c r="BE1867" i="2"/>
  <c r="T1867" i="2"/>
  <c r="R1867" i="2"/>
  <c r="P1867" i="2"/>
  <c r="BK1867" i="2"/>
  <c r="J1867" i="2"/>
  <c r="BI1863" i="2"/>
  <c r="BH1863" i="2"/>
  <c r="BG1863" i="2"/>
  <c r="BF1863" i="2"/>
  <c r="T1863" i="2"/>
  <c r="R1863" i="2"/>
  <c r="P1863" i="2"/>
  <c r="BK1863" i="2"/>
  <c r="J1863" i="2"/>
  <c r="BE1863" i="2" s="1"/>
  <c r="BI1860" i="2"/>
  <c r="BH1860" i="2"/>
  <c r="BG1860" i="2"/>
  <c r="BF1860" i="2"/>
  <c r="BE1860" i="2"/>
  <c r="T1860" i="2"/>
  <c r="R1860" i="2"/>
  <c r="P1860" i="2"/>
  <c r="BK1860" i="2"/>
  <c r="J1860" i="2"/>
  <c r="BI1857" i="2"/>
  <c r="BH1857" i="2"/>
  <c r="BG1857" i="2"/>
  <c r="BF1857" i="2"/>
  <c r="T1857" i="2"/>
  <c r="R1857" i="2"/>
  <c r="P1857" i="2"/>
  <c r="BK1857" i="2"/>
  <c r="J1857" i="2"/>
  <c r="BE1857" i="2" s="1"/>
  <c r="BI1856" i="2"/>
  <c r="BH1856" i="2"/>
  <c r="BG1856" i="2"/>
  <c r="BF1856" i="2"/>
  <c r="BE1856" i="2"/>
  <c r="T1856" i="2"/>
  <c r="R1856" i="2"/>
  <c r="P1856" i="2"/>
  <c r="BK1856" i="2"/>
  <c r="J1856" i="2"/>
  <c r="BI1831" i="2"/>
  <c r="BH1831" i="2"/>
  <c r="BG1831" i="2"/>
  <c r="BF1831" i="2"/>
  <c r="T1831" i="2"/>
  <c r="R1831" i="2"/>
  <c r="P1831" i="2"/>
  <c r="BK1831" i="2"/>
  <c r="J1831" i="2"/>
  <c r="BE1831" i="2" s="1"/>
  <c r="BI1827" i="2"/>
  <c r="BH1827" i="2"/>
  <c r="BG1827" i="2"/>
  <c r="BF1827" i="2"/>
  <c r="BE1827" i="2"/>
  <c r="T1827" i="2"/>
  <c r="R1827" i="2"/>
  <c r="P1827" i="2"/>
  <c r="BK1827" i="2"/>
  <c r="J1827" i="2"/>
  <c r="BI1823" i="2"/>
  <c r="BH1823" i="2"/>
  <c r="BG1823" i="2"/>
  <c r="BF1823" i="2"/>
  <c r="T1823" i="2"/>
  <c r="R1823" i="2"/>
  <c r="P1823" i="2"/>
  <c r="BK1823" i="2"/>
  <c r="J1823" i="2"/>
  <c r="BE1823" i="2" s="1"/>
  <c r="BI1821" i="2"/>
  <c r="BH1821" i="2"/>
  <c r="BG1821" i="2"/>
  <c r="BF1821" i="2"/>
  <c r="BE1821" i="2"/>
  <c r="T1821" i="2"/>
  <c r="R1821" i="2"/>
  <c r="P1821" i="2"/>
  <c r="BK1821" i="2"/>
  <c r="J1821" i="2"/>
  <c r="BI1815" i="2"/>
  <c r="BH1815" i="2"/>
  <c r="BG1815" i="2"/>
  <c r="BF1815" i="2"/>
  <c r="T1815" i="2"/>
  <c r="R1815" i="2"/>
  <c r="P1815" i="2"/>
  <c r="BK1815" i="2"/>
  <c r="J1815" i="2"/>
  <c r="BE1815" i="2" s="1"/>
  <c r="BI1811" i="2"/>
  <c r="BH1811" i="2"/>
  <c r="BG1811" i="2"/>
  <c r="BF1811" i="2"/>
  <c r="BE1811" i="2"/>
  <c r="T1811" i="2"/>
  <c r="R1811" i="2"/>
  <c r="P1811" i="2"/>
  <c r="BK1811" i="2"/>
  <c r="J1811" i="2"/>
  <c r="BI1786" i="2"/>
  <c r="BH1786" i="2"/>
  <c r="BG1786" i="2"/>
  <c r="BF1786" i="2"/>
  <c r="T1786" i="2"/>
  <c r="R1786" i="2"/>
  <c r="P1786" i="2"/>
  <c r="BK1786" i="2"/>
  <c r="J1786" i="2"/>
  <c r="BE1786" i="2" s="1"/>
  <c r="BI1782" i="2"/>
  <c r="BH1782" i="2"/>
  <c r="BG1782" i="2"/>
  <c r="BF1782" i="2"/>
  <c r="BE1782" i="2"/>
  <c r="T1782" i="2"/>
  <c r="R1782" i="2"/>
  <c r="P1782" i="2"/>
  <c r="BK1782" i="2"/>
  <c r="J1782" i="2"/>
  <c r="BI1778" i="2"/>
  <c r="BH1778" i="2"/>
  <c r="BG1778" i="2"/>
  <c r="BF1778" i="2"/>
  <c r="T1778" i="2"/>
  <c r="R1778" i="2"/>
  <c r="P1778" i="2"/>
  <c r="BK1778" i="2"/>
  <c r="J1778" i="2"/>
  <c r="BE1778" i="2" s="1"/>
  <c r="BI1774" i="2"/>
  <c r="BH1774" i="2"/>
  <c r="BG1774" i="2"/>
  <c r="BF1774" i="2"/>
  <c r="BE1774" i="2"/>
  <c r="T1774" i="2"/>
  <c r="R1774" i="2"/>
  <c r="P1774" i="2"/>
  <c r="BK1774" i="2"/>
  <c r="J1774" i="2"/>
  <c r="BI1770" i="2"/>
  <c r="BH1770" i="2"/>
  <c r="BG1770" i="2"/>
  <c r="BF1770" i="2"/>
  <c r="T1770" i="2"/>
  <c r="R1770" i="2"/>
  <c r="P1770" i="2"/>
  <c r="BK1770" i="2"/>
  <c r="J1770" i="2"/>
  <c r="BE1770" i="2" s="1"/>
  <c r="BI1749" i="2"/>
  <c r="BH1749" i="2"/>
  <c r="BG1749" i="2"/>
  <c r="BF1749" i="2"/>
  <c r="BE1749" i="2"/>
  <c r="T1749" i="2"/>
  <c r="R1749" i="2"/>
  <c r="P1749" i="2"/>
  <c r="BK1749" i="2"/>
  <c r="J1749" i="2"/>
  <c r="BI1728" i="2"/>
  <c r="BH1728" i="2"/>
  <c r="BG1728" i="2"/>
  <c r="BF1728" i="2"/>
  <c r="T1728" i="2"/>
  <c r="R1728" i="2"/>
  <c r="P1728" i="2"/>
  <c r="BK1728" i="2"/>
  <c r="J1728" i="2"/>
  <c r="BE1728" i="2" s="1"/>
  <c r="BI1703" i="2"/>
  <c r="BH1703" i="2"/>
  <c r="BG1703" i="2"/>
  <c r="BF1703" i="2"/>
  <c r="BE1703" i="2"/>
  <c r="T1703" i="2"/>
  <c r="R1703" i="2"/>
  <c r="P1703" i="2"/>
  <c r="BK1703" i="2"/>
  <c r="J1703" i="2"/>
  <c r="BI1699" i="2"/>
  <c r="BH1699" i="2"/>
  <c r="BG1699" i="2"/>
  <c r="BF1699" i="2"/>
  <c r="T1699" i="2"/>
  <c r="R1699" i="2"/>
  <c r="P1699" i="2"/>
  <c r="BK1699" i="2"/>
  <c r="J1699" i="2"/>
  <c r="BE1699" i="2" s="1"/>
  <c r="BI1695" i="2"/>
  <c r="BH1695" i="2"/>
  <c r="BG1695" i="2"/>
  <c r="BF1695" i="2"/>
  <c r="BE1695" i="2"/>
  <c r="T1695" i="2"/>
  <c r="R1695" i="2"/>
  <c r="P1695" i="2"/>
  <c r="BK1695" i="2"/>
  <c r="J1695" i="2"/>
  <c r="BI1691" i="2"/>
  <c r="BH1691" i="2"/>
  <c r="BG1691" i="2"/>
  <c r="BF1691" i="2"/>
  <c r="T1691" i="2"/>
  <c r="R1691" i="2"/>
  <c r="P1691" i="2"/>
  <c r="BK1691" i="2"/>
  <c r="J1691" i="2"/>
  <c r="BE1691" i="2" s="1"/>
  <c r="BI1687" i="2"/>
  <c r="BH1687" i="2"/>
  <c r="BG1687" i="2"/>
  <c r="BF1687" i="2"/>
  <c r="BE1687" i="2"/>
  <c r="T1687" i="2"/>
  <c r="R1687" i="2"/>
  <c r="P1687" i="2"/>
  <c r="BK1687" i="2"/>
  <c r="J1687" i="2"/>
  <c r="BI1662" i="2"/>
  <c r="BH1662" i="2"/>
  <c r="BG1662" i="2"/>
  <c r="BF1662" i="2"/>
  <c r="T1662" i="2"/>
  <c r="R1662" i="2"/>
  <c r="P1662" i="2"/>
  <c r="BK1662" i="2"/>
  <c r="J1662" i="2"/>
  <c r="BE1662" i="2" s="1"/>
  <c r="BI1659" i="2"/>
  <c r="BH1659" i="2"/>
  <c r="BG1659" i="2"/>
  <c r="BF1659" i="2"/>
  <c r="BE1659" i="2"/>
  <c r="T1659" i="2"/>
  <c r="R1659" i="2"/>
  <c r="P1659" i="2"/>
  <c r="BK1659" i="2"/>
  <c r="J1659" i="2"/>
  <c r="BI1656" i="2"/>
  <c r="BH1656" i="2"/>
  <c r="BG1656" i="2"/>
  <c r="BF1656" i="2"/>
  <c r="T1656" i="2"/>
  <c r="R1656" i="2"/>
  <c r="P1656" i="2"/>
  <c r="BK1656" i="2"/>
  <c r="J1656" i="2"/>
  <c r="BE1656" i="2" s="1"/>
  <c r="BI1653" i="2"/>
  <c r="BH1653" i="2"/>
  <c r="BG1653" i="2"/>
  <c r="BF1653" i="2"/>
  <c r="BE1653" i="2"/>
  <c r="T1653" i="2"/>
  <c r="R1653" i="2"/>
  <c r="P1653" i="2"/>
  <c r="P1648" i="2" s="1"/>
  <c r="BK1653" i="2"/>
  <c r="J1653" i="2"/>
  <c r="BI1649" i="2"/>
  <c r="BH1649" i="2"/>
  <c r="BG1649" i="2"/>
  <c r="BF1649" i="2"/>
  <c r="T1649" i="2"/>
  <c r="R1649" i="2"/>
  <c r="R1648" i="2" s="1"/>
  <c r="P1649" i="2"/>
  <c r="BK1649" i="2"/>
  <c r="J1649" i="2"/>
  <c r="BE1649" i="2" s="1"/>
  <c r="BI1646" i="2"/>
  <c r="BH1646" i="2"/>
  <c r="BG1646" i="2"/>
  <c r="BF1646" i="2"/>
  <c r="BE1646" i="2"/>
  <c r="T1646" i="2"/>
  <c r="R1646" i="2"/>
  <c r="P1646" i="2"/>
  <c r="BK1646" i="2"/>
  <c r="J1646" i="2"/>
  <c r="BI1642" i="2"/>
  <c r="BH1642" i="2"/>
  <c r="BG1642" i="2"/>
  <c r="BF1642" i="2"/>
  <c r="T1642" i="2"/>
  <c r="R1642" i="2"/>
  <c r="P1642" i="2"/>
  <c r="BK1642" i="2"/>
  <c r="J1642" i="2"/>
  <c r="BE1642" i="2" s="1"/>
  <c r="BI1639" i="2"/>
  <c r="BH1639" i="2"/>
  <c r="BG1639" i="2"/>
  <c r="BF1639" i="2"/>
  <c r="BE1639" i="2"/>
  <c r="T1639" i="2"/>
  <c r="R1639" i="2"/>
  <c r="P1639" i="2"/>
  <c r="BK1639" i="2"/>
  <c r="J1639" i="2"/>
  <c r="BI1635" i="2"/>
  <c r="BH1635" i="2"/>
  <c r="BG1635" i="2"/>
  <c r="BF1635" i="2"/>
  <c r="T1635" i="2"/>
  <c r="R1635" i="2"/>
  <c r="P1635" i="2"/>
  <c r="BK1635" i="2"/>
  <c r="J1635" i="2"/>
  <c r="BE1635" i="2" s="1"/>
  <c r="BI1631" i="2"/>
  <c r="BH1631" i="2"/>
  <c r="BG1631" i="2"/>
  <c r="BF1631" i="2"/>
  <c r="BE1631" i="2"/>
  <c r="T1631" i="2"/>
  <c r="R1631" i="2"/>
  <c r="P1631" i="2"/>
  <c r="BK1631" i="2"/>
  <c r="J1631" i="2"/>
  <c r="BI1628" i="2"/>
  <c r="BH1628" i="2"/>
  <c r="BG1628" i="2"/>
  <c r="BF1628" i="2"/>
  <c r="T1628" i="2"/>
  <c r="R1628" i="2"/>
  <c r="P1628" i="2"/>
  <c r="BK1628" i="2"/>
  <c r="J1628" i="2"/>
  <c r="BE1628" i="2" s="1"/>
  <c r="BI1625" i="2"/>
  <c r="BH1625" i="2"/>
  <c r="BG1625" i="2"/>
  <c r="BF1625" i="2"/>
  <c r="BE1625" i="2"/>
  <c r="T1625" i="2"/>
  <c r="R1625" i="2"/>
  <c r="P1625" i="2"/>
  <c r="BK1625" i="2"/>
  <c r="J1625" i="2"/>
  <c r="BI1622" i="2"/>
  <c r="BH1622" i="2"/>
  <c r="BG1622" i="2"/>
  <c r="BF1622" i="2"/>
  <c r="T1622" i="2"/>
  <c r="R1622" i="2"/>
  <c r="P1622" i="2"/>
  <c r="BK1622" i="2"/>
  <c r="J1622" i="2"/>
  <c r="BE1622" i="2" s="1"/>
  <c r="BI1621" i="2"/>
  <c r="BH1621" i="2"/>
  <c r="BG1621" i="2"/>
  <c r="BF1621" i="2"/>
  <c r="BE1621" i="2"/>
  <c r="T1621" i="2"/>
  <c r="R1621" i="2"/>
  <c r="P1621" i="2"/>
  <c r="BK1621" i="2"/>
  <c r="J1621" i="2"/>
  <c r="BI1617" i="2"/>
  <c r="BH1617" i="2"/>
  <c r="BG1617" i="2"/>
  <c r="BF1617" i="2"/>
  <c r="T1617" i="2"/>
  <c r="R1617" i="2"/>
  <c r="P1617" i="2"/>
  <c r="BK1617" i="2"/>
  <c r="J1617" i="2"/>
  <c r="BE1617" i="2" s="1"/>
  <c r="BI1614" i="2"/>
  <c r="BH1614" i="2"/>
  <c r="BG1614" i="2"/>
  <c r="BF1614" i="2"/>
  <c r="BE1614" i="2"/>
  <c r="T1614" i="2"/>
  <c r="R1614" i="2"/>
  <c r="P1614" i="2"/>
  <c r="BK1614" i="2"/>
  <c r="J1614" i="2"/>
  <c r="BI1610" i="2"/>
  <c r="BH1610" i="2"/>
  <c r="BG1610" i="2"/>
  <c r="BF1610" i="2"/>
  <c r="T1610" i="2"/>
  <c r="R1610" i="2"/>
  <c r="P1610" i="2"/>
  <c r="BK1610" i="2"/>
  <c r="J1610" i="2"/>
  <c r="BE1610" i="2" s="1"/>
  <c r="BI1606" i="2"/>
  <c r="BH1606" i="2"/>
  <c r="BG1606" i="2"/>
  <c r="BF1606" i="2"/>
  <c r="BE1606" i="2"/>
  <c r="T1606" i="2"/>
  <c r="R1606" i="2"/>
  <c r="P1606" i="2"/>
  <c r="BK1606" i="2"/>
  <c r="J1606" i="2"/>
  <c r="BI1598" i="2"/>
  <c r="BH1598" i="2"/>
  <c r="BG1598" i="2"/>
  <c r="BF1598" i="2"/>
  <c r="T1598" i="2"/>
  <c r="R1598" i="2"/>
  <c r="P1598" i="2"/>
  <c r="BK1598" i="2"/>
  <c r="J1598" i="2"/>
  <c r="BE1598" i="2" s="1"/>
  <c r="BI1586" i="2"/>
  <c r="BH1586" i="2"/>
  <c r="BG1586" i="2"/>
  <c r="BF1586" i="2"/>
  <c r="BE1586" i="2"/>
  <c r="T1586" i="2"/>
  <c r="R1586" i="2"/>
  <c r="P1586" i="2"/>
  <c r="BK1586" i="2"/>
  <c r="J1586" i="2"/>
  <c r="BI1582" i="2"/>
  <c r="BH1582" i="2"/>
  <c r="BG1582" i="2"/>
  <c r="BF1582" i="2"/>
  <c r="T1582" i="2"/>
  <c r="R1582" i="2"/>
  <c r="P1582" i="2"/>
  <c r="BK1582" i="2"/>
  <c r="J1582" i="2"/>
  <c r="BE1582" i="2" s="1"/>
  <c r="BI1578" i="2"/>
  <c r="BH1578" i="2"/>
  <c r="BG1578" i="2"/>
  <c r="BF1578" i="2"/>
  <c r="BE1578" i="2"/>
  <c r="T1578" i="2"/>
  <c r="R1578" i="2"/>
  <c r="P1578" i="2"/>
  <c r="BK1578" i="2"/>
  <c r="J1578" i="2"/>
  <c r="BI1574" i="2"/>
  <c r="BH1574" i="2"/>
  <c r="BG1574" i="2"/>
  <c r="BF1574" i="2"/>
  <c r="T1574" i="2"/>
  <c r="R1574" i="2"/>
  <c r="P1574" i="2"/>
  <c r="BK1574" i="2"/>
  <c r="J1574" i="2"/>
  <c r="BE1574" i="2" s="1"/>
  <c r="BI1568" i="2"/>
  <c r="BH1568" i="2"/>
  <c r="BG1568" i="2"/>
  <c r="BF1568" i="2"/>
  <c r="BE1568" i="2"/>
  <c r="T1568" i="2"/>
  <c r="R1568" i="2"/>
  <c r="P1568" i="2"/>
  <c r="BK1568" i="2"/>
  <c r="J1568" i="2"/>
  <c r="BI1564" i="2"/>
  <c r="BH1564" i="2"/>
  <c r="BG1564" i="2"/>
  <c r="BF1564" i="2"/>
  <c r="T1564" i="2"/>
  <c r="R1564" i="2"/>
  <c r="P1564" i="2"/>
  <c r="BK1564" i="2"/>
  <c r="J1564" i="2"/>
  <c r="BE1564" i="2" s="1"/>
  <c r="BI1560" i="2"/>
  <c r="BH1560" i="2"/>
  <c r="BG1560" i="2"/>
  <c r="BF1560" i="2"/>
  <c r="BE1560" i="2"/>
  <c r="T1560" i="2"/>
  <c r="R1560" i="2"/>
  <c r="R1555" i="2" s="1"/>
  <c r="P1560" i="2"/>
  <c r="BK1560" i="2"/>
  <c r="J1560" i="2"/>
  <c r="BI1556" i="2"/>
  <c r="BH1556" i="2"/>
  <c r="BG1556" i="2"/>
  <c r="BF1556" i="2"/>
  <c r="T1556" i="2"/>
  <c r="T1555" i="2" s="1"/>
  <c r="R1556" i="2"/>
  <c r="P1556" i="2"/>
  <c r="BK1556" i="2"/>
  <c r="BK1555" i="2" s="1"/>
  <c r="J1555" i="2" s="1"/>
  <c r="J91" i="2" s="1"/>
  <c r="J1556" i="2"/>
  <c r="BE1556" i="2" s="1"/>
  <c r="BI1553" i="2"/>
  <c r="BH1553" i="2"/>
  <c r="BG1553" i="2"/>
  <c r="BF1553" i="2"/>
  <c r="T1553" i="2"/>
  <c r="R1553" i="2"/>
  <c r="P1553" i="2"/>
  <c r="BK1553" i="2"/>
  <c r="J1553" i="2"/>
  <c r="BE1553" i="2" s="1"/>
  <c r="BI1533" i="2"/>
  <c r="BH1533" i="2"/>
  <c r="BG1533" i="2"/>
  <c r="BF1533" i="2"/>
  <c r="BE1533" i="2"/>
  <c r="T1533" i="2"/>
  <c r="R1533" i="2"/>
  <c r="P1533" i="2"/>
  <c r="BK1533" i="2"/>
  <c r="J1533" i="2"/>
  <c r="BI1492" i="2"/>
  <c r="BH1492" i="2"/>
  <c r="BG1492" i="2"/>
  <c r="BF1492" i="2"/>
  <c r="T1492" i="2"/>
  <c r="R1492" i="2"/>
  <c r="P1492" i="2"/>
  <c r="BK1492" i="2"/>
  <c r="J1492" i="2"/>
  <c r="BE1492" i="2" s="1"/>
  <c r="BI1487" i="2"/>
  <c r="BH1487" i="2"/>
  <c r="BG1487" i="2"/>
  <c r="BF1487" i="2"/>
  <c r="BE1487" i="2"/>
  <c r="T1487" i="2"/>
  <c r="R1487" i="2"/>
  <c r="P1487" i="2"/>
  <c r="BK1487" i="2"/>
  <c r="J1487" i="2"/>
  <c r="BI1482" i="2"/>
  <c r="BH1482" i="2"/>
  <c r="BG1482" i="2"/>
  <c r="BF1482" i="2"/>
  <c r="T1482" i="2"/>
  <c r="R1482" i="2"/>
  <c r="P1482" i="2"/>
  <c r="BK1482" i="2"/>
  <c r="J1482" i="2"/>
  <c r="BE1482" i="2" s="1"/>
  <c r="BI1478" i="2"/>
  <c r="BH1478" i="2"/>
  <c r="BG1478" i="2"/>
  <c r="BF1478" i="2"/>
  <c r="BE1478" i="2"/>
  <c r="T1478" i="2"/>
  <c r="R1478" i="2"/>
  <c r="P1478" i="2"/>
  <c r="BK1478" i="2"/>
  <c r="J1478" i="2"/>
  <c r="BI1464" i="2"/>
  <c r="BH1464" i="2"/>
  <c r="BG1464" i="2"/>
  <c r="BF1464" i="2"/>
  <c r="T1464" i="2"/>
  <c r="R1464" i="2"/>
  <c r="P1464" i="2"/>
  <c r="BK1464" i="2"/>
  <c r="J1464" i="2"/>
  <c r="BE1464" i="2" s="1"/>
  <c r="BI1454" i="2"/>
  <c r="BH1454" i="2"/>
  <c r="BG1454" i="2"/>
  <c r="BF1454" i="2"/>
  <c r="BE1454" i="2"/>
  <c r="T1454" i="2"/>
  <c r="R1454" i="2"/>
  <c r="P1454" i="2"/>
  <c r="BK1454" i="2"/>
  <c r="J1454" i="2"/>
  <c r="BI1450" i="2"/>
  <c r="BH1450" i="2"/>
  <c r="BG1450" i="2"/>
  <c r="BF1450" i="2"/>
  <c r="T1450" i="2"/>
  <c r="R1450" i="2"/>
  <c r="P1450" i="2"/>
  <c r="BK1450" i="2"/>
  <c r="J1450" i="2"/>
  <c r="BE1450" i="2" s="1"/>
  <c r="BI1444" i="2"/>
  <c r="BH1444" i="2"/>
  <c r="BG1444" i="2"/>
  <c r="BF1444" i="2"/>
  <c r="BE1444" i="2"/>
  <c r="T1444" i="2"/>
  <c r="R1444" i="2"/>
  <c r="P1444" i="2"/>
  <c r="BK1444" i="2"/>
  <c r="J1444" i="2"/>
  <c r="BI1440" i="2"/>
  <c r="BH1440" i="2"/>
  <c r="BG1440" i="2"/>
  <c r="BF1440" i="2"/>
  <c r="T1440" i="2"/>
  <c r="R1440" i="2"/>
  <c r="P1440" i="2"/>
  <c r="BK1440" i="2"/>
  <c r="J1440" i="2"/>
  <c r="BE1440" i="2" s="1"/>
  <c r="BI1436" i="2"/>
  <c r="BH1436" i="2"/>
  <c r="BG1436" i="2"/>
  <c r="BF1436" i="2"/>
  <c r="BE1436" i="2"/>
  <c r="T1436" i="2"/>
  <c r="R1436" i="2"/>
  <c r="P1436" i="2"/>
  <c r="P1435" i="2" s="1"/>
  <c r="BK1436" i="2"/>
  <c r="J1436" i="2"/>
  <c r="BI1433" i="2"/>
  <c r="BH1433" i="2"/>
  <c r="BG1433" i="2"/>
  <c r="BF1433" i="2"/>
  <c r="T1433" i="2"/>
  <c r="R1433" i="2"/>
  <c r="P1433" i="2"/>
  <c r="BK1433" i="2"/>
  <c r="J1433" i="2"/>
  <c r="BE1433" i="2" s="1"/>
  <c r="BI1428" i="2"/>
  <c r="BH1428" i="2"/>
  <c r="BG1428" i="2"/>
  <c r="BF1428" i="2"/>
  <c r="BE1428" i="2"/>
  <c r="T1428" i="2"/>
  <c r="R1428" i="2"/>
  <c r="P1428" i="2"/>
  <c r="BK1428" i="2"/>
  <c r="J1428" i="2"/>
  <c r="BI1414" i="2"/>
  <c r="BH1414" i="2"/>
  <c r="BG1414" i="2"/>
  <c r="BF1414" i="2"/>
  <c r="T1414" i="2"/>
  <c r="R1414" i="2"/>
  <c r="P1414" i="2"/>
  <c r="BK1414" i="2"/>
  <c r="J1414" i="2"/>
  <c r="BE1414" i="2" s="1"/>
  <c r="BI1400" i="2"/>
  <c r="BH1400" i="2"/>
  <c r="BG1400" i="2"/>
  <c r="BF1400" i="2"/>
  <c r="BE1400" i="2"/>
  <c r="T1400" i="2"/>
  <c r="R1400" i="2"/>
  <c r="P1400" i="2"/>
  <c r="BK1400" i="2"/>
  <c r="J1400" i="2"/>
  <c r="BI1386" i="2"/>
  <c r="BH1386" i="2"/>
  <c r="BG1386" i="2"/>
  <c r="BF1386" i="2"/>
  <c r="T1386" i="2"/>
  <c r="R1386" i="2"/>
  <c r="P1386" i="2"/>
  <c r="BK1386" i="2"/>
  <c r="J1386" i="2"/>
  <c r="BE1386" i="2" s="1"/>
  <c r="BI1383" i="2"/>
  <c r="BH1383" i="2"/>
  <c r="BG1383" i="2"/>
  <c r="BF1383" i="2"/>
  <c r="BE1383" i="2"/>
  <c r="T1383" i="2"/>
  <c r="R1383" i="2"/>
  <c r="P1383" i="2"/>
  <c r="BK1383" i="2"/>
  <c r="J1383" i="2"/>
  <c r="BI1366" i="2"/>
  <c r="BH1366" i="2"/>
  <c r="BG1366" i="2"/>
  <c r="BF1366" i="2"/>
  <c r="T1366" i="2"/>
  <c r="R1366" i="2"/>
  <c r="P1366" i="2"/>
  <c r="BK1366" i="2"/>
  <c r="J1366" i="2"/>
  <c r="BE1366" i="2" s="1"/>
  <c r="BI1358" i="2"/>
  <c r="BH1358" i="2"/>
  <c r="BG1358" i="2"/>
  <c r="BF1358" i="2"/>
  <c r="BE1358" i="2"/>
  <c r="T1358" i="2"/>
  <c r="R1358" i="2"/>
  <c r="P1358" i="2"/>
  <c r="BK1358" i="2"/>
  <c r="J1358" i="2"/>
  <c r="BI1357" i="2"/>
  <c r="BH1357" i="2"/>
  <c r="BG1357" i="2"/>
  <c r="BF1357" i="2"/>
  <c r="T1357" i="2"/>
  <c r="R1357" i="2"/>
  <c r="P1357" i="2"/>
  <c r="BK1357" i="2"/>
  <c r="J1357" i="2"/>
  <c r="BE1357" i="2" s="1"/>
  <c r="BI1349" i="2"/>
  <c r="BH1349" i="2"/>
  <c r="BG1349" i="2"/>
  <c r="BF1349" i="2"/>
  <c r="BE1349" i="2"/>
  <c r="T1349" i="2"/>
  <c r="R1349" i="2"/>
  <c r="P1349" i="2"/>
  <c r="BK1349" i="2"/>
  <c r="J1349" i="2"/>
  <c r="BI1339" i="2"/>
  <c r="BH1339" i="2"/>
  <c r="BG1339" i="2"/>
  <c r="BF1339" i="2"/>
  <c r="T1339" i="2"/>
  <c r="R1339" i="2"/>
  <c r="P1339" i="2"/>
  <c r="BK1339" i="2"/>
  <c r="J1339" i="2"/>
  <c r="BE1339" i="2" s="1"/>
  <c r="BI1318" i="2"/>
  <c r="BH1318" i="2"/>
  <c r="BG1318" i="2"/>
  <c r="BF1318" i="2"/>
  <c r="BE1318" i="2"/>
  <c r="T1318" i="2"/>
  <c r="R1318" i="2"/>
  <c r="P1318" i="2"/>
  <c r="BK1318" i="2"/>
  <c r="J1318" i="2"/>
  <c r="BI1314" i="2"/>
  <c r="BH1314" i="2"/>
  <c r="BG1314" i="2"/>
  <c r="BF1314" i="2"/>
  <c r="T1314" i="2"/>
  <c r="R1314" i="2"/>
  <c r="P1314" i="2"/>
  <c r="BK1314" i="2"/>
  <c r="J1314" i="2"/>
  <c r="BE1314" i="2" s="1"/>
  <c r="BI1289" i="2"/>
  <c r="BH1289" i="2"/>
  <c r="BG1289" i="2"/>
  <c r="BF1289" i="2"/>
  <c r="BE1289" i="2"/>
  <c r="T1289" i="2"/>
  <c r="R1289" i="2"/>
  <c r="P1289" i="2"/>
  <c r="BK1289" i="2"/>
  <c r="J1289" i="2"/>
  <c r="BI1285" i="2"/>
  <c r="BH1285" i="2"/>
  <c r="BG1285" i="2"/>
  <c r="BF1285" i="2"/>
  <c r="T1285" i="2"/>
  <c r="R1285" i="2"/>
  <c r="P1285" i="2"/>
  <c r="BK1285" i="2"/>
  <c r="J1285" i="2"/>
  <c r="BE1285" i="2" s="1"/>
  <c r="BI1261" i="2"/>
  <c r="BH1261" i="2"/>
  <c r="BG1261" i="2"/>
  <c r="BF1261" i="2"/>
  <c r="BE1261" i="2"/>
  <c r="T1261" i="2"/>
  <c r="R1261" i="2"/>
  <c r="P1261" i="2"/>
  <c r="BK1261" i="2"/>
  <c r="J1261" i="2"/>
  <c r="BI1244" i="2"/>
  <c r="BH1244" i="2"/>
  <c r="BG1244" i="2"/>
  <c r="BF1244" i="2"/>
  <c r="T1244" i="2"/>
  <c r="R1244" i="2"/>
  <c r="P1244" i="2"/>
  <c r="BK1244" i="2"/>
  <c r="J1244" i="2"/>
  <c r="BE1244" i="2" s="1"/>
  <c r="BI1239" i="2"/>
  <c r="BH1239" i="2"/>
  <c r="BG1239" i="2"/>
  <c r="BF1239" i="2"/>
  <c r="BE1239" i="2"/>
  <c r="T1239" i="2"/>
  <c r="R1239" i="2"/>
  <c r="P1239" i="2"/>
  <c r="BK1239" i="2"/>
  <c r="J1239" i="2"/>
  <c r="BI1234" i="2"/>
  <c r="BH1234" i="2"/>
  <c r="BG1234" i="2"/>
  <c r="BF1234" i="2"/>
  <c r="T1234" i="2"/>
  <c r="R1234" i="2"/>
  <c r="P1234" i="2"/>
  <c r="BK1234" i="2"/>
  <c r="J1234" i="2"/>
  <c r="BE1234" i="2" s="1"/>
  <c r="BI1230" i="2"/>
  <c r="BH1230" i="2"/>
  <c r="BG1230" i="2"/>
  <c r="BF1230" i="2"/>
  <c r="BE1230" i="2"/>
  <c r="T1230" i="2"/>
  <c r="R1230" i="2"/>
  <c r="P1230" i="2"/>
  <c r="BK1230" i="2"/>
  <c r="J1230" i="2"/>
  <c r="BI1226" i="2"/>
  <c r="BH1226" i="2"/>
  <c r="BG1226" i="2"/>
  <c r="BF1226" i="2"/>
  <c r="T1226" i="2"/>
  <c r="R1226" i="2"/>
  <c r="P1226" i="2"/>
  <c r="BK1226" i="2"/>
  <c r="J1226" i="2"/>
  <c r="BE1226" i="2" s="1"/>
  <c r="BI1222" i="2"/>
  <c r="BH1222" i="2"/>
  <c r="BG1222" i="2"/>
  <c r="BF1222" i="2"/>
  <c r="BE1222" i="2"/>
  <c r="T1222" i="2"/>
  <c r="R1222" i="2"/>
  <c r="P1222" i="2"/>
  <c r="BK1222" i="2"/>
  <c r="J1222" i="2"/>
  <c r="BI1219" i="2"/>
  <c r="BH1219" i="2"/>
  <c r="BG1219" i="2"/>
  <c r="BF1219" i="2"/>
  <c r="T1219" i="2"/>
  <c r="R1219" i="2"/>
  <c r="P1219" i="2"/>
  <c r="BK1219" i="2"/>
  <c r="J1219" i="2"/>
  <c r="BE1219" i="2" s="1"/>
  <c r="BI1214" i="2"/>
  <c r="BH1214" i="2"/>
  <c r="BG1214" i="2"/>
  <c r="BF1214" i="2"/>
  <c r="BE1214" i="2"/>
  <c r="T1214" i="2"/>
  <c r="R1214" i="2"/>
  <c r="P1214" i="2"/>
  <c r="BK1214" i="2"/>
  <c r="J1214" i="2"/>
  <c r="BI1206" i="2"/>
  <c r="BH1206" i="2"/>
  <c r="BG1206" i="2"/>
  <c r="BF1206" i="2"/>
  <c r="T1206" i="2"/>
  <c r="R1206" i="2"/>
  <c r="P1206" i="2"/>
  <c r="BK1206" i="2"/>
  <c r="J1206" i="2"/>
  <c r="BE1206" i="2" s="1"/>
  <c r="BI1203" i="2"/>
  <c r="BH1203" i="2"/>
  <c r="BG1203" i="2"/>
  <c r="BF1203" i="2"/>
  <c r="BE1203" i="2"/>
  <c r="T1203" i="2"/>
  <c r="R1203" i="2"/>
  <c r="P1203" i="2"/>
  <c r="BK1203" i="2"/>
  <c r="J1203" i="2"/>
  <c r="BI1200" i="2"/>
  <c r="BH1200" i="2"/>
  <c r="BG1200" i="2"/>
  <c r="BF1200" i="2"/>
  <c r="T1200" i="2"/>
  <c r="R1200" i="2"/>
  <c r="P1200" i="2"/>
  <c r="BK1200" i="2"/>
  <c r="J1200" i="2"/>
  <c r="BE1200" i="2" s="1"/>
  <c r="BI1196" i="2"/>
  <c r="BH1196" i="2"/>
  <c r="BG1196" i="2"/>
  <c r="BF1196" i="2"/>
  <c r="BE1196" i="2"/>
  <c r="T1196" i="2"/>
  <c r="R1196" i="2"/>
  <c r="P1196" i="2"/>
  <c r="BK1196" i="2"/>
  <c r="J1196" i="2"/>
  <c r="BI1192" i="2"/>
  <c r="BH1192" i="2"/>
  <c r="BG1192" i="2"/>
  <c r="BF1192" i="2"/>
  <c r="T1192" i="2"/>
  <c r="T1191" i="2" s="1"/>
  <c r="R1192" i="2"/>
  <c r="P1192" i="2"/>
  <c r="BK1192" i="2"/>
  <c r="BK1191" i="2" s="1"/>
  <c r="J1191" i="2" s="1"/>
  <c r="J89" i="2" s="1"/>
  <c r="J1192" i="2"/>
  <c r="BE1192" i="2" s="1"/>
  <c r="BI1188" i="2"/>
  <c r="BH1188" i="2"/>
  <c r="BG1188" i="2"/>
  <c r="BF1188" i="2"/>
  <c r="T1188" i="2"/>
  <c r="T1187" i="2" s="1"/>
  <c r="R1188" i="2"/>
  <c r="R1187" i="2" s="1"/>
  <c r="P1188" i="2"/>
  <c r="P1187" i="2" s="1"/>
  <c r="BK1188" i="2"/>
  <c r="J1188" i="2"/>
  <c r="BE1188" i="2" s="1"/>
  <c r="J88" i="2"/>
  <c r="BI1184" i="2"/>
  <c r="BH1184" i="2"/>
  <c r="BG1184" i="2"/>
  <c r="BF1184" i="2"/>
  <c r="BE1184" i="2"/>
  <c r="T1184" i="2"/>
  <c r="R1184" i="2"/>
  <c r="P1184" i="2"/>
  <c r="BK1184" i="2"/>
  <c r="J1184" i="2"/>
  <c r="BI1180" i="2"/>
  <c r="BH1180" i="2"/>
  <c r="BG1180" i="2"/>
  <c r="BF1180" i="2"/>
  <c r="T1180" i="2"/>
  <c r="R1180" i="2"/>
  <c r="P1180" i="2"/>
  <c r="BK1180" i="2"/>
  <c r="J1180" i="2"/>
  <c r="BE1180" i="2" s="1"/>
  <c r="BI1175" i="2"/>
  <c r="BH1175" i="2"/>
  <c r="BG1175" i="2"/>
  <c r="BF1175" i="2"/>
  <c r="BE1175" i="2"/>
  <c r="T1175" i="2"/>
  <c r="R1175" i="2"/>
  <c r="P1175" i="2"/>
  <c r="BK1175" i="2"/>
  <c r="J1175" i="2"/>
  <c r="BI1170" i="2"/>
  <c r="BH1170" i="2"/>
  <c r="BG1170" i="2"/>
  <c r="BF1170" i="2"/>
  <c r="T1170" i="2"/>
  <c r="T1169" i="2" s="1"/>
  <c r="R1170" i="2"/>
  <c r="R1169" i="2" s="1"/>
  <c r="P1170" i="2"/>
  <c r="BK1170" i="2"/>
  <c r="BK1169" i="2" s="1"/>
  <c r="J1169" i="2" s="1"/>
  <c r="J87" i="2" s="1"/>
  <c r="J1170" i="2"/>
  <c r="BE1170" i="2" s="1"/>
  <c r="BI1166" i="2"/>
  <c r="BH1166" i="2"/>
  <c r="BG1166" i="2"/>
  <c r="BF1166" i="2"/>
  <c r="T1166" i="2"/>
  <c r="R1166" i="2"/>
  <c r="P1166" i="2"/>
  <c r="BK1166" i="2"/>
  <c r="J1166" i="2"/>
  <c r="BE1166" i="2" s="1"/>
  <c r="BI1162" i="2"/>
  <c r="BH1162" i="2"/>
  <c r="BG1162" i="2"/>
  <c r="BF1162" i="2"/>
  <c r="T1162" i="2"/>
  <c r="R1162" i="2"/>
  <c r="P1162" i="2"/>
  <c r="BK1162" i="2"/>
  <c r="J1162" i="2"/>
  <c r="BE1162" i="2" s="1"/>
  <c r="BI1158" i="2"/>
  <c r="BH1158" i="2"/>
  <c r="BG1158" i="2"/>
  <c r="BF1158" i="2"/>
  <c r="BE1158" i="2"/>
  <c r="T1158" i="2"/>
  <c r="R1158" i="2"/>
  <c r="P1158" i="2"/>
  <c r="P1157" i="2" s="1"/>
  <c r="BK1158" i="2"/>
  <c r="BK1157" i="2" s="1"/>
  <c r="J1157" i="2" s="1"/>
  <c r="J86" i="2" s="1"/>
  <c r="J1158" i="2"/>
  <c r="BI1155" i="2"/>
  <c r="BH1155" i="2"/>
  <c r="BG1155" i="2"/>
  <c r="BF1155" i="2"/>
  <c r="T1155" i="2"/>
  <c r="R1155" i="2"/>
  <c r="P1155" i="2"/>
  <c r="BK1155" i="2"/>
  <c r="J1155" i="2"/>
  <c r="BE1155" i="2" s="1"/>
  <c r="BI1108" i="2"/>
  <c r="BH1108" i="2"/>
  <c r="BG1108" i="2"/>
  <c r="BF1108" i="2"/>
  <c r="BE1108" i="2"/>
  <c r="T1108" i="2"/>
  <c r="R1108" i="2"/>
  <c r="P1108" i="2"/>
  <c r="BK1108" i="2"/>
  <c r="J1108" i="2"/>
  <c r="BI1067" i="2"/>
  <c r="BH1067" i="2"/>
  <c r="BG1067" i="2"/>
  <c r="BF1067" i="2"/>
  <c r="T1067" i="2"/>
  <c r="R1067" i="2"/>
  <c r="P1067" i="2"/>
  <c r="BK1067" i="2"/>
  <c r="J1067" i="2"/>
  <c r="BE1067" i="2" s="1"/>
  <c r="BI1001" i="2"/>
  <c r="BH1001" i="2"/>
  <c r="BG1001" i="2"/>
  <c r="BF1001" i="2"/>
  <c r="BE1001" i="2"/>
  <c r="T1001" i="2"/>
  <c r="R1001" i="2"/>
  <c r="P1001" i="2"/>
  <c r="BK1001" i="2"/>
  <c r="J1001" i="2"/>
  <c r="BI994" i="2"/>
  <c r="BH994" i="2"/>
  <c r="BG994" i="2"/>
  <c r="BF994" i="2"/>
  <c r="T994" i="2"/>
  <c r="R994" i="2"/>
  <c r="P994" i="2"/>
  <c r="BK994" i="2"/>
  <c r="J994" i="2"/>
  <c r="BE994" i="2" s="1"/>
  <c r="BI983" i="2"/>
  <c r="BH983" i="2"/>
  <c r="BG983" i="2"/>
  <c r="BF983" i="2"/>
  <c r="BE983" i="2"/>
  <c r="T983" i="2"/>
  <c r="R983" i="2"/>
  <c r="P983" i="2"/>
  <c r="BK983" i="2"/>
  <c r="J983" i="2"/>
  <c r="BI963" i="2"/>
  <c r="BH963" i="2"/>
  <c r="BG963" i="2"/>
  <c r="BF963" i="2"/>
  <c r="T963" i="2"/>
  <c r="R963" i="2"/>
  <c r="P963" i="2"/>
  <c r="BK963" i="2"/>
  <c r="J963" i="2"/>
  <c r="BE963" i="2" s="1"/>
  <c r="BI930" i="2"/>
  <c r="BH930" i="2"/>
  <c r="BG930" i="2"/>
  <c r="BF930" i="2"/>
  <c r="BE930" i="2"/>
  <c r="T930" i="2"/>
  <c r="R930" i="2"/>
  <c r="P930" i="2"/>
  <c r="BK930" i="2"/>
  <c r="J930" i="2"/>
  <c r="BI911" i="2"/>
  <c r="BH911" i="2"/>
  <c r="BG911" i="2"/>
  <c r="BF911" i="2"/>
  <c r="T911" i="2"/>
  <c r="R911" i="2"/>
  <c r="P911" i="2"/>
  <c r="BK911" i="2"/>
  <c r="J911" i="2"/>
  <c r="BE911" i="2" s="1"/>
  <c r="BI907" i="2"/>
  <c r="BH907" i="2"/>
  <c r="BG907" i="2"/>
  <c r="BF907" i="2"/>
  <c r="BE907" i="2"/>
  <c r="T907" i="2"/>
  <c r="R907" i="2"/>
  <c r="P907" i="2"/>
  <c r="BK907" i="2"/>
  <c r="J907" i="2"/>
  <c r="BI865" i="2"/>
  <c r="BH865" i="2"/>
  <c r="BG865" i="2"/>
  <c r="BF865" i="2"/>
  <c r="T865" i="2"/>
  <c r="R865" i="2"/>
  <c r="P865" i="2"/>
  <c r="BK865" i="2"/>
  <c r="J865" i="2"/>
  <c r="BE865" i="2" s="1"/>
  <c r="BI862" i="2"/>
  <c r="BH862" i="2"/>
  <c r="BG862" i="2"/>
  <c r="BF862" i="2"/>
  <c r="BE862" i="2"/>
  <c r="T862" i="2"/>
  <c r="R862" i="2"/>
  <c r="P862" i="2"/>
  <c r="BK862" i="2"/>
  <c r="J862" i="2"/>
  <c r="BI858" i="2"/>
  <c r="BH858" i="2"/>
  <c r="BG858" i="2"/>
  <c r="BF858" i="2"/>
  <c r="T858" i="2"/>
  <c r="R858" i="2"/>
  <c r="P858" i="2"/>
  <c r="BK858" i="2"/>
  <c r="J858" i="2"/>
  <c r="BE858" i="2" s="1"/>
  <c r="BI854" i="2"/>
  <c r="BH854" i="2"/>
  <c r="BG854" i="2"/>
  <c r="BF854" i="2"/>
  <c r="BE854" i="2"/>
  <c r="T854" i="2"/>
  <c r="R854" i="2"/>
  <c r="P854" i="2"/>
  <c r="BK854" i="2"/>
  <c r="J854" i="2"/>
  <c r="BI845" i="2"/>
  <c r="BH845" i="2"/>
  <c r="BG845" i="2"/>
  <c r="BF845" i="2"/>
  <c r="T845" i="2"/>
  <c r="R845" i="2"/>
  <c r="P845" i="2"/>
  <c r="BK845" i="2"/>
  <c r="J845" i="2"/>
  <c r="BE845" i="2" s="1"/>
  <c r="BI837" i="2"/>
  <c r="BH837" i="2"/>
  <c r="BG837" i="2"/>
  <c r="BF837" i="2"/>
  <c r="BE837" i="2"/>
  <c r="T837" i="2"/>
  <c r="R837" i="2"/>
  <c r="R836" i="2" s="1"/>
  <c r="P837" i="2"/>
  <c r="P836" i="2" s="1"/>
  <c r="BK837" i="2"/>
  <c r="J837" i="2"/>
  <c r="BI832" i="2"/>
  <c r="BH832" i="2"/>
  <c r="BG832" i="2"/>
  <c r="BF832" i="2"/>
  <c r="BE832" i="2"/>
  <c r="T832" i="2"/>
  <c r="R832" i="2"/>
  <c r="P832" i="2"/>
  <c r="BK832" i="2"/>
  <c r="J832" i="2"/>
  <c r="BI829" i="2"/>
  <c r="BH829" i="2"/>
  <c r="BG829" i="2"/>
  <c r="BF829" i="2"/>
  <c r="T829" i="2"/>
  <c r="T828" i="2" s="1"/>
  <c r="T827" i="2" s="1"/>
  <c r="R829" i="2"/>
  <c r="P829" i="2"/>
  <c r="BK829" i="2"/>
  <c r="BK828" i="2" s="1"/>
  <c r="J829" i="2"/>
  <c r="BE829" i="2" s="1"/>
  <c r="BI824" i="2"/>
  <c r="BH824" i="2"/>
  <c r="BG824" i="2"/>
  <c r="BF824" i="2"/>
  <c r="T824" i="2"/>
  <c r="T823" i="2" s="1"/>
  <c r="R824" i="2"/>
  <c r="R823" i="2" s="1"/>
  <c r="P824" i="2"/>
  <c r="P823" i="2" s="1"/>
  <c r="BK824" i="2"/>
  <c r="BK823" i="2" s="1"/>
  <c r="J823" i="2" s="1"/>
  <c r="J81" i="2" s="1"/>
  <c r="J824" i="2"/>
  <c r="BE824" i="2" s="1"/>
  <c r="BI820" i="2"/>
  <c r="BH820" i="2"/>
  <c r="BG820" i="2"/>
  <c r="BF820" i="2"/>
  <c r="T820" i="2"/>
  <c r="R820" i="2"/>
  <c r="P820" i="2"/>
  <c r="BK820" i="2"/>
  <c r="J820" i="2"/>
  <c r="BE820" i="2" s="1"/>
  <c r="BI814" i="2"/>
  <c r="BH814" i="2"/>
  <c r="BG814" i="2"/>
  <c r="BF814" i="2"/>
  <c r="BE814" i="2"/>
  <c r="T814" i="2"/>
  <c r="R814" i="2"/>
  <c r="P814" i="2"/>
  <c r="BK814" i="2"/>
  <c r="J814" i="2"/>
  <c r="BI810" i="2"/>
  <c r="BH810" i="2"/>
  <c r="BG810" i="2"/>
  <c r="BF810" i="2"/>
  <c r="T810" i="2"/>
  <c r="R810" i="2"/>
  <c r="P810" i="2"/>
  <c r="BK810" i="2"/>
  <c r="J810" i="2"/>
  <c r="BE810" i="2" s="1"/>
  <c r="BI807" i="2"/>
  <c r="BH807" i="2"/>
  <c r="BG807" i="2"/>
  <c r="BF807" i="2"/>
  <c r="BE807" i="2"/>
  <c r="T807" i="2"/>
  <c r="R807" i="2"/>
  <c r="P807" i="2"/>
  <c r="BK807" i="2"/>
  <c r="J807" i="2"/>
  <c r="BI801" i="2"/>
  <c r="BH801" i="2"/>
  <c r="BG801" i="2"/>
  <c r="BF801" i="2"/>
  <c r="T801" i="2"/>
  <c r="R801" i="2"/>
  <c r="P801" i="2"/>
  <c r="BK801" i="2"/>
  <c r="J801" i="2"/>
  <c r="BE801" i="2" s="1"/>
  <c r="BI797" i="2"/>
  <c r="BH797" i="2"/>
  <c r="BG797" i="2"/>
  <c r="BF797" i="2"/>
  <c r="BE797" i="2"/>
  <c r="T797" i="2"/>
  <c r="R797" i="2"/>
  <c r="P797" i="2"/>
  <c r="BK797" i="2"/>
  <c r="J797" i="2"/>
  <c r="BI794" i="2"/>
  <c r="BH794" i="2"/>
  <c r="BG794" i="2"/>
  <c r="BF794" i="2"/>
  <c r="T794" i="2"/>
  <c r="R794" i="2"/>
  <c r="P794" i="2"/>
  <c r="BK794" i="2"/>
  <c r="J794" i="2"/>
  <c r="BE794" i="2" s="1"/>
  <c r="BI786" i="2"/>
  <c r="BH786" i="2"/>
  <c r="BG786" i="2"/>
  <c r="BF786" i="2"/>
  <c r="BE786" i="2"/>
  <c r="T786" i="2"/>
  <c r="R786" i="2"/>
  <c r="P786" i="2"/>
  <c r="BK786" i="2"/>
  <c r="J786" i="2"/>
  <c r="BI782" i="2"/>
  <c r="BH782" i="2"/>
  <c r="BG782" i="2"/>
  <c r="BF782" i="2"/>
  <c r="T782" i="2"/>
  <c r="R782" i="2"/>
  <c r="P782" i="2"/>
  <c r="BK782" i="2"/>
  <c r="J782" i="2"/>
  <c r="BE782" i="2" s="1"/>
  <c r="BI779" i="2"/>
  <c r="BH779" i="2"/>
  <c r="BG779" i="2"/>
  <c r="BF779" i="2"/>
  <c r="BE779" i="2"/>
  <c r="T779" i="2"/>
  <c r="R779" i="2"/>
  <c r="R778" i="2" s="1"/>
  <c r="R777" i="2" s="1"/>
  <c r="P779" i="2"/>
  <c r="P778" i="2" s="1"/>
  <c r="P777" i="2" s="1"/>
  <c r="BK779" i="2"/>
  <c r="BK778" i="2" s="1"/>
  <c r="J779" i="2"/>
  <c r="BI774" i="2"/>
  <c r="BH774" i="2"/>
  <c r="BG774" i="2"/>
  <c r="BF774" i="2"/>
  <c r="BE774" i="2"/>
  <c r="T774" i="2"/>
  <c r="T773" i="2" s="1"/>
  <c r="R774" i="2"/>
  <c r="R773" i="2" s="1"/>
  <c r="P774" i="2"/>
  <c r="P773" i="2" s="1"/>
  <c r="BK774" i="2"/>
  <c r="BK773" i="2" s="1"/>
  <c r="J773" i="2" s="1"/>
  <c r="J78" i="2" s="1"/>
  <c r="J774" i="2"/>
  <c r="BI770" i="2"/>
  <c r="BH770" i="2"/>
  <c r="BG770" i="2"/>
  <c r="BF770" i="2"/>
  <c r="T770" i="2"/>
  <c r="R770" i="2"/>
  <c r="P770" i="2"/>
  <c r="BK770" i="2"/>
  <c r="J770" i="2"/>
  <c r="BE770" i="2" s="1"/>
  <c r="BI766" i="2"/>
  <c r="BH766" i="2"/>
  <c r="BG766" i="2"/>
  <c r="BF766" i="2"/>
  <c r="BE766" i="2"/>
  <c r="T766" i="2"/>
  <c r="R766" i="2"/>
  <c r="R765" i="2" s="1"/>
  <c r="P766" i="2"/>
  <c r="P765" i="2" s="1"/>
  <c r="BK766" i="2"/>
  <c r="J766" i="2"/>
  <c r="BI757" i="2"/>
  <c r="BH757" i="2"/>
  <c r="BG757" i="2"/>
  <c r="BF757" i="2"/>
  <c r="BE757" i="2"/>
  <c r="T757" i="2"/>
  <c r="R757" i="2"/>
  <c r="P757" i="2"/>
  <c r="BK757" i="2"/>
  <c r="J757" i="2"/>
  <c r="BI753" i="2"/>
  <c r="BH753" i="2"/>
  <c r="BG753" i="2"/>
  <c r="BF753" i="2"/>
  <c r="T753" i="2"/>
  <c r="R753" i="2"/>
  <c r="P753" i="2"/>
  <c r="BK753" i="2"/>
  <c r="J753" i="2"/>
  <c r="BE753" i="2" s="1"/>
  <c r="BI751" i="2"/>
  <c r="BH751" i="2"/>
  <c r="BG751" i="2"/>
  <c r="BF751" i="2"/>
  <c r="BE751" i="2"/>
  <c r="T751" i="2"/>
  <c r="R751" i="2"/>
  <c r="P751" i="2"/>
  <c r="BK751" i="2"/>
  <c r="J751" i="2"/>
  <c r="BI748" i="2"/>
  <c r="BH748" i="2"/>
  <c r="BG748" i="2"/>
  <c r="BF748" i="2"/>
  <c r="T748" i="2"/>
  <c r="R748" i="2"/>
  <c r="P748" i="2"/>
  <c r="BK748" i="2"/>
  <c r="J748" i="2"/>
  <c r="BE748" i="2" s="1"/>
  <c r="BI744" i="2"/>
  <c r="BH744" i="2"/>
  <c r="BG744" i="2"/>
  <c r="BF744" i="2"/>
  <c r="BE744" i="2"/>
  <c r="T744" i="2"/>
  <c r="R744" i="2"/>
  <c r="P744" i="2"/>
  <c r="P743" i="2" s="1"/>
  <c r="BK744" i="2"/>
  <c r="BK743" i="2" s="1"/>
  <c r="J743" i="2" s="1"/>
  <c r="J76" i="2" s="1"/>
  <c r="J744" i="2"/>
  <c r="BI740" i="2"/>
  <c r="BH740" i="2"/>
  <c r="BG740" i="2"/>
  <c r="BF740" i="2"/>
  <c r="T740" i="2"/>
  <c r="R740" i="2"/>
  <c r="P740" i="2"/>
  <c r="BK740" i="2"/>
  <c r="J740" i="2"/>
  <c r="BE740" i="2" s="1"/>
  <c r="BI736" i="2"/>
  <c r="BH736" i="2"/>
  <c r="BG736" i="2"/>
  <c r="BF736" i="2"/>
  <c r="BE736" i="2"/>
  <c r="T736" i="2"/>
  <c r="R736" i="2"/>
  <c r="P736" i="2"/>
  <c r="BK736" i="2"/>
  <c r="J736" i="2"/>
  <c r="BI733" i="2"/>
  <c r="BH733" i="2"/>
  <c r="BG733" i="2"/>
  <c r="BF733" i="2"/>
  <c r="T733" i="2"/>
  <c r="R733" i="2"/>
  <c r="P733" i="2"/>
  <c r="BK733" i="2"/>
  <c r="J733" i="2"/>
  <c r="BE733" i="2" s="1"/>
  <c r="BI730" i="2"/>
  <c r="BH730" i="2"/>
  <c r="BG730" i="2"/>
  <c r="BF730" i="2"/>
  <c r="BE730" i="2"/>
  <c r="T730" i="2"/>
  <c r="R730" i="2"/>
  <c r="R729" i="2" s="1"/>
  <c r="P730" i="2"/>
  <c r="P729" i="2" s="1"/>
  <c r="BK730" i="2"/>
  <c r="J730" i="2"/>
  <c r="BI726" i="2"/>
  <c r="BH726" i="2"/>
  <c r="BG726" i="2"/>
  <c r="BF726" i="2"/>
  <c r="BE726" i="2"/>
  <c r="T726" i="2"/>
  <c r="R726" i="2"/>
  <c r="P726" i="2"/>
  <c r="BK726" i="2"/>
  <c r="J726" i="2"/>
  <c r="BI723" i="2"/>
  <c r="BH723" i="2"/>
  <c r="BG723" i="2"/>
  <c r="BF723" i="2"/>
  <c r="T723" i="2"/>
  <c r="R723" i="2"/>
  <c r="P723" i="2"/>
  <c r="BK723" i="2"/>
  <c r="J723" i="2"/>
  <c r="BE723" i="2" s="1"/>
  <c r="BI720" i="2"/>
  <c r="BH720" i="2"/>
  <c r="BG720" i="2"/>
  <c r="BF720" i="2"/>
  <c r="BE720" i="2"/>
  <c r="T720" i="2"/>
  <c r="R720" i="2"/>
  <c r="P720" i="2"/>
  <c r="BK720" i="2"/>
  <c r="J720" i="2"/>
  <c r="BI712" i="2"/>
  <c r="BH712" i="2"/>
  <c r="BG712" i="2"/>
  <c r="BF712" i="2"/>
  <c r="T712" i="2"/>
  <c r="R712" i="2"/>
  <c r="P712" i="2"/>
  <c r="BK712" i="2"/>
  <c r="J712" i="2"/>
  <c r="BE712" i="2" s="1"/>
  <c r="BI710" i="2"/>
  <c r="BH710" i="2"/>
  <c r="BG710" i="2"/>
  <c r="BF710" i="2"/>
  <c r="BE710" i="2"/>
  <c r="T710" i="2"/>
  <c r="R710" i="2"/>
  <c r="P710" i="2"/>
  <c r="BK710" i="2"/>
  <c r="J710" i="2"/>
  <c r="BI704" i="2"/>
  <c r="BH704" i="2"/>
  <c r="BG704" i="2"/>
  <c r="BF704" i="2"/>
  <c r="T704" i="2"/>
  <c r="R704" i="2"/>
  <c r="P704" i="2"/>
  <c r="BK704" i="2"/>
  <c r="J704" i="2"/>
  <c r="BE704" i="2" s="1"/>
  <c r="BI700" i="2"/>
  <c r="BH700" i="2"/>
  <c r="BG700" i="2"/>
  <c r="BF700" i="2"/>
  <c r="BE700" i="2"/>
  <c r="T700" i="2"/>
  <c r="R700" i="2"/>
  <c r="P700" i="2"/>
  <c r="BK700" i="2"/>
  <c r="J700" i="2"/>
  <c r="BI697" i="2"/>
  <c r="BH697" i="2"/>
  <c r="BG697" i="2"/>
  <c r="BF697" i="2"/>
  <c r="T697" i="2"/>
  <c r="R697" i="2"/>
  <c r="P697" i="2"/>
  <c r="BK697" i="2"/>
  <c r="J697" i="2"/>
  <c r="BE697" i="2" s="1"/>
  <c r="BI694" i="2"/>
  <c r="BH694" i="2"/>
  <c r="BG694" i="2"/>
  <c r="BF694" i="2"/>
  <c r="BE694" i="2"/>
  <c r="T694" i="2"/>
  <c r="R694" i="2"/>
  <c r="P694" i="2"/>
  <c r="P693" i="2" s="1"/>
  <c r="BK694" i="2"/>
  <c r="BK693" i="2" s="1"/>
  <c r="J693" i="2" s="1"/>
  <c r="J74" i="2" s="1"/>
  <c r="J694" i="2"/>
  <c r="BI690" i="2"/>
  <c r="BH690" i="2"/>
  <c r="BG690" i="2"/>
  <c r="BF690" i="2"/>
  <c r="T690" i="2"/>
  <c r="R690" i="2"/>
  <c r="P690" i="2"/>
  <c r="BK690" i="2"/>
  <c r="J690" i="2"/>
  <c r="BE690" i="2" s="1"/>
  <c r="BI686" i="2"/>
  <c r="BH686" i="2"/>
  <c r="BG686" i="2"/>
  <c r="BF686" i="2"/>
  <c r="T686" i="2"/>
  <c r="R686" i="2"/>
  <c r="P686" i="2"/>
  <c r="BK686" i="2"/>
  <c r="J686" i="2"/>
  <c r="BE686" i="2" s="1"/>
  <c r="BI684" i="2"/>
  <c r="BH684" i="2"/>
  <c r="BG684" i="2"/>
  <c r="BF684" i="2"/>
  <c r="BE684" i="2"/>
  <c r="T684" i="2"/>
  <c r="R684" i="2"/>
  <c r="P684" i="2"/>
  <c r="BK684" i="2"/>
  <c r="J684" i="2"/>
  <c r="BI683" i="2"/>
  <c r="BH683" i="2"/>
  <c r="BG683" i="2"/>
  <c r="BF683" i="2"/>
  <c r="T683" i="2"/>
  <c r="R683" i="2"/>
  <c r="P683" i="2"/>
  <c r="BK683" i="2"/>
  <c r="J683" i="2"/>
  <c r="BE683" i="2" s="1"/>
  <c r="BI679" i="2"/>
  <c r="BH679" i="2"/>
  <c r="BG679" i="2"/>
  <c r="BF679" i="2"/>
  <c r="BE679" i="2"/>
  <c r="T679" i="2"/>
  <c r="R679" i="2"/>
  <c r="P679" i="2"/>
  <c r="BK679" i="2"/>
  <c r="J679" i="2"/>
  <c r="BI676" i="2"/>
  <c r="BH676" i="2"/>
  <c r="BG676" i="2"/>
  <c r="BF676" i="2"/>
  <c r="T676" i="2"/>
  <c r="R676" i="2"/>
  <c r="P676" i="2"/>
  <c r="BK676" i="2"/>
  <c r="J676" i="2"/>
  <c r="BE676" i="2" s="1"/>
  <c r="BI672" i="2"/>
  <c r="BH672" i="2"/>
  <c r="BG672" i="2"/>
  <c r="BF672" i="2"/>
  <c r="BE672" i="2"/>
  <c r="T672" i="2"/>
  <c r="R672" i="2"/>
  <c r="P672" i="2"/>
  <c r="BK672" i="2"/>
  <c r="J672" i="2"/>
  <c r="BI669" i="2"/>
  <c r="BH669" i="2"/>
  <c r="BG669" i="2"/>
  <c r="BF669" i="2"/>
  <c r="T669" i="2"/>
  <c r="R669" i="2"/>
  <c r="P669" i="2"/>
  <c r="BK669" i="2"/>
  <c r="J669" i="2"/>
  <c r="BE669" i="2" s="1"/>
  <c r="BI665" i="2"/>
  <c r="BH665" i="2"/>
  <c r="BG665" i="2"/>
  <c r="BF665" i="2"/>
  <c r="BE665" i="2"/>
  <c r="T665" i="2"/>
  <c r="R665" i="2"/>
  <c r="P665" i="2"/>
  <c r="P664" i="2" s="1"/>
  <c r="BK665" i="2"/>
  <c r="BK664" i="2" s="1"/>
  <c r="J664" i="2" s="1"/>
  <c r="J72" i="2" s="1"/>
  <c r="J665" i="2"/>
  <c r="BI661" i="2"/>
  <c r="BH661" i="2"/>
  <c r="BG661" i="2"/>
  <c r="BF661" i="2"/>
  <c r="T661" i="2"/>
  <c r="R661" i="2"/>
  <c r="P661" i="2"/>
  <c r="BK661" i="2"/>
  <c r="J661" i="2"/>
  <c r="BE661" i="2" s="1"/>
  <c r="BI658" i="2"/>
  <c r="BH658" i="2"/>
  <c r="BG658" i="2"/>
  <c r="BF658" i="2"/>
  <c r="BE658" i="2"/>
  <c r="T658" i="2"/>
  <c r="R658" i="2"/>
  <c r="P658" i="2"/>
  <c r="BK658" i="2"/>
  <c r="J658" i="2"/>
  <c r="BI654" i="2"/>
  <c r="BH654" i="2"/>
  <c r="BG654" i="2"/>
  <c r="BF654" i="2"/>
  <c r="T654" i="2"/>
  <c r="R654" i="2"/>
  <c r="P654" i="2"/>
  <c r="BK654" i="2"/>
  <c r="J654" i="2"/>
  <c r="BE654" i="2" s="1"/>
  <c r="BI650" i="2"/>
  <c r="BH650" i="2"/>
  <c r="BG650" i="2"/>
  <c r="BF650" i="2"/>
  <c r="BE650" i="2"/>
  <c r="T650" i="2"/>
  <c r="R650" i="2"/>
  <c r="P650" i="2"/>
  <c r="BK650" i="2"/>
  <c r="J650" i="2"/>
  <c r="BI646" i="2"/>
  <c r="BH646" i="2"/>
  <c r="BG646" i="2"/>
  <c r="BF646" i="2"/>
  <c r="T646" i="2"/>
  <c r="R646" i="2"/>
  <c r="P646" i="2"/>
  <c r="BK646" i="2"/>
  <c r="J646" i="2"/>
  <c r="BE646" i="2" s="1"/>
  <c r="BI645" i="2"/>
  <c r="BH645" i="2"/>
  <c r="BG645" i="2"/>
  <c r="BF645" i="2"/>
  <c r="BE645" i="2"/>
  <c r="T645" i="2"/>
  <c r="R645" i="2"/>
  <c r="R644" i="2" s="1"/>
  <c r="P645" i="2"/>
  <c r="P644" i="2" s="1"/>
  <c r="BK645" i="2"/>
  <c r="J645" i="2"/>
  <c r="BI641" i="2"/>
  <c r="BH641" i="2"/>
  <c r="BG641" i="2"/>
  <c r="BF641" i="2"/>
  <c r="BE641" i="2"/>
  <c r="T641" i="2"/>
  <c r="R641" i="2"/>
  <c r="P641" i="2"/>
  <c r="BK641" i="2"/>
  <c r="J641" i="2"/>
  <c r="BI638" i="2"/>
  <c r="BH638" i="2"/>
  <c r="BG638" i="2"/>
  <c r="BF638" i="2"/>
  <c r="T638" i="2"/>
  <c r="R638" i="2"/>
  <c r="P638" i="2"/>
  <c r="BK638" i="2"/>
  <c r="J638" i="2"/>
  <c r="BE638" i="2" s="1"/>
  <c r="BI636" i="2"/>
  <c r="BH636" i="2"/>
  <c r="BG636" i="2"/>
  <c r="BF636" i="2"/>
  <c r="BE636" i="2"/>
  <c r="T636" i="2"/>
  <c r="T635" i="2" s="1"/>
  <c r="R636" i="2"/>
  <c r="R635" i="2" s="1"/>
  <c r="P636" i="2"/>
  <c r="P635" i="2" s="1"/>
  <c r="BK636" i="2"/>
  <c r="BK635" i="2" s="1"/>
  <c r="J635" i="2" s="1"/>
  <c r="J69" i="2" s="1"/>
  <c r="J636" i="2"/>
  <c r="BI629" i="2"/>
  <c r="BH629" i="2"/>
  <c r="BG629" i="2"/>
  <c r="BF629" i="2"/>
  <c r="BE629" i="2"/>
  <c r="T629" i="2"/>
  <c r="R629" i="2"/>
  <c r="P629" i="2"/>
  <c r="BK629" i="2"/>
  <c r="J629" i="2"/>
  <c r="BI626" i="2"/>
  <c r="BH626" i="2"/>
  <c r="BG626" i="2"/>
  <c r="BF626" i="2"/>
  <c r="T626" i="2"/>
  <c r="R626" i="2"/>
  <c r="P626" i="2"/>
  <c r="BK626" i="2"/>
  <c r="J626" i="2"/>
  <c r="BE626" i="2" s="1"/>
  <c r="BI623" i="2"/>
  <c r="BH623" i="2"/>
  <c r="BG623" i="2"/>
  <c r="BF623" i="2"/>
  <c r="BE623" i="2"/>
  <c r="T623" i="2"/>
  <c r="R623" i="2"/>
  <c r="P623" i="2"/>
  <c r="BK623" i="2"/>
  <c r="J623" i="2"/>
  <c r="BI621" i="2"/>
  <c r="BH621" i="2"/>
  <c r="BG621" i="2"/>
  <c r="BF621" i="2"/>
  <c r="T621" i="2"/>
  <c r="R621" i="2"/>
  <c r="P621" i="2"/>
  <c r="BK621" i="2"/>
  <c r="J621" i="2"/>
  <c r="BE621" i="2" s="1"/>
  <c r="BI618" i="2"/>
  <c r="BH618" i="2"/>
  <c r="BG618" i="2"/>
  <c r="BF618" i="2"/>
  <c r="BE618" i="2"/>
  <c r="T618" i="2"/>
  <c r="R618" i="2"/>
  <c r="P618" i="2"/>
  <c r="BK618" i="2"/>
  <c r="J618" i="2"/>
  <c r="BI615" i="2"/>
  <c r="BH615" i="2"/>
  <c r="BG615" i="2"/>
  <c r="BF615" i="2"/>
  <c r="T615" i="2"/>
  <c r="R615" i="2"/>
  <c r="P615" i="2"/>
  <c r="BK615" i="2"/>
  <c r="J615" i="2"/>
  <c r="BE615" i="2" s="1"/>
  <c r="BI612" i="2"/>
  <c r="BH612" i="2"/>
  <c r="BG612" i="2"/>
  <c r="BF612" i="2"/>
  <c r="BE612" i="2"/>
  <c r="T612" i="2"/>
  <c r="R612" i="2"/>
  <c r="P612" i="2"/>
  <c r="BK612" i="2"/>
  <c r="J612" i="2"/>
  <c r="BI610" i="2"/>
  <c r="BH610" i="2"/>
  <c r="BG610" i="2"/>
  <c r="BF610" i="2"/>
  <c r="T610" i="2"/>
  <c r="R610" i="2"/>
  <c r="P610" i="2"/>
  <c r="BK610" i="2"/>
  <c r="J610" i="2"/>
  <c r="BE610" i="2" s="1"/>
  <c r="BI605" i="2"/>
  <c r="BH605" i="2"/>
  <c r="BG605" i="2"/>
  <c r="BF605" i="2"/>
  <c r="BE605" i="2"/>
  <c r="T605" i="2"/>
  <c r="R605" i="2"/>
  <c r="P605" i="2"/>
  <c r="BK605" i="2"/>
  <c r="J605" i="2"/>
  <c r="BI598" i="2"/>
  <c r="BH598" i="2"/>
  <c r="BG598" i="2"/>
  <c r="BF598" i="2"/>
  <c r="T598" i="2"/>
  <c r="R598" i="2"/>
  <c r="P598" i="2"/>
  <c r="BK598" i="2"/>
  <c r="J598" i="2"/>
  <c r="BE598" i="2" s="1"/>
  <c r="BI589" i="2"/>
  <c r="BH589" i="2"/>
  <c r="BG589" i="2"/>
  <c r="BF589" i="2"/>
  <c r="BE589" i="2"/>
  <c r="T589" i="2"/>
  <c r="R589" i="2"/>
  <c r="P589" i="2"/>
  <c r="BK589" i="2"/>
  <c r="J589" i="2"/>
  <c r="BI578" i="2"/>
  <c r="BH578" i="2"/>
  <c r="BG578" i="2"/>
  <c r="BF578" i="2"/>
  <c r="T578" i="2"/>
  <c r="R578" i="2"/>
  <c r="P578" i="2"/>
  <c r="BK578" i="2"/>
  <c r="J578" i="2"/>
  <c r="BE578" i="2" s="1"/>
  <c r="BI572" i="2"/>
  <c r="BH572" i="2"/>
  <c r="BG572" i="2"/>
  <c r="BF572" i="2"/>
  <c r="BE572" i="2"/>
  <c r="T572" i="2"/>
  <c r="R572" i="2"/>
  <c r="P572" i="2"/>
  <c r="BK572" i="2"/>
  <c r="J572" i="2"/>
  <c r="BI568" i="2"/>
  <c r="BH568" i="2"/>
  <c r="BG568" i="2"/>
  <c r="BF568" i="2"/>
  <c r="T568" i="2"/>
  <c r="R568" i="2"/>
  <c r="P568" i="2"/>
  <c r="BK568" i="2"/>
  <c r="J568" i="2"/>
  <c r="BE568" i="2" s="1"/>
  <c r="BI560" i="2"/>
  <c r="BH560" i="2"/>
  <c r="BG560" i="2"/>
  <c r="BF560" i="2"/>
  <c r="BE560" i="2"/>
  <c r="T560" i="2"/>
  <c r="R560" i="2"/>
  <c r="P560" i="2"/>
  <c r="BK560" i="2"/>
  <c r="J560" i="2"/>
  <c r="BI556" i="2"/>
  <c r="BH556" i="2"/>
  <c r="BG556" i="2"/>
  <c r="BF556" i="2"/>
  <c r="T556" i="2"/>
  <c r="R556" i="2"/>
  <c r="P556" i="2"/>
  <c r="BK556" i="2"/>
  <c r="J556" i="2"/>
  <c r="BE556" i="2" s="1"/>
  <c r="BI555" i="2"/>
  <c r="BH555" i="2"/>
  <c r="BG555" i="2"/>
  <c r="BF555" i="2"/>
  <c r="BE555" i="2"/>
  <c r="T555" i="2"/>
  <c r="R555" i="2"/>
  <c r="P555" i="2"/>
  <c r="BK555" i="2"/>
  <c r="J555" i="2"/>
  <c r="BI551" i="2"/>
  <c r="BH551" i="2"/>
  <c r="BG551" i="2"/>
  <c r="BF551" i="2"/>
  <c r="T551" i="2"/>
  <c r="R551" i="2"/>
  <c r="P551" i="2"/>
  <c r="BK551" i="2"/>
  <c r="J551" i="2"/>
  <c r="BE551" i="2" s="1"/>
  <c r="BI547" i="2"/>
  <c r="BH547" i="2"/>
  <c r="BG547" i="2"/>
  <c r="BF547" i="2"/>
  <c r="BE547" i="2"/>
  <c r="T547" i="2"/>
  <c r="R547" i="2"/>
  <c r="P547" i="2"/>
  <c r="BK547" i="2"/>
  <c r="J547" i="2"/>
  <c r="BI543" i="2"/>
  <c r="BH543" i="2"/>
  <c r="BG543" i="2"/>
  <c r="BF543" i="2"/>
  <c r="T543" i="2"/>
  <c r="R543" i="2"/>
  <c r="P543" i="2"/>
  <c r="BK543" i="2"/>
  <c r="J543" i="2"/>
  <c r="BE543" i="2" s="1"/>
  <c r="BI539" i="2"/>
  <c r="BH539" i="2"/>
  <c r="BG539" i="2"/>
  <c r="BF539" i="2"/>
  <c r="BE539" i="2"/>
  <c r="T539" i="2"/>
  <c r="R539" i="2"/>
  <c r="P539" i="2"/>
  <c r="BK539" i="2"/>
  <c r="J539" i="2"/>
  <c r="BI535" i="2"/>
  <c r="BH535" i="2"/>
  <c r="BG535" i="2"/>
  <c r="BF535" i="2"/>
  <c r="T535" i="2"/>
  <c r="R535" i="2"/>
  <c r="P535" i="2"/>
  <c r="BK535" i="2"/>
  <c r="J535" i="2"/>
  <c r="BE535" i="2" s="1"/>
  <c r="BI525" i="2"/>
  <c r="BH525" i="2"/>
  <c r="BG525" i="2"/>
  <c r="BF525" i="2"/>
  <c r="BE525" i="2"/>
  <c r="T525" i="2"/>
  <c r="R525" i="2"/>
  <c r="P525" i="2"/>
  <c r="BK525" i="2"/>
  <c r="J525" i="2"/>
  <c r="BI521" i="2"/>
  <c r="BH521" i="2"/>
  <c r="BG521" i="2"/>
  <c r="BF521" i="2"/>
  <c r="T521" i="2"/>
  <c r="R521" i="2"/>
  <c r="P521" i="2"/>
  <c r="BK521" i="2"/>
  <c r="J521" i="2"/>
  <c r="BE521" i="2" s="1"/>
  <c r="BI511" i="2"/>
  <c r="BH511" i="2"/>
  <c r="BG511" i="2"/>
  <c r="BF511" i="2"/>
  <c r="BE511" i="2"/>
  <c r="T511" i="2"/>
  <c r="R511" i="2"/>
  <c r="P511" i="2"/>
  <c r="BK511" i="2"/>
  <c r="J511" i="2"/>
  <c r="BI507" i="2"/>
  <c r="BH507" i="2"/>
  <c r="BG507" i="2"/>
  <c r="BF507" i="2"/>
  <c r="T507" i="2"/>
  <c r="R507" i="2"/>
  <c r="P507" i="2"/>
  <c r="BK507" i="2"/>
  <c r="J507" i="2"/>
  <c r="BE507" i="2" s="1"/>
  <c r="BI503" i="2"/>
  <c r="BH503" i="2"/>
  <c r="BG503" i="2"/>
  <c r="BF503" i="2"/>
  <c r="BE503" i="2"/>
  <c r="T503" i="2"/>
  <c r="R503" i="2"/>
  <c r="P503" i="2"/>
  <c r="BK503" i="2"/>
  <c r="J503" i="2"/>
  <c r="BI499" i="2"/>
  <c r="BH499" i="2"/>
  <c r="BG499" i="2"/>
  <c r="BF499" i="2"/>
  <c r="T499" i="2"/>
  <c r="R499" i="2"/>
  <c r="P499" i="2"/>
  <c r="BK499" i="2"/>
  <c r="J499" i="2"/>
  <c r="BE499" i="2" s="1"/>
  <c r="BI495" i="2"/>
  <c r="BH495" i="2"/>
  <c r="BG495" i="2"/>
  <c r="BF495" i="2"/>
  <c r="BE495" i="2"/>
  <c r="T495" i="2"/>
  <c r="R495" i="2"/>
  <c r="P495" i="2"/>
  <c r="BK495" i="2"/>
  <c r="J495" i="2"/>
  <c r="BI491" i="2"/>
  <c r="BH491" i="2"/>
  <c r="BG491" i="2"/>
  <c r="BF491" i="2"/>
  <c r="T491" i="2"/>
  <c r="R491" i="2"/>
  <c r="P491" i="2"/>
  <c r="BK491" i="2"/>
  <c r="J491" i="2"/>
  <c r="BE491" i="2" s="1"/>
  <c r="BI487" i="2"/>
  <c r="BH487" i="2"/>
  <c r="BG487" i="2"/>
  <c r="BF487" i="2"/>
  <c r="BE487" i="2"/>
  <c r="T487" i="2"/>
  <c r="R487" i="2"/>
  <c r="P487" i="2"/>
  <c r="BK487" i="2"/>
  <c r="J487" i="2"/>
  <c r="BI483" i="2"/>
  <c r="BH483" i="2"/>
  <c r="BG483" i="2"/>
  <c r="BF483" i="2"/>
  <c r="T483" i="2"/>
  <c r="R483" i="2"/>
  <c r="P483" i="2"/>
  <c r="BK483" i="2"/>
  <c r="J483" i="2"/>
  <c r="BE483" i="2" s="1"/>
  <c r="BI479" i="2"/>
  <c r="BH479" i="2"/>
  <c r="BG479" i="2"/>
  <c r="BF479" i="2"/>
  <c r="BE479" i="2"/>
  <c r="T479" i="2"/>
  <c r="R479" i="2"/>
  <c r="P479" i="2"/>
  <c r="BK479" i="2"/>
  <c r="J479" i="2"/>
  <c r="BI475" i="2"/>
  <c r="BH475" i="2"/>
  <c r="BG475" i="2"/>
  <c r="BF475" i="2"/>
  <c r="T475" i="2"/>
  <c r="R475" i="2"/>
  <c r="P475" i="2"/>
  <c r="BK475" i="2"/>
  <c r="J475" i="2"/>
  <c r="BE475" i="2" s="1"/>
  <c r="BI471" i="2"/>
  <c r="BH471" i="2"/>
  <c r="BG471" i="2"/>
  <c r="BF471" i="2"/>
  <c r="BE471" i="2"/>
  <c r="T471" i="2"/>
  <c r="R471" i="2"/>
  <c r="P471" i="2"/>
  <c r="BK471" i="2"/>
  <c r="J471" i="2"/>
  <c r="BI467" i="2"/>
  <c r="BH467" i="2"/>
  <c r="BG467" i="2"/>
  <c r="BF467" i="2"/>
  <c r="T467" i="2"/>
  <c r="R467" i="2"/>
  <c r="P467" i="2"/>
  <c r="BK467" i="2"/>
  <c r="J467" i="2"/>
  <c r="BE467" i="2" s="1"/>
  <c r="BI464" i="2"/>
  <c r="BH464" i="2"/>
  <c r="BG464" i="2"/>
  <c r="BF464" i="2"/>
  <c r="BE464" i="2"/>
  <c r="T464" i="2"/>
  <c r="R464" i="2"/>
  <c r="P464" i="2"/>
  <c r="BK464" i="2"/>
  <c r="J464" i="2"/>
  <c r="BI460" i="2"/>
  <c r="BH460" i="2"/>
  <c r="BG460" i="2"/>
  <c r="BF460" i="2"/>
  <c r="T460" i="2"/>
  <c r="R460" i="2"/>
  <c r="P460" i="2"/>
  <c r="BK460" i="2"/>
  <c r="J460" i="2"/>
  <c r="BE460" i="2" s="1"/>
  <c r="BI459" i="2"/>
  <c r="BH459" i="2"/>
  <c r="BG459" i="2"/>
  <c r="BF459" i="2"/>
  <c r="BE459" i="2"/>
  <c r="T459" i="2"/>
  <c r="R459" i="2"/>
  <c r="P459" i="2"/>
  <c r="BK459" i="2"/>
  <c r="J459" i="2"/>
  <c r="BI456" i="2"/>
  <c r="BH456" i="2"/>
  <c r="BG456" i="2"/>
  <c r="BF456" i="2"/>
  <c r="T456" i="2"/>
  <c r="R456" i="2"/>
  <c r="P456" i="2"/>
  <c r="BK456" i="2"/>
  <c r="J456" i="2"/>
  <c r="BE456" i="2" s="1"/>
  <c r="BI452" i="2"/>
  <c r="BH452" i="2"/>
  <c r="BG452" i="2"/>
  <c r="BF452" i="2"/>
  <c r="BE452" i="2"/>
  <c r="T452" i="2"/>
  <c r="R452" i="2"/>
  <c r="P452" i="2"/>
  <c r="BK452" i="2"/>
  <c r="J452" i="2"/>
  <c r="BI448" i="2"/>
  <c r="BH448" i="2"/>
  <c r="BG448" i="2"/>
  <c r="BF448" i="2"/>
  <c r="T448" i="2"/>
  <c r="R448" i="2"/>
  <c r="P448" i="2"/>
  <c r="BK448" i="2"/>
  <c r="J448" i="2"/>
  <c r="BE448" i="2" s="1"/>
  <c r="BI444" i="2"/>
  <c r="BH444" i="2"/>
  <c r="BG444" i="2"/>
  <c r="BF444" i="2"/>
  <c r="BE444" i="2"/>
  <c r="T444" i="2"/>
  <c r="R444" i="2"/>
  <c r="P444" i="2"/>
  <c r="BK444" i="2"/>
  <c r="J444" i="2"/>
  <c r="BI441" i="2"/>
  <c r="BH441" i="2"/>
  <c r="BG441" i="2"/>
  <c r="BF441" i="2"/>
  <c r="T441" i="2"/>
  <c r="R441" i="2"/>
  <c r="P441" i="2"/>
  <c r="BK441" i="2"/>
  <c r="J441" i="2"/>
  <c r="BE441" i="2" s="1"/>
  <c r="BI437" i="2"/>
  <c r="BH437" i="2"/>
  <c r="BG437" i="2"/>
  <c r="BF437" i="2"/>
  <c r="BE437" i="2"/>
  <c r="T437" i="2"/>
  <c r="R437" i="2"/>
  <c r="P437" i="2"/>
  <c r="BK437" i="2"/>
  <c r="J437" i="2"/>
  <c r="BI433" i="2"/>
  <c r="BH433" i="2"/>
  <c r="BG433" i="2"/>
  <c r="BF433" i="2"/>
  <c r="T433" i="2"/>
  <c r="R433" i="2"/>
  <c r="P433" i="2"/>
  <c r="BK433" i="2"/>
  <c r="J433" i="2"/>
  <c r="BE433" i="2" s="1"/>
  <c r="BI429" i="2"/>
  <c r="BH429" i="2"/>
  <c r="BG429" i="2"/>
  <c r="BF429" i="2"/>
  <c r="BE429" i="2"/>
  <c r="T429" i="2"/>
  <c r="R429" i="2"/>
  <c r="P429" i="2"/>
  <c r="P428" i="2" s="1"/>
  <c r="BK429" i="2"/>
  <c r="BK428" i="2" s="1"/>
  <c r="J428" i="2" s="1"/>
  <c r="J68" i="2" s="1"/>
  <c r="J429" i="2"/>
  <c r="BI418" i="2"/>
  <c r="BH418" i="2"/>
  <c r="BG418" i="2"/>
  <c r="BF418" i="2"/>
  <c r="T418" i="2"/>
  <c r="R418" i="2"/>
  <c r="P418" i="2"/>
  <c r="BK418" i="2"/>
  <c r="J418" i="2"/>
  <c r="BE418" i="2" s="1"/>
  <c r="BI415" i="2"/>
  <c r="BH415" i="2"/>
  <c r="BG415" i="2"/>
  <c r="BF415" i="2"/>
  <c r="T415" i="2"/>
  <c r="R415" i="2"/>
  <c r="P415" i="2"/>
  <c r="BK415" i="2"/>
  <c r="J415" i="2"/>
  <c r="BE415" i="2" s="1"/>
  <c r="BI411" i="2"/>
  <c r="BH411" i="2"/>
  <c r="BG411" i="2"/>
  <c r="BF411" i="2"/>
  <c r="T411" i="2"/>
  <c r="R411" i="2"/>
  <c r="P411" i="2"/>
  <c r="BK411" i="2"/>
  <c r="J411" i="2"/>
  <c r="BE411" i="2" s="1"/>
  <c r="BI407" i="2"/>
  <c r="BH407" i="2"/>
  <c r="BG407" i="2"/>
  <c r="BF407" i="2"/>
  <c r="T407" i="2"/>
  <c r="R407" i="2"/>
  <c r="P407" i="2"/>
  <c r="BK407" i="2"/>
  <c r="J407" i="2"/>
  <c r="BE407" i="2" s="1"/>
  <c r="BI403" i="2"/>
  <c r="BH403" i="2"/>
  <c r="BG403" i="2"/>
  <c r="BF403" i="2"/>
  <c r="T403" i="2"/>
  <c r="R403" i="2"/>
  <c r="P403" i="2"/>
  <c r="BK403" i="2"/>
  <c r="J403" i="2"/>
  <c r="BE403" i="2" s="1"/>
  <c r="BI399" i="2"/>
  <c r="BH399" i="2"/>
  <c r="BG399" i="2"/>
  <c r="BF399" i="2"/>
  <c r="T399" i="2"/>
  <c r="R399" i="2"/>
  <c r="P399" i="2"/>
  <c r="BK399" i="2"/>
  <c r="J399" i="2"/>
  <c r="BE399" i="2" s="1"/>
  <c r="BI385" i="2"/>
  <c r="BH385" i="2"/>
  <c r="BG385" i="2"/>
  <c r="BF385" i="2"/>
  <c r="T385" i="2"/>
  <c r="R385" i="2"/>
  <c r="P385" i="2"/>
  <c r="BK385" i="2"/>
  <c r="J385" i="2"/>
  <c r="BE385" i="2" s="1"/>
  <c r="BI381" i="2"/>
  <c r="BH381" i="2"/>
  <c r="BG381" i="2"/>
  <c r="BF381" i="2"/>
  <c r="T381" i="2"/>
  <c r="R381" i="2"/>
  <c r="P381" i="2"/>
  <c r="BK381" i="2"/>
  <c r="J381" i="2"/>
  <c r="BE381" i="2" s="1"/>
  <c r="BI377" i="2"/>
  <c r="BH377" i="2"/>
  <c r="BG377" i="2"/>
  <c r="BF377" i="2"/>
  <c r="T377" i="2"/>
  <c r="R377" i="2"/>
  <c r="P377" i="2"/>
  <c r="BK377" i="2"/>
  <c r="J377" i="2"/>
  <c r="BE377" i="2" s="1"/>
  <c r="BI373" i="2"/>
  <c r="BH373" i="2"/>
  <c r="BG373" i="2"/>
  <c r="BF373" i="2"/>
  <c r="T373" i="2"/>
  <c r="R373" i="2"/>
  <c r="P373" i="2"/>
  <c r="BK373" i="2"/>
  <c r="J373" i="2"/>
  <c r="BE373" i="2" s="1"/>
  <c r="BI369" i="2"/>
  <c r="BH369" i="2"/>
  <c r="BG369" i="2"/>
  <c r="BF369" i="2"/>
  <c r="T369" i="2"/>
  <c r="R369" i="2"/>
  <c r="P369" i="2"/>
  <c r="BK369" i="2"/>
  <c r="J369" i="2"/>
  <c r="BE369" i="2" s="1"/>
  <c r="BI365" i="2"/>
  <c r="BH365" i="2"/>
  <c r="BG365" i="2"/>
  <c r="BF365" i="2"/>
  <c r="T365" i="2"/>
  <c r="R365" i="2"/>
  <c r="P365" i="2"/>
  <c r="BK365" i="2"/>
  <c r="J365" i="2"/>
  <c r="BE365" i="2" s="1"/>
  <c r="BI357" i="2"/>
  <c r="BH357" i="2"/>
  <c r="BG357" i="2"/>
  <c r="BF357" i="2"/>
  <c r="T357" i="2"/>
  <c r="R357" i="2"/>
  <c r="P357" i="2"/>
  <c r="BK357" i="2"/>
  <c r="J357" i="2"/>
  <c r="BE357" i="2" s="1"/>
  <c r="BI353" i="2"/>
  <c r="BH353" i="2"/>
  <c r="BG353" i="2"/>
  <c r="BF353" i="2"/>
  <c r="T353" i="2"/>
  <c r="R353" i="2"/>
  <c r="P353" i="2"/>
  <c r="BK353" i="2"/>
  <c r="J353" i="2"/>
  <c r="BE353" i="2" s="1"/>
  <c r="BI349" i="2"/>
  <c r="BH349" i="2"/>
  <c r="BG349" i="2"/>
  <c r="BF349" i="2"/>
  <c r="T349" i="2"/>
  <c r="R349" i="2"/>
  <c r="P349" i="2"/>
  <c r="BK349" i="2"/>
  <c r="J349" i="2"/>
  <c r="BE349" i="2" s="1"/>
  <c r="BI345" i="2"/>
  <c r="BH345" i="2"/>
  <c r="BG345" i="2"/>
  <c r="BF345" i="2"/>
  <c r="T345" i="2"/>
  <c r="R345" i="2"/>
  <c r="P345" i="2"/>
  <c r="BK345" i="2"/>
  <c r="J345" i="2"/>
  <c r="BE345" i="2" s="1"/>
  <c r="BI338" i="2"/>
  <c r="BH338" i="2"/>
  <c r="BG338" i="2"/>
  <c r="BF338" i="2"/>
  <c r="T338" i="2"/>
  <c r="R338" i="2"/>
  <c r="P338" i="2"/>
  <c r="BK338" i="2"/>
  <c r="J338" i="2"/>
  <c r="BE338" i="2" s="1"/>
  <c r="BI331" i="2"/>
  <c r="BH331" i="2"/>
  <c r="BG331" i="2"/>
  <c r="BF331" i="2"/>
  <c r="T331" i="2"/>
  <c r="R331" i="2"/>
  <c r="P331" i="2"/>
  <c r="BK331" i="2"/>
  <c r="J331" i="2"/>
  <c r="BE331" i="2" s="1"/>
  <c r="BI327" i="2"/>
  <c r="BH327" i="2"/>
  <c r="BG327" i="2"/>
  <c r="BF327" i="2"/>
  <c r="T327" i="2"/>
  <c r="R327" i="2"/>
  <c r="P327" i="2"/>
  <c r="BK327" i="2"/>
  <c r="J327" i="2"/>
  <c r="BE327" i="2" s="1"/>
  <c r="BI321" i="2"/>
  <c r="BH321" i="2"/>
  <c r="BG321" i="2"/>
  <c r="BF321" i="2"/>
  <c r="BE321" i="2"/>
  <c r="T321" i="2"/>
  <c r="R321" i="2"/>
  <c r="P321" i="2"/>
  <c r="BK321" i="2"/>
  <c r="J321" i="2"/>
  <c r="BI317" i="2"/>
  <c r="BH317" i="2"/>
  <c r="BG317" i="2"/>
  <c r="BF317" i="2"/>
  <c r="T317" i="2"/>
  <c r="R317" i="2"/>
  <c r="P317" i="2"/>
  <c r="BK317" i="2"/>
  <c r="J317" i="2"/>
  <c r="BE317" i="2" s="1"/>
  <c r="BI311" i="2"/>
  <c r="BH311" i="2"/>
  <c r="BG311" i="2"/>
  <c r="BF311" i="2"/>
  <c r="BE311" i="2"/>
  <c r="T311" i="2"/>
  <c r="R311" i="2"/>
  <c r="P311" i="2"/>
  <c r="BK311" i="2"/>
  <c r="J311" i="2"/>
  <c r="BI306" i="2"/>
  <c r="BH306" i="2"/>
  <c r="BG306" i="2"/>
  <c r="BF306" i="2"/>
  <c r="T306" i="2"/>
  <c r="R306" i="2"/>
  <c r="P306" i="2"/>
  <c r="BK306" i="2"/>
  <c r="J306" i="2"/>
  <c r="BE306" i="2" s="1"/>
  <c r="BI300" i="2"/>
  <c r="BH300" i="2"/>
  <c r="BG300" i="2"/>
  <c r="BF300" i="2"/>
  <c r="BE300" i="2"/>
  <c r="T300" i="2"/>
  <c r="R300" i="2"/>
  <c r="P300" i="2"/>
  <c r="BK300" i="2"/>
  <c r="J300" i="2"/>
  <c r="BI292" i="2"/>
  <c r="BH292" i="2"/>
  <c r="BG292" i="2"/>
  <c r="BF292" i="2"/>
  <c r="T292" i="2"/>
  <c r="R292" i="2"/>
  <c r="P292" i="2"/>
  <c r="BK292" i="2"/>
  <c r="J292" i="2"/>
  <c r="BE292" i="2" s="1"/>
  <c r="BI286" i="2"/>
  <c r="BH286" i="2"/>
  <c r="BG286" i="2"/>
  <c r="BF286" i="2"/>
  <c r="BE286" i="2"/>
  <c r="T286" i="2"/>
  <c r="R286" i="2"/>
  <c r="R285" i="2" s="1"/>
  <c r="P286" i="2"/>
  <c r="P285" i="2" s="1"/>
  <c r="BK286" i="2"/>
  <c r="J286" i="2"/>
  <c r="BI282" i="2"/>
  <c r="BH282" i="2"/>
  <c r="BG282" i="2"/>
  <c r="BF282" i="2"/>
  <c r="BE282" i="2"/>
  <c r="T282" i="2"/>
  <c r="R282" i="2"/>
  <c r="P282" i="2"/>
  <c r="BK282" i="2"/>
  <c r="J282" i="2"/>
  <c r="BI279" i="2"/>
  <c r="BH279" i="2"/>
  <c r="BG279" i="2"/>
  <c r="BF279" i="2"/>
  <c r="T279" i="2"/>
  <c r="R279" i="2"/>
  <c r="P279" i="2"/>
  <c r="BK279" i="2"/>
  <c r="J279" i="2"/>
  <c r="BE279" i="2" s="1"/>
  <c r="BI273" i="2"/>
  <c r="BH273" i="2"/>
  <c r="BG273" i="2"/>
  <c r="BF273" i="2"/>
  <c r="BE273" i="2"/>
  <c r="T273" i="2"/>
  <c r="R273" i="2"/>
  <c r="P273" i="2"/>
  <c r="BK273" i="2"/>
  <c r="J273" i="2"/>
  <c r="BI270" i="2"/>
  <c r="BH270" i="2"/>
  <c r="BG270" i="2"/>
  <c r="BF270" i="2"/>
  <c r="T270" i="2"/>
  <c r="R270" i="2"/>
  <c r="P270" i="2"/>
  <c r="BK270" i="2"/>
  <c r="J270" i="2"/>
  <c r="BE270" i="2" s="1"/>
  <c r="BI267" i="2"/>
  <c r="BH267" i="2"/>
  <c r="BG267" i="2"/>
  <c r="BF267" i="2"/>
  <c r="BE267" i="2"/>
  <c r="T267" i="2"/>
  <c r="R267" i="2"/>
  <c r="P267" i="2"/>
  <c r="BK267" i="2"/>
  <c r="J267" i="2"/>
  <c r="BI264" i="2"/>
  <c r="BH264" i="2"/>
  <c r="BG264" i="2"/>
  <c r="BF264" i="2"/>
  <c r="T264" i="2"/>
  <c r="R264" i="2"/>
  <c r="P264" i="2"/>
  <c r="BK264" i="2"/>
  <c r="J264" i="2"/>
  <c r="BE264" i="2" s="1"/>
  <c r="BI261" i="2"/>
  <c r="BH261" i="2"/>
  <c r="BG261" i="2"/>
  <c r="BF261" i="2"/>
  <c r="BE261" i="2"/>
  <c r="T261" i="2"/>
  <c r="R261" i="2"/>
  <c r="P261" i="2"/>
  <c r="BK261" i="2"/>
  <c r="J261" i="2"/>
  <c r="BI255" i="2"/>
  <c r="BH255" i="2"/>
  <c r="BG255" i="2"/>
  <c r="BF255" i="2"/>
  <c r="T255" i="2"/>
  <c r="T254" i="2" s="1"/>
  <c r="R255" i="2"/>
  <c r="R254" i="2" s="1"/>
  <c r="P255" i="2"/>
  <c r="BK255" i="2"/>
  <c r="BK254" i="2" s="1"/>
  <c r="J254" i="2" s="1"/>
  <c r="J66" i="2" s="1"/>
  <c r="J255" i="2"/>
  <c r="BE255" i="2" s="1"/>
  <c r="BI244" i="2"/>
  <c r="BH244" i="2"/>
  <c r="BG244" i="2"/>
  <c r="BF244" i="2"/>
  <c r="BE244" i="2"/>
  <c r="T244" i="2"/>
  <c r="R244" i="2"/>
  <c r="P244" i="2"/>
  <c r="BK244" i="2"/>
  <c r="J244" i="2"/>
  <c r="BI234" i="2"/>
  <c r="BH234" i="2"/>
  <c r="BG234" i="2"/>
  <c r="BF234" i="2"/>
  <c r="T234" i="2"/>
  <c r="R234" i="2"/>
  <c r="P234" i="2"/>
  <c r="BK234" i="2"/>
  <c r="J234" i="2"/>
  <c r="BE234" i="2" s="1"/>
  <c r="BI230" i="2"/>
  <c r="BH230" i="2"/>
  <c r="BG230" i="2"/>
  <c r="BF230" i="2"/>
  <c r="BE230" i="2"/>
  <c r="T230" i="2"/>
  <c r="R230" i="2"/>
  <c r="P230" i="2"/>
  <c r="BK230" i="2"/>
  <c r="J230" i="2"/>
  <c r="BI226" i="2"/>
  <c r="BH226" i="2"/>
  <c r="BG226" i="2"/>
  <c r="BF226" i="2"/>
  <c r="T226" i="2"/>
  <c r="T225" i="2" s="1"/>
  <c r="R226" i="2"/>
  <c r="P226" i="2"/>
  <c r="BK226" i="2"/>
  <c r="BK225" i="2" s="1"/>
  <c r="J225" i="2" s="1"/>
  <c r="J65" i="2" s="1"/>
  <c r="J226" i="2"/>
  <c r="BE226" i="2" s="1"/>
  <c r="BI221" i="2"/>
  <c r="BH221" i="2"/>
  <c r="BG221" i="2"/>
  <c r="BF221" i="2"/>
  <c r="T221" i="2"/>
  <c r="R221" i="2"/>
  <c r="P221" i="2"/>
  <c r="BK221" i="2"/>
  <c r="J221" i="2"/>
  <c r="BE221" i="2" s="1"/>
  <c r="BI217" i="2"/>
  <c r="BH217" i="2"/>
  <c r="BG217" i="2"/>
  <c r="BF217" i="2"/>
  <c r="BE217" i="2"/>
  <c r="T217" i="2"/>
  <c r="R217" i="2"/>
  <c r="P217" i="2"/>
  <c r="BK217" i="2"/>
  <c r="J217" i="2"/>
  <c r="BI213" i="2"/>
  <c r="BH213" i="2"/>
  <c r="BG213" i="2"/>
  <c r="BF213" i="2"/>
  <c r="T213" i="2"/>
  <c r="R213" i="2"/>
  <c r="P213" i="2"/>
  <c r="BK213" i="2"/>
  <c r="J213" i="2"/>
  <c r="BE213" i="2" s="1"/>
  <c r="BI210" i="2"/>
  <c r="BH210" i="2"/>
  <c r="BG210" i="2"/>
  <c r="BF210" i="2"/>
  <c r="BE210" i="2"/>
  <c r="T210" i="2"/>
  <c r="R210" i="2"/>
  <c r="P210" i="2"/>
  <c r="BK210" i="2"/>
  <c r="J210" i="2"/>
  <c r="BI208" i="2"/>
  <c r="BH208" i="2"/>
  <c r="BG208" i="2"/>
  <c r="BF208" i="2"/>
  <c r="T208" i="2"/>
  <c r="R208" i="2"/>
  <c r="P208" i="2"/>
  <c r="BK208" i="2"/>
  <c r="J208" i="2"/>
  <c r="BE208" i="2" s="1"/>
  <c r="BI202" i="2"/>
  <c r="BH202" i="2"/>
  <c r="BG202" i="2"/>
  <c r="BF202" i="2"/>
  <c r="BE202" i="2"/>
  <c r="T202" i="2"/>
  <c r="R202" i="2"/>
  <c r="P202" i="2"/>
  <c r="BK202" i="2"/>
  <c r="J202" i="2"/>
  <c r="BI198" i="2"/>
  <c r="BH198" i="2"/>
  <c r="BG198" i="2"/>
  <c r="BF198" i="2"/>
  <c r="T198" i="2"/>
  <c r="R198" i="2"/>
  <c r="P198" i="2"/>
  <c r="BK198" i="2"/>
  <c r="J198" i="2"/>
  <c r="BE198" i="2" s="1"/>
  <c r="BI190" i="2"/>
  <c r="BH190" i="2"/>
  <c r="BG190" i="2"/>
  <c r="BF190" i="2"/>
  <c r="BE190" i="2"/>
  <c r="T190" i="2"/>
  <c r="R190" i="2"/>
  <c r="P190" i="2"/>
  <c r="BK190" i="2"/>
  <c r="J190" i="2"/>
  <c r="BI186" i="2"/>
  <c r="BH186" i="2"/>
  <c r="BG186" i="2"/>
  <c r="BF186" i="2"/>
  <c r="T186" i="2"/>
  <c r="R186" i="2"/>
  <c r="P186" i="2"/>
  <c r="BK186" i="2"/>
  <c r="J186" i="2"/>
  <c r="BE186" i="2" s="1"/>
  <c r="BI183" i="2"/>
  <c r="BH183" i="2"/>
  <c r="BG183" i="2"/>
  <c r="BF183" i="2"/>
  <c r="BE183" i="2"/>
  <c r="T183" i="2"/>
  <c r="R183" i="2"/>
  <c r="P183" i="2"/>
  <c r="P182" i="2" s="1"/>
  <c r="BK183" i="2"/>
  <c r="BK182" i="2" s="1"/>
  <c r="J182" i="2" s="1"/>
  <c r="J64" i="2" s="1"/>
  <c r="J183" i="2"/>
  <c r="BI179" i="2"/>
  <c r="BH179" i="2"/>
  <c r="BG179" i="2"/>
  <c r="BF179" i="2"/>
  <c r="T179" i="2"/>
  <c r="R179" i="2"/>
  <c r="P179" i="2"/>
  <c r="BK179" i="2"/>
  <c r="J179" i="2"/>
  <c r="BE179" i="2" s="1"/>
  <c r="BI175" i="2"/>
  <c r="BH175" i="2"/>
  <c r="BG175" i="2"/>
  <c r="BF175" i="2"/>
  <c r="T175" i="2"/>
  <c r="R175" i="2"/>
  <c r="P175" i="2"/>
  <c r="BK175" i="2"/>
  <c r="J175" i="2"/>
  <c r="BE175" i="2" s="1"/>
  <c r="BI171" i="2"/>
  <c r="BH171" i="2"/>
  <c r="BG171" i="2"/>
  <c r="BF171" i="2"/>
  <c r="T171" i="2"/>
  <c r="R171" i="2"/>
  <c r="P171" i="2"/>
  <c r="BK171" i="2"/>
  <c r="J171" i="2"/>
  <c r="BE171" i="2" s="1"/>
  <c r="BI167" i="2"/>
  <c r="BH167" i="2"/>
  <c r="BG167" i="2"/>
  <c r="BF167" i="2"/>
  <c r="T167" i="2"/>
  <c r="R167" i="2"/>
  <c r="P167" i="2"/>
  <c r="BK167" i="2"/>
  <c r="J167" i="2"/>
  <c r="BE167" i="2" s="1"/>
  <c r="BI162" i="2"/>
  <c r="BH162" i="2"/>
  <c r="BG162" i="2"/>
  <c r="BF162" i="2"/>
  <c r="T162" i="2"/>
  <c r="T161" i="2" s="1"/>
  <c r="R162" i="2"/>
  <c r="R161" i="2" s="1"/>
  <c r="P162" i="2"/>
  <c r="P161" i="2" s="1"/>
  <c r="BK162" i="2"/>
  <c r="BK161" i="2" s="1"/>
  <c r="J161" i="2" s="1"/>
  <c r="J63" i="2" s="1"/>
  <c r="J162" i="2"/>
  <c r="BE162" i="2" s="1"/>
  <c r="BI155" i="2"/>
  <c r="BH155" i="2"/>
  <c r="BG155" i="2"/>
  <c r="BF155" i="2"/>
  <c r="T155" i="2"/>
  <c r="R155" i="2"/>
  <c r="P155" i="2"/>
  <c r="BK155" i="2"/>
  <c r="J155" i="2"/>
  <c r="BE155" i="2" s="1"/>
  <c r="BI151" i="2"/>
  <c r="BH151" i="2"/>
  <c r="BG151" i="2"/>
  <c r="BF151" i="2"/>
  <c r="BE151" i="2"/>
  <c r="T151" i="2"/>
  <c r="R151" i="2"/>
  <c r="P151" i="2"/>
  <c r="BK151" i="2"/>
  <c r="J151" i="2"/>
  <c r="BI148" i="2"/>
  <c r="BH148" i="2"/>
  <c r="BG148" i="2"/>
  <c r="BF148" i="2"/>
  <c r="T148" i="2"/>
  <c r="R148" i="2"/>
  <c r="P148" i="2"/>
  <c r="BK148" i="2"/>
  <c r="J148" i="2"/>
  <c r="BE148" i="2" s="1"/>
  <c r="BI145" i="2"/>
  <c r="BH145" i="2"/>
  <c r="BG145" i="2"/>
  <c r="BF145" i="2"/>
  <c r="BE145" i="2"/>
  <c r="T145" i="2"/>
  <c r="R145" i="2"/>
  <c r="P145" i="2"/>
  <c r="BK145" i="2"/>
  <c r="J145" i="2"/>
  <c r="BI142" i="2"/>
  <c r="BH142" i="2"/>
  <c r="BG142" i="2"/>
  <c r="BF142" i="2"/>
  <c r="T142" i="2"/>
  <c r="R142" i="2"/>
  <c r="P142" i="2"/>
  <c r="BK142" i="2"/>
  <c r="J142" i="2"/>
  <c r="BE142" i="2" s="1"/>
  <c r="BI137" i="2"/>
  <c r="BH137" i="2"/>
  <c r="BG137" i="2"/>
  <c r="BF137" i="2"/>
  <c r="BE137" i="2"/>
  <c r="T137" i="2"/>
  <c r="R137" i="2"/>
  <c r="P137" i="2"/>
  <c r="BK137" i="2"/>
  <c r="J137" i="2"/>
  <c r="BI134" i="2"/>
  <c r="BH134" i="2"/>
  <c r="BG134" i="2"/>
  <c r="BF134" i="2"/>
  <c r="T134" i="2"/>
  <c r="R134" i="2"/>
  <c r="P134" i="2"/>
  <c r="BK134" i="2"/>
  <c r="J134" i="2"/>
  <c r="BE134" i="2" s="1"/>
  <c r="BI131" i="2"/>
  <c r="BH131" i="2"/>
  <c r="BG131" i="2"/>
  <c r="BF131" i="2"/>
  <c r="BE131" i="2"/>
  <c r="T131" i="2"/>
  <c r="R131" i="2"/>
  <c r="P131" i="2"/>
  <c r="BK131" i="2"/>
  <c r="J131" i="2"/>
  <c r="BI128" i="2"/>
  <c r="BH128" i="2"/>
  <c r="BG128" i="2"/>
  <c r="BF128" i="2"/>
  <c r="T128" i="2"/>
  <c r="R128" i="2"/>
  <c r="P128" i="2"/>
  <c r="BK128" i="2"/>
  <c r="J128" i="2"/>
  <c r="BE128" i="2" s="1"/>
  <c r="BI125" i="2"/>
  <c r="F36" i="2" s="1"/>
  <c r="BD53" i="1" s="1"/>
  <c r="BH125" i="2"/>
  <c r="F35" i="2" s="1"/>
  <c r="BC53" i="1" s="1"/>
  <c r="BG125" i="2"/>
  <c r="BF125" i="2"/>
  <c r="F33" i="2" s="1"/>
  <c r="BA53" i="1" s="1"/>
  <c r="BE125" i="2"/>
  <c r="T125" i="2"/>
  <c r="T124" i="2" s="1"/>
  <c r="R125" i="2"/>
  <c r="R124" i="2" s="1"/>
  <c r="P125" i="2"/>
  <c r="P124" i="2" s="1"/>
  <c r="BK125" i="2"/>
  <c r="BK124" i="2" s="1"/>
  <c r="J125" i="2"/>
  <c r="J118" i="2"/>
  <c r="F118" i="2"/>
  <c r="J116" i="2"/>
  <c r="F116" i="2"/>
  <c r="E114" i="2"/>
  <c r="J55" i="2"/>
  <c r="F55" i="2"/>
  <c r="F53" i="2"/>
  <c r="E51" i="2"/>
  <c r="J20" i="2"/>
  <c r="E20" i="2"/>
  <c r="F56" i="2" s="1"/>
  <c r="J19" i="2"/>
  <c r="J14" i="2"/>
  <c r="J53" i="2" s="1"/>
  <c r="E7" i="2"/>
  <c r="E47" i="2" s="1"/>
  <c r="AS52" i="1"/>
  <c r="AS51" i="1"/>
  <c r="L47" i="1"/>
  <c r="AM46" i="1"/>
  <c r="L46" i="1"/>
  <c r="AM44" i="1"/>
  <c r="L44" i="1"/>
  <c r="L42" i="1"/>
  <c r="L41" i="1"/>
  <c r="J124" i="2" l="1"/>
  <c r="J62" i="2" s="1"/>
  <c r="J778" i="2"/>
  <c r="J80" i="2" s="1"/>
  <c r="BK777" i="2"/>
  <c r="J777" i="2" s="1"/>
  <c r="J79" i="2" s="1"/>
  <c r="J88" i="3"/>
  <c r="J61" i="3" s="1"/>
  <c r="J32" i="3"/>
  <c r="AV54" i="1" s="1"/>
  <c r="F32" i="3"/>
  <c r="AZ54" i="1" s="1"/>
  <c r="J828" i="2"/>
  <c r="J83" i="2" s="1"/>
  <c r="BK827" i="2"/>
  <c r="J827" i="2" s="1"/>
  <c r="J82" i="2" s="1"/>
  <c r="T1648" i="2"/>
  <c r="T2159" i="2"/>
  <c r="R143" i="3"/>
  <c r="R87" i="3" s="1"/>
  <c r="J32" i="4"/>
  <c r="AV55" i="1" s="1"/>
  <c r="AT55" i="1" s="1"/>
  <c r="F32" i="4"/>
  <c r="AZ55" i="1" s="1"/>
  <c r="F119" i="2"/>
  <c r="E110" i="2"/>
  <c r="F34" i="2"/>
  <c r="BB53" i="1" s="1"/>
  <c r="R182" i="2"/>
  <c r="R123" i="2" s="1"/>
  <c r="P225" i="2"/>
  <c r="P123" i="2" s="1"/>
  <c r="T285" i="2"/>
  <c r="R428" i="2"/>
  <c r="T644" i="2"/>
  <c r="R664" i="2"/>
  <c r="P689" i="2"/>
  <c r="P643" i="2" s="1"/>
  <c r="R693" i="2"/>
  <c r="R689" i="2" s="1"/>
  <c r="T729" i="2"/>
  <c r="T689" i="2" s="1"/>
  <c r="R743" i="2"/>
  <c r="T765" i="2"/>
  <c r="P828" i="2"/>
  <c r="P827" i="2" s="1"/>
  <c r="T836" i="2"/>
  <c r="R1157" i="2"/>
  <c r="R835" i="2" s="1"/>
  <c r="P1191" i="2"/>
  <c r="T1435" i="2"/>
  <c r="BK1648" i="2"/>
  <c r="J1648" i="2" s="1"/>
  <c r="J92" i="2" s="1"/>
  <c r="R2044" i="2"/>
  <c r="BK2159" i="2"/>
  <c r="J2159" i="2" s="1"/>
  <c r="J96" i="2" s="1"/>
  <c r="F34" i="3"/>
  <c r="BB54" i="1" s="1"/>
  <c r="P115" i="3"/>
  <c r="P143" i="3"/>
  <c r="J90" i="4"/>
  <c r="J62" i="4" s="1"/>
  <c r="F32" i="2"/>
  <c r="AZ53" i="1" s="1"/>
  <c r="J33" i="2"/>
  <c r="AW53" i="1" s="1"/>
  <c r="T182" i="2"/>
  <c r="T123" i="2" s="1"/>
  <c r="R225" i="2"/>
  <c r="P254" i="2"/>
  <c r="BK285" i="2"/>
  <c r="J285" i="2" s="1"/>
  <c r="J67" i="2" s="1"/>
  <c r="T428" i="2"/>
  <c r="BK644" i="2"/>
  <c r="T664" i="2"/>
  <c r="T693" i="2"/>
  <c r="BK729" i="2"/>
  <c r="J729" i="2" s="1"/>
  <c r="J75" i="2" s="1"/>
  <c r="T743" i="2"/>
  <c r="BK765" i="2"/>
  <c r="J765" i="2" s="1"/>
  <c r="J77" i="2" s="1"/>
  <c r="T778" i="2"/>
  <c r="T777" i="2" s="1"/>
  <c r="R828" i="2"/>
  <c r="R827" i="2" s="1"/>
  <c r="BK836" i="2"/>
  <c r="T1157" i="2"/>
  <c r="R1191" i="2"/>
  <c r="BK1435" i="2"/>
  <c r="J1435" i="2" s="1"/>
  <c r="J90" i="2" s="1"/>
  <c r="T2044" i="2"/>
  <c r="BK2145" i="2"/>
  <c r="J2145" i="2" s="1"/>
  <c r="J95" i="2" s="1"/>
  <c r="P2159" i="2"/>
  <c r="R2268" i="2"/>
  <c r="BK2298" i="2"/>
  <c r="J2298" i="2" s="1"/>
  <c r="J100" i="2" s="1"/>
  <c r="R2298" i="2"/>
  <c r="J32" i="2"/>
  <c r="AV53" i="1" s="1"/>
  <c r="AT53" i="1" s="1"/>
  <c r="F56" i="3"/>
  <c r="F84" i="3"/>
  <c r="T88" i="3"/>
  <c r="T115" i="3"/>
  <c r="J33" i="5"/>
  <c r="AW56" i="1" s="1"/>
  <c r="F33" i="5"/>
  <c r="BA56" i="1" s="1"/>
  <c r="P88" i="3"/>
  <c r="P87" i="3" s="1"/>
  <c r="AU54" i="1" s="1"/>
  <c r="J33" i="3"/>
  <c r="AW54" i="1" s="1"/>
  <c r="F35" i="4"/>
  <c r="BC55" i="1" s="1"/>
  <c r="BC52" i="1" s="1"/>
  <c r="P1169" i="2"/>
  <c r="P835" i="2" s="1"/>
  <c r="R1435" i="2"/>
  <c r="P1555" i="2"/>
  <c r="T1870" i="2"/>
  <c r="T2230" i="2"/>
  <c r="R2253" i="2"/>
  <c r="P2268" i="2"/>
  <c r="J53" i="3"/>
  <c r="T143" i="3"/>
  <c r="T169" i="4"/>
  <c r="T89" i="4" s="1"/>
  <c r="T88" i="4" s="1"/>
  <c r="J53" i="5"/>
  <c r="F109" i="5"/>
  <c r="F35" i="5"/>
  <c r="BC56" i="1" s="1"/>
  <c r="P277" i="5"/>
  <c r="P276" i="5" s="1"/>
  <c r="T277" i="5"/>
  <c r="J113" i="5"/>
  <c r="J61" i="5" s="1"/>
  <c r="P315" i="5"/>
  <c r="BK1870" i="2"/>
  <c r="J1870" i="2" s="1"/>
  <c r="J93" i="2" s="1"/>
  <c r="BK2230" i="2"/>
  <c r="J2230" i="2" s="1"/>
  <c r="J97" i="2" s="1"/>
  <c r="BK143" i="3"/>
  <c r="J143" i="3" s="1"/>
  <c r="J63" i="3" s="1"/>
  <c r="F33" i="3"/>
  <c r="BA54" i="1" s="1"/>
  <c r="BA52" i="1" s="1"/>
  <c r="BK169" i="4"/>
  <c r="J169" i="4" s="1"/>
  <c r="J65" i="4" s="1"/>
  <c r="F32" i="5"/>
  <c r="AZ56" i="1" s="1"/>
  <c r="J32" i="5"/>
  <c r="AV56" i="1" s="1"/>
  <c r="AT56" i="1" s="1"/>
  <c r="T113" i="5"/>
  <c r="P154" i="5"/>
  <c r="R187" i="5"/>
  <c r="BK258" i="5"/>
  <c r="P266" i="5"/>
  <c r="J277" i="5"/>
  <c r="J77" i="5" s="1"/>
  <c r="F34" i="5"/>
  <c r="BB56" i="1" s="1"/>
  <c r="T187" i="5"/>
  <c r="P214" i="5"/>
  <c r="T232" i="5"/>
  <c r="T231" i="5" s="1"/>
  <c r="T240" i="5"/>
  <c r="J316" i="5"/>
  <c r="J83" i="5" s="1"/>
  <c r="BK315" i="5"/>
  <c r="J315" i="5" s="1"/>
  <c r="J82" i="5" s="1"/>
  <c r="P163" i="6"/>
  <c r="BK187" i="5"/>
  <c r="J187" i="5" s="1"/>
  <c r="J64" i="5" s="1"/>
  <c r="R207" i="5"/>
  <c r="BK240" i="5"/>
  <c r="J240" i="5" s="1"/>
  <c r="J70" i="5" s="1"/>
  <c r="T293" i="5"/>
  <c r="R300" i="5"/>
  <c r="R276" i="5" s="1"/>
  <c r="T331" i="5"/>
  <c r="T315" i="5" s="1"/>
  <c r="T342" i="5"/>
  <c r="P358" i="5"/>
  <c r="F36" i="5"/>
  <c r="BD56" i="1" s="1"/>
  <c r="BD52" i="1" s="1"/>
  <c r="BD51" i="1" s="1"/>
  <c r="W30" i="1" s="1"/>
  <c r="T147" i="5"/>
  <c r="R154" i="5"/>
  <c r="P187" i="5"/>
  <c r="T214" i="5"/>
  <c r="P232" i="5"/>
  <c r="P240" i="5"/>
  <c r="R250" i="5"/>
  <c r="BK262" i="5"/>
  <c r="J262" i="5" s="1"/>
  <c r="J74" i="5" s="1"/>
  <c r="BK266" i="5"/>
  <c r="J266" i="5" s="1"/>
  <c r="J75" i="5" s="1"/>
  <c r="BK293" i="5"/>
  <c r="J293" i="5" s="1"/>
  <c r="J78" i="5" s="1"/>
  <c r="P304" i="5"/>
  <c r="R316" i="5"/>
  <c r="R338" i="5"/>
  <c r="BK346" i="5"/>
  <c r="J346" i="5" s="1"/>
  <c r="J87" i="5" s="1"/>
  <c r="P372" i="5"/>
  <c r="BK385" i="5"/>
  <c r="J385" i="5" s="1"/>
  <c r="J90" i="5" s="1"/>
  <c r="BK358" i="5"/>
  <c r="J358" i="5" s="1"/>
  <c r="J88" i="5" s="1"/>
  <c r="BK89" i="6"/>
  <c r="J32" i="6"/>
  <c r="AV57" i="1" s="1"/>
  <c r="F36" i="6"/>
  <c r="BD57" i="1" s="1"/>
  <c r="T106" i="6"/>
  <c r="F32" i="6"/>
  <c r="AZ57" i="1" s="1"/>
  <c r="F56" i="7"/>
  <c r="F87" i="7"/>
  <c r="E47" i="8"/>
  <c r="E77" i="8"/>
  <c r="P89" i="6"/>
  <c r="J33" i="6"/>
  <c r="AW57" i="1" s="1"/>
  <c r="F33" i="6"/>
  <c r="BA57" i="1" s="1"/>
  <c r="T163" i="6"/>
  <c r="BK232" i="5"/>
  <c r="T250" i="5"/>
  <c r="P258" i="5"/>
  <c r="P257" i="5" s="1"/>
  <c r="T266" i="5"/>
  <c r="T257" i="5" s="1"/>
  <c r="T300" i="5"/>
  <c r="BK304" i="5"/>
  <c r="J304" i="5" s="1"/>
  <c r="J80" i="5" s="1"/>
  <c r="P309" i="5"/>
  <c r="R331" i="5"/>
  <c r="R358" i="5"/>
  <c r="R372" i="5"/>
  <c r="P385" i="5"/>
  <c r="F85" i="6"/>
  <c r="R89" i="6"/>
  <c r="F34" i="6"/>
  <c r="BB57" i="1" s="1"/>
  <c r="BK344" i="6"/>
  <c r="J33" i="7"/>
  <c r="AW58" i="1" s="1"/>
  <c r="F33" i="7"/>
  <c r="BA58" i="1" s="1"/>
  <c r="J32" i="7"/>
  <c r="AV58" i="1" s="1"/>
  <c r="BK91" i="7"/>
  <c r="BK132" i="7"/>
  <c r="J132" i="7" s="1"/>
  <c r="J64" i="7" s="1"/>
  <c r="J133" i="7"/>
  <c r="J65" i="7" s="1"/>
  <c r="BK91" i="8"/>
  <c r="J92" i="8"/>
  <c r="J63" i="8" s="1"/>
  <c r="J32" i="8"/>
  <c r="AV59" i="1" s="1"/>
  <c r="F32" i="8"/>
  <c r="AZ59" i="1" s="1"/>
  <c r="J82" i="6"/>
  <c r="BK106" i="6"/>
  <c r="J106" i="6" s="1"/>
  <c r="J63" i="6" s="1"/>
  <c r="P133" i="7"/>
  <c r="P132" i="7" s="1"/>
  <c r="P90" i="7" s="1"/>
  <c r="AU58" i="1" s="1"/>
  <c r="T167" i="7"/>
  <c r="T132" i="7" s="1"/>
  <c r="P91" i="8"/>
  <c r="P89" i="8" s="1"/>
  <c r="AU59" i="1" s="1"/>
  <c r="J33" i="8"/>
  <c r="AW59" i="1" s="1"/>
  <c r="T89" i="6"/>
  <c r="F35" i="6"/>
  <c r="BC57" i="1" s="1"/>
  <c r="P106" i="6"/>
  <c r="R344" i="6"/>
  <c r="R343" i="6" s="1"/>
  <c r="F32" i="7"/>
  <c r="AZ58" i="1" s="1"/>
  <c r="T93" i="7"/>
  <c r="T91" i="7" s="1"/>
  <c r="R132" i="7"/>
  <c r="R90" i="7" s="1"/>
  <c r="R91" i="8"/>
  <c r="R89" i="8" s="1"/>
  <c r="F34" i="8"/>
  <c r="BB59" i="1" s="1"/>
  <c r="F33" i="8"/>
  <c r="BA59" i="1" s="1"/>
  <c r="AW52" i="1" l="1"/>
  <c r="BA51" i="1"/>
  <c r="AY52" i="1"/>
  <c r="BC51" i="1"/>
  <c r="R643" i="2"/>
  <c r="R122" i="2" s="1"/>
  <c r="P122" i="2"/>
  <c r="AU53" i="1" s="1"/>
  <c r="P231" i="5"/>
  <c r="P112" i="5" s="1"/>
  <c r="AU56" i="1" s="1"/>
  <c r="BK257" i="5"/>
  <c r="J257" i="5" s="1"/>
  <c r="J72" i="5" s="1"/>
  <c r="J258" i="5"/>
  <c r="J73" i="5" s="1"/>
  <c r="J644" i="2"/>
  <c r="J71" i="2" s="1"/>
  <c r="BK643" i="2"/>
  <c r="J643" i="2" s="1"/>
  <c r="J70" i="2" s="1"/>
  <c r="BB52" i="1"/>
  <c r="AT54" i="1"/>
  <c r="J91" i="8"/>
  <c r="J62" i="8" s="1"/>
  <c r="BK89" i="8"/>
  <c r="J89" i="8" s="1"/>
  <c r="AT58" i="1"/>
  <c r="BK89" i="4"/>
  <c r="BK689" i="2"/>
  <c r="J689" i="2" s="1"/>
  <c r="J73" i="2" s="1"/>
  <c r="BK87" i="3"/>
  <c r="J87" i="3" s="1"/>
  <c r="T90" i="7"/>
  <c r="BK343" i="6"/>
  <c r="J343" i="6" s="1"/>
  <c r="J65" i="6" s="1"/>
  <c r="J344" i="6"/>
  <c r="J66" i="6" s="1"/>
  <c r="T88" i="6"/>
  <c r="R315" i="5"/>
  <c r="R112" i="5" s="1"/>
  <c r="AT59" i="1"/>
  <c r="R88" i="6"/>
  <c r="BK231" i="5"/>
  <c r="J231" i="5" s="1"/>
  <c r="J67" i="5" s="1"/>
  <c r="J232" i="5"/>
  <c r="J68" i="5" s="1"/>
  <c r="P88" i="6"/>
  <c r="AU57" i="1" s="1"/>
  <c r="AT57" i="1"/>
  <c r="BK276" i="5"/>
  <c r="J276" i="5" s="1"/>
  <c r="J76" i="5" s="1"/>
  <c r="BK112" i="5"/>
  <c r="J112" i="5" s="1"/>
  <c r="T87" i="3"/>
  <c r="BK123" i="2"/>
  <c r="BK90" i="7"/>
  <c r="J90" i="7" s="1"/>
  <c r="J91" i="7"/>
  <c r="J61" i="7" s="1"/>
  <c r="BK88" i="6"/>
  <c r="J88" i="6" s="1"/>
  <c r="J89" i="6"/>
  <c r="J61" i="6" s="1"/>
  <c r="T276" i="5"/>
  <c r="T112" i="5" s="1"/>
  <c r="J836" i="2"/>
  <c r="J85" i="2" s="1"/>
  <c r="BK835" i="2"/>
  <c r="J835" i="2" s="1"/>
  <c r="J84" i="2" s="1"/>
  <c r="AZ52" i="1"/>
  <c r="T835" i="2"/>
  <c r="T643" i="2"/>
  <c r="T122" i="2" s="1"/>
  <c r="J60" i="5" l="1"/>
  <c r="J29" i="5"/>
  <c r="BB51" i="1"/>
  <c r="AX52" i="1"/>
  <c r="J60" i="7"/>
  <c r="J29" i="7"/>
  <c r="J29" i="3"/>
  <c r="J60" i="3"/>
  <c r="J29" i="8"/>
  <c r="J60" i="8"/>
  <c r="W27" i="1"/>
  <c r="AW51" i="1"/>
  <c r="AK27" i="1" s="1"/>
  <c r="AZ51" i="1"/>
  <c r="AV52" i="1"/>
  <c r="AT52" i="1" s="1"/>
  <c r="BK122" i="2"/>
  <c r="J122" i="2" s="1"/>
  <c r="J123" i="2"/>
  <c r="J61" i="2" s="1"/>
  <c r="W29" i="1"/>
  <c r="AY51" i="1"/>
  <c r="J29" i="6"/>
  <c r="J60" i="6"/>
  <c r="J89" i="4"/>
  <c r="J61" i="4" s="1"/>
  <c r="BK88" i="4"/>
  <c r="J88" i="4" s="1"/>
  <c r="AU52" i="1"/>
  <c r="AU51" i="1" s="1"/>
  <c r="J60" i="2" l="1"/>
  <c r="J29" i="2"/>
  <c r="J38" i="3"/>
  <c r="AG54" i="1"/>
  <c r="AN54" i="1" s="1"/>
  <c r="AX51" i="1"/>
  <c r="W28" i="1"/>
  <c r="AG58" i="1"/>
  <c r="AN58" i="1" s="1"/>
  <c r="J38" i="7"/>
  <c r="AG56" i="1"/>
  <c r="AN56" i="1" s="1"/>
  <c r="J38" i="5"/>
  <c r="AG57" i="1"/>
  <c r="AN57" i="1" s="1"/>
  <c r="J38" i="6"/>
  <c r="J60" i="4"/>
  <c r="J29" i="4"/>
  <c r="AV51" i="1"/>
  <c r="W26" i="1"/>
  <c r="AG59" i="1"/>
  <c r="AN59" i="1" s="1"/>
  <c r="J38" i="8"/>
  <c r="AK26" i="1" l="1"/>
  <c r="AT51" i="1"/>
  <c r="AG55" i="1"/>
  <c r="AN55" i="1" s="1"/>
  <c r="J38" i="4"/>
  <c r="AG53" i="1"/>
  <c r="J38" i="2"/>
  <c r="AN53" i="1" l="1"/>
  <c r="AG52" i="1"/>
  <c r="AG51" i="1" l="1"/>
  <c r="AN52" i="1"/>
  <c r="AN51" i="1" l="1"/>
  <c r="AK23" i="1"/>
  <c r="AK32" i="1" s="1"/>
</calcChain>
</file>

<file path=xl/sharedStrings.xml><?xml version="1.0" encoding="utf-8"?>
<sst xmlns="http://schemas.openxmlformats.org/spreadsheetml/2006/main" count="34687" uniqueCount="3678">
  <si>
    <t>Export VZ</t>
  </si>
  <si>
    <t>List obsahuje:</t>
  </si>
  <si>
    <t>1) Rekapitulace stavby</t>
  </si>
  <si>
    <t>2) Rekapitulace objektů stavby a soupisů prací</t>
  </si>
  <si>
    <t>3.0</t>
  </si>
  <si>
    <t>ZAMOK</t>
  </si>
  <si>
    <t>False</t>
  </si>
  <si>
    <t>{7210b7e8-f6c9-4b75-8963-2d302f23f987}</t>
  </si>
  <si>
    <t>0,01</t>
  </si>
  <si>
    <t>21</t>
  </si>
  <si>
    <t>15</t>
  </si>
  <si>
    <t>REKAPITULACE STAVBY</t>
  </si>
  <si>
    <t>v ---  níže se nacházejí doplnkové a pomocné údaje k sestavám  --- v</t>
  </si>
  <si>
    <t>Návod na vyplnění</t>
  </si>
  <si>
    <t>0,001</t>
  </si>
  <si>
    <t>Kód:</t>
  </si>
  <si>
    <t>SO-00</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</si>
  <si>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</si>
  <si>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</si>
  <si>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Gymnázium Litomyšl - Modernizace laboratoří přírodovědných předmětů - PP</t>
  </si>
  <si>
    <t>0,1</t>
  </si>
  <si>
    <t>KSO:</t>
  </si>
  <si>
    <t/>
  </si>
  <si>
    <t>CC-CZ:</t>
  </si>
  <si>
    <t>1</t>
  </si>
  <si>
    <t>Místo:</t>
  </si>
  <si>
    <t>Litomyšl</t>
  </si>
  <si>
    <t>Datum:</t>
  </si>
  <si>
    <t>20.2.2017</t>
  </si>
  <si>
    <t>10</t>
  </si>
  <si>
    <t>100</t>
  </si>
  <si>
    <t>Zadavatel:</t>
  </si>
  <si>
    <t>IČ:</t>
  </si>
  <si>
    <t>Pardubický kraj, Komenského náměstí 125, Pardubice</t>
  </si>
  <si>
    <t>DIČ:</t>
  </si>
  <si>
    <t>Uchazeč:</t>
  </si>
  <si>
    <t>Vyplň údaj</t>
  </si>
  <si>
    <t>Projektant:</t>
  </si>
  <si>
    <t>KIP spol. s r.o., Toulovcovo náměstí 156</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</si>
  <si>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</si>
  <si>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</si>
  <si>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</si>
  <si>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</si>
  <si>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</si>
  <si>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</si>
  <si>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</si>
  <si>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</si>
  <si>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</si>
  <si>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</si>
  <si>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</si>
  <si>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</si>
  <si>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</si>
  <si>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</si>
  <si>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</si>
  <si>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</si>
  <si>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</si>
  <si>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</si>
  <si>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</si>
  <si>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</si>
  <si>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</si>
  <si>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</si>
  <si>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</si>
  <si>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</si>
  <si>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</si>
  <si>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</si>
  <si>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</si>
  <si>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</si>
  <si>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</si>
  <si>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</si>
  <si>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</si>
  <si>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</si>
  <si>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</si>
  <si>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</si>
  <si>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</si>
  <si>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</si>
  <si>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</si>
  <si>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</si>
  <si>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</si>
  <si>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</si>
  <si>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</si>
  <si>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</si>
  <si>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Gymnázium Litomyšl - Modernizace laboratoří přírodovědných předmětů</t>
  </si>
  <si>
    <t>STA</t>
  </si>
  <si>
    <t>{62a71436-163c-4063-9a5b-d03233f71aa9}</t>
  </si>
  <si>
    <t>2</t>
  </si>
  <si>
    <t>/</t>
  </si>
  <si>
    <t>01</t>
  </si>
  <si>
    <t>Stavební část</t>
  </si>
  <si>
    <t>Soupis</t>
  </si>
  <si>
    <t>{089ec19f-fb12-4881-900e-81573e689c18}</t>
  </si>
  <si>
    <t>02</t>
  </si>
  <si>
    <t>Zdravotně technické instalace</t>
  </si>
  <si>
    <t>{7ecc17e2-7054-4b95-b4cf-6df0af3307e9}</t>
  </si>
  <si>
    <t>03</t>
  </si>
  <si>
    <t>Ústřední vytápění</t>
  </si>
  <si>
    <t>{f2c6a26f-2006-462a-a145-6048cb15da82}</t>
  </si>
  <si>
    <t>04</t>
  </si>
  <si>
    <t>Silnoproud, slaboproud</t>
  </si>
  <si>
    <t>{5deedb1a-2888-4f8d-a832-c939a7591c90}</t>
  </si>
  <si>
    <t>05</t>
  </si>
  <si>
    <t>Vzduchotechnika a chlazení</t>
  </si>
  <si>
    <t>{77e52357-7ff7-4407-8c2a-f4b12cf67a4c}</t>
  </si>
  <si>
    <t>06</t>
  </si>
  <si>
    <t>Zeleň</t>
  </si>
  <si>
    <t>{69ca2ee9-43a1-4663-9c4c-d54513657538}</t>
  </si>
  <si>
    <t>07</t>
  </si>
  <si>
    <t>Ostatní a vedlejší náklady</t>
  </si>
  <si>
    <t>{e9efa3c3-3a11-44af-93c0-6aedb9254ad3}</t>
  </si>
  <si>
    <t>1) Krycí list soupisu</t>
  </si>
  <si>
    <t>2) Rekapitulace</t>
  </si>
  <si>
    <t>3) Soupis prací</t>
  </si>
  <si>
    <t>Zpět na list:</t>
  </si>
  <si>
    <t>Rekapitulace stavby</t>
  </si>
  <si>
    <t>KRYCÍ LIST SOUPISU</t>
  </si>
  <si>
    <t>Objekt:</t>
  </si>
  <si>
    <t>SO 01 - Gymnázium Litomyšl - Modernizace laboratoří přírodovědných předmětů</t>
  </si>
  <si>
    <t>Soupis:</t>
  </si>
  <si>
    <t>01 - Stavební část</t>
  </si>
  <si>
    <t>REKAPITULACE ČLENĚNÍ SOUPISU PRACÍ</t>
  </si>
  <si>
    <t>Kód dílu - Popis</t>
  </si>
  <si>
    <t>Cena celkem [CZK]</t>
  </si>
  <si>
    <t>Náklady soupisu celkem</t>
  </si>
  <si>
    <t>-1</t>
  </si>
  <si>
    <t>H - Oddíly prací HSV</t>
  </si>
  <si>
    <t xml:space="preserve">    001 - Zemní práce</t>
  </si>
  <si>
    <t xml:space="preserve">    002 - Základy</t>
  </si>
  <si>
    <t xml:space="preserve">    003 - Svislé konstrukce</t>
  </si>
  <si>
    <t xml:space="preserve">    004 - Vodorovné konstrukce</t>
  </si>
  <si>
    <t xml:space="preserve">    005 - Komunikace</t>
  </si>
  <si>
    <t xml:space="preserve">    006 - Úpravy povrchu</t>
  </si>
  <si>
    <t xml:space="preserve">    009 - Ostatní konstrukce a práce</t>
  </si>
  <si>
    <t xml:space="preserve">    099 - Přesun hmot HSV</t>
  </si>
  <si>
    <t>HSV - Práce a dodávky HSV</t>
  </si>
  <si>
    <t xml:space="preserve">    63 - Podlahy a podlahové konstrukce</t>
  </si>
  <si>
    <t xml:space="preserve">    8 - Trubní vedení</t>
  </si>
  <si>
    <t xml:space="preserve">    9 - Ostatní konstrukce a práce, bourání</t>
  </si>
  <si>
    <t xml:space="preserve">      91 - Doplňující konstrukce a práce pozemních komunikací, letišť a ploch</t>
  </si>
  <si>
    <t xml:space="preserve">      94 - Lešení a stavební výtahy</t>
  </si>
  <si>
    <t xml:space="preserve">      96 - Bourání konstrukcí</t>
  </si>
  <si>
    <t xml:space="preserve">      97 - Prorážení otvorů a ostatní bourací práce</t>
  </si>
  <si>
    <t xml:space="preserve">      99 - Přesuny hmot a suti</t>
  </si>
  <si>
    <t>PSV - Práce a dodávky PSV</t>
  </si>
  <si>
    <t xml:space="preserve">    711 - Izolace proti vodě, vlhkosti a plynům</t>
  </si>
  <si>
    <t xml:space="preserve">    712 - Povlakové krytiny</t>
  </si>
  <si>
    <t>M - Oddíly montážních prací</t>
  </si>
  <si>
    <t xml:space="preserve">    33 - M - Montáže dopr.zaříz.,sklad. zař. a váh</t>
  </si>
  <si>
    <t>P - Oddíly prací PSV</t>
  </si>
  <si>
    <t xml:space="preserve">    713 - Izolace tepelné</t>
  </si>
  <si>
    <t xml:space="preserve">    721 - Vnitřní kanalizace</t>
  </si>
  <si>
    <t xml:space="preserve">    725 - Zdravotechnika - zařizovací předměty</t>
  </si>
  <si>
    <t xml:space="preserve">      728 - Vzduchotechnika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</si>
  <si>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</si>
  <si>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</si>
  <si>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</si>
  <si>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</si>
  <si>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</si>
  <si>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</si>
  <si>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</si>
  <si>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</si>
  <si>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</si>
  <si>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Nátěry</t>
  </si>
  <si>
    <t xml:space="preserve">    784 - Malby</t>
  </si>
  <si>
    <t xml:space="preserve">    786 - Dokončovací práce - čalounické úpravy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</si>
  <si>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</si>
  <si>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</si>
  <si>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</si>
  <si>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</si>
  <si>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</si>
  <si>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</si>
  <si>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</si>
  <si>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</si>
  <si>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</si>
  <si>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</si>
  <si>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</si>
  <si>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</si>
  <si>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</si>
  <si>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</si>
  <si>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t>
  </si>
  <si>
    <t>Oddíly prací HSV</t>
  </si>
  <si>
    <t>ROZPOCET</t>
  </si>
  <si>
    <t>001</t>
  </si>
  <si>
    <t>Zemní práce</t>
  </si>
  <si>
    <t>K</t>
  </si>
  <si>
    <t>113107153</t>
  </si>
  <si>
    <t>Odstranění podkladů nebo krytů s přemístěním hmot na skládku na vzdálenost do 20 m nebo s naložením na dopravní prostředek v ploše jednotlivě přes 50 m2 do 200 m2 z kameniva těženého, o tl. vrstvy přes 200 do 300 mm</t>
  </si>
  <si>
    <t>m2</t>
  </si>
  <si>
    <t>CS ÚRS 2016 02</t>
  </si>
  <si>
    <t>4</t>
  </si>
  <si>
    <t>-2061416398</t>
  </si>
  <si>
    <t>VV</t>
  </si>
  <si>
    <t>61,87</t>
  </si>
  <si>
    <t>Součet</t>
  </si>
  <si>
    <t>162201251</t>
  </si>
  <si>
    <t>Vodorovné přemístění výkopku nošením s vyprázdněním nádoby na hromady nebo do dopravního prostředku na vzdálenost do 10 m z horniny tř. 5 až 7</t>
  </si>
  <si>
    <t>m3</t>
  </si>
  <si>
    <t>6</t>
  </si>
  <si>
    <t>(36,27*0,3)+(20,1*0,3)+(5,5*0,2)</t>
  </si>
  <si>
    <t>3</t>
  </si>
  <si>
    <t>162601152</t>
  </si>
  <si>
    <t>Vodorovné přemístění výkopku nebo sypaniny po suchu na obvyklém dopravním prostředku, bez naložení výkopku, avšak se složením bez rozhrnutí z horniny tř. 5 až 7 na vzdálenost přes 4 000 do 5 000 m</t>
  </si>
  <si>
    <t>8</t>
  </si>
  <si>
    <t>171201201</t>
  </si>
  <si>
    <t>Uložení sypaniny na skládky</t>
  </si>
  <si>
    <t>5</t>
  </si>
  <si>
    <t>181101102</t>
  </si>
  <si>
    <t>Úprava pláně vyrovnáním výškových rozdílů (1) v zářezech, (2) na násypech v hornině tř. 1 až 4 se zhutněním</t>
  </si>
  <si>
    <t>12</t>
  </si>
  <si>
    <t>zpevněná plocha</t>
  </si>
  <si>
    <t>36,27+20,1+5,5</t>
  </si>
  <si>
    <t>11,36*5,4</t>
  </si>
  <si>
    <t>997221845</t>
  </si>
  <si>
    <t>Poplatek za uložení stavebního odpadu na skládce (skládkovné) z asfaltových povrchů</t>
  </si>
  <si>
    <t>t</t>
  </si>
  <si>
    <t>14</t>
  </si>
  <si>
    <t>17,41*2</t>
  </si>
  <si>
    <t>7</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</si>
  <si>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</si>
  <si>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</si>
  <si>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1102956920</t>
  </si>
  <si>
    <t>2,5</t>
  </si>
  <si>
    <t>113107141</t>
  </si>
  <si>
    <t>Odstranění podkladu pl.do 50 m2, živice tl. 10 cm</t>
  </si>
  <si>
    <t>1537532162</t>
  </si>
  <si>
    <t>36,27</t>
  </si>
  <si>
    <t>9</t>
  </si>
  <si>
    <t>132201101</t>
  </si>
  <si>
    <t>Hloubení zapažených i nezapažených rýh šířky do 600 mm s urovnáním dna do předepsaného profilu a spádu v hornině tř. 3 do 100 m3, strojně</t>
  </si>
  <si>
    <t>1317049373</t>
  </si>
  <si>
    <t>pro potrubí od odvod. žlabu :</t>
  </si>
  <si>
    <t xml:space="preserve"> 8,5*(0,3*0,3)</t>
  </si>
  <si>
    <t>460050003</t>
  </si>
  <si>
    <t>Hloubení nezapažených jam ručně pro stožáry s přemístěním výkopku do vzdálenosti 3 m od okraje jámy nebo naložením na dopravní prostředek, včetně zásypu, zhutnění a urovnání povrchu bez patky jednoduché na rovině, délky třídy 3 přes 6 do 8 m, v hornině</t>
  </si>
  <si>
    <t>64</t>
  </si>
  <si>
    <t>-1288724466</t>
  </si>
  <si>
    <t xml:space="preserve">pro odvodňovací žlab : </t>
  </si>
  <si>
    <t>4,304*(0,25*0,3)</t>
  </si>
  <si>
    <t xml:space="preserve">patky pro plošinu : </t>
  </si>
  <si>
    <t>2*((0,3*0,3)*0,5)</t>
  </si>
  <si>
    <t>002</t>
  </si>
  <si>
    <t>Základy</t>
  </si>
  <si>
    <t>11</t>
  </si>
  <si>
    <t>275313511</t>
  </si>
  <si>
    <t>Základy z betonu prostého patky a bloky z betonu kamenem neprokládaného tř. C 12/15</t>
  </si>
  <si>
    <t>-652193637</t>
  </si>
  <si>
    <t xml:space="preserve">D1.1.10   </t>
  </si>
  <si>
    <t xml:space="preserve">pro lavičky   </t>
  </si>
  <si>
    <t xml:space="preserve">0,5*0,3*0,7*2*10   </t>
  </si>
  <si>
    <t xml:space="preserve">Součet   </t>
  </si>
  <si>
    <t>275313611</t>
  </si>
  <si>
    <t>Základy z betonu prostého patky a bloky z betonu kamenem neprokládaného tř. C 16/20</t>
  </si>
  <si>
    <t>-470843469</t>
  </si>
  <si>
    <t xml:space="preserve">pro ukotvení plošiny :   </t>
  </si>
  <si>
    <t xml:space="preserve">2*((0,3*0,3*0,6)*1,035)   </t>
  </si>
  <si>
    <t>13</t>
  </si>
  <si>
    <t>608668416</t>
  </si>
  <si>
    <t>275351215</t>
  </si>
  <si>
    <t>Bednění základových stěn patek svislé nebo šikmé (odkloněné), půdorysně přímé nebo zalomené ve volných nebo zapažených jámách, rýhách, šachtách, včetně případných vzpěr zřízení</t>
  </si>
  <si>
    <t>-6337145</t>
  </si>
  <si>
    <t xml:space="preserve">vrch patky pro ukotvení plošiny :   </t>
  </si>
  <si>
    <t xml:space="preserve">2*(3*(0,3*0,1))   </t>
  </si>
  <si>
    <t>275351216</t>
  </si>
  <si>
    <t>Bednění základových stěn patek svislé nebo šikmé (odkloněné), půdorysně přímé nebo zalomené ve volných nebo zapažených jámách, rýhách, šachtách, včetně případných vzpěr odstranění</t>
  </si>
  <si>
    <t>-1198886813</t>
  </si>
  <si>
    <t xml:space="preserve">0,18   </t>
  </si>
  <si>
    <t>003</t>
  </si>
  <si>
    <t>Svislé konstrukce</t>
  </si>
  <si>
    <t>16</t>
  </si>
  <si>
    <t>M</t>
  </si>
  <si>
    <t>13383415</t>
  </si>
  <si>
    <t>Tyč ocelová IPE, značka oceli S 235 JR, označení průřezu 100</t>
  </si>
  <si>
    <t>18</t>
  </si>
  <si>
    <t>0,036*1,09</t>
  </si>
  <si>
    <t>17</t>
  </si>
  <si>
    <t>315231297</t>
  </si>
  <si>
    <t>Zdivo z cihel pálených půdní, štítové, nadstřešní, poprsní z cihel děrovaných CDm 240x115x113 mm P10 až 25, na maltu ze suché směsi 10MPa</t>
  </si>
  <si>
    <t>20</t>
  </si>
  <si>
    <t>D1.1.6</t>
  </si>
  <si>
    <t>(2,6+3,05+3,35)*0,3*1,27</t>
  </si>
  <si>
    <t>316381117.X</t>
  </si>
  <si>
    <t>Komínové krycí desky z betonu tř. C 12/15 až C 16/20 s případnou konstrukční obvodovou výztuží včetně bednění, s potěrem nebo s povrchem vyhlazeným ve spádu k okrajům, s přesahem do 70 mm sešikmeným v podhledu proti zatékání, o tl. přes 100 do 120 mm</t>
  </si>
  <si>
    <t>vlastní</t>
  </si>
  <si>
    <t>22</t>
  </si>
  <si>
    <t>D1.1.7. - komín. hlavy</t>
  </si>
  <si>
    <t>0,62*1,58</t>
  </si>
  <si>
    <t>0,62*1,19</t>
  </si>
  <si>
    <t>1,07*0,63</t>
  </si>
  <si>
    <t>0,63*1,03</t>
  </si>
  <si>
    <t>0,5*0,5</t>
  </si>
  <si>
    <t>19</t>
  </si>
  <si>
    <t>317321017</t>
  </si>
  <si>
    <t>Římsy opěrných zdí a valů z betonu železového tř. C 25/30</t>
  </si>
  <si>
    <t>24</t>
  </si>
  <si>
    <t>oprava stávající nadezdívky schodiště</t>
  </si>
  <si>
    <t>(1,2+1,45)*0,4*0,1</t>
  </si>
  <si>
    <t>317353111</t>
  </si>
  <si>
    <t>Bednění říms opěrných zdí a valů jakéhokoliv tvaru přímých, zalomených nebo jinak zakřivených zřízení</t>
  </si>
  <si>
    <t>26</t>
  </si>
  <si>
    <t>(1,2+1,45+0,4+1,45+1,2)*0,15</t>
  </si>
  <si>
    <t>oprava stávající zdi angl. dvorku</t>
  </si>
  <si>
    <t>1,25*0,15*2</t>
  </si>
  <si>
    <t>317353112</t>
  </si>
  <si>
    <t>Bednění říms opěrných zdí a valů jakéhokoliv tvaru přímých, zalomených nebo jinak zakřivených odstranění</t>
  </si>
  <si>
    <t>28</t>
  </si>
  <si>
    <t>1,23</t>
  </si>
  <si>
    <t>317361016</t>
  </si>
  <si>
    <t>Výztuž říms opěrných zdí a valů z oceli 10 505 (R) nebo BSt 500</t>
  </si>
  <si>
    <t>30</t>
  </si>
  <si>
    <t>0,144*50/1000</t>
  </si>
  <si>
    <t>23</t>
  </si>
  <si>
    <t>317941121</t>
  </si>
  <si>
    <t>Osazování ocelových válcovaných nosníků na zdivu I nebo IE nebo U nebo UE nebo L do č. 12 nebo výšky do 120 mm</t>
  </si>
  <si>
    <t>32</t>
  </si>
  <si>
    <t>D1.1.2</t>
  </si>
  <si>
    <t>1,5*8,1*3/1000</t>
  </si>
  <si>
    <t>340239233</t>
  </si>
  <si>
    <t>Zazdívka otvorů v příčkách nebo stěnách plochy přes 1 m2 do 4 m2 příčkovkami hladkými , objemové hmotnosti 500 kg/m3, tl. příčky 100 mm</t>
  </si>
  <si>
    <t>34</t>
  </si>
  <si>
    <t>D1.1.3</t>
  </si>
  <si>
    <t>0,9*2,1</t>
  </si>
  <si>
    <t>25</t>
  </si>
  <si>
    <t>346244381</t>
  </si>
  <si>
    <t>Plentování ocelových válcovaných nosníků jednostranné cihlami na maltu, výška stojiny do 200 mm</t>
  </si>
  <si>
    <t>36</t>
  </si>
  <si>
    <t>1,5*0,1</t>
  </si>
  <si>
    <t>004</t>
  </si>
  <si>
    <t>Vodorovné konstrukce</t>
  </si>
  <si>
    <t>413232211</t>
  </si>
  <si>
    <t>Zazdívka zhlaví stropních trámů nebo válcovaných nosníků pálenými cihlami válcovaných nosníků, výšky do 150 mm</t>
  </si>
  <si>
    <t>kus</t>
  </si>
  <si>
    <t>38</t>
  </si>
  <si>
    <t>výkres D1.1.6</t>
  </si>
  <si>
    <t>27</t>
  </si>
  <si>
    <t>413232221</t>
  </si>
  <si>
    <t>Zazdívka zhlaví stropních trámů nebo válcovaných nosníků pálenými cihlami válcovaných nosníků, výšky přes 150 do 300 mm</t>
  </si>
  <si>
    <t>40</t>
  </si>
  <si>
    <t>440351217</t>
  </si>
  <si>
    <t>Podpěrná konstrukce se zpevněním dna bednění střešních konstrukcí výšky do 4 m, na výměru m2 půdorysu pro zatížení betonovou směsí a výztuží přes 20 do 30 kPa zřízení</t>
  </si>
  <si>
    <t>42</t>
  </si>
  <si>
    <t>3*3</t>
  </si>
  <si>
    <t>3,5*3</t>
  </si>
  <si>
    <t>2,5*3</t>
  </si>
  <si>
    <t>29</t>
  </si>
  <si>
    <t>440351218</t>
  </si>
  <si>
    <t>Podpěrná konstrukce se zpevněním dna bednění střešních konstrukcí výšky do 4 m, na výměru m2 půdorysu pro zatížení betonovou směsí a výztuží přes 20 do 30 kPa odstranění</t>
  </si>
  <si>
    <t>44</t>
  </si>
  <si>
    <t>005</t>
  </si>
  <si>
    <t>Komunikace</t>
  </si>
  <si>
    <t>564851111</t>
  </si>
  <si>
    <t>Podklad ze štěrkodrti ŠD s rozprostřením a zhutněním, po zhutnění tl. 150 mm</t>
  </si>
  <si>
    <t>46</t>
  </si>
  <si>
    <t>20,1</t>
  </si>
  <si>
    <t>5,5</t>
  </si>
  <si>
    <t>31</t>
  </si>
  <si>
    <t>583801200</t>
  </si>
  <si>
    <t>Kostka dlažební drobná, žula velikost 8/10 cm</t>
  </si>
  <si>
    <t>48</t>
  </si>
  <si>
    <t>36,27*2,5*0,1*1,05</t>
  </si>
  <si>
    <t>583801100</t>
  </si>
  <si>
    <t>Kostka dlažební drobná, žula velikost 6/8 cm</t>
  </si>
  <si>
    <t>1819366042</t>
  </si>
  <si>
    <t>20,1*2,5*0,08*1,05</t>
  </si>
  <si>
    <t>33</t>
  </si>
  <si>
    <t>591211111</t>
  </si>
  <si>
    <t>Kladení dlažby z kostek s provedením lože do tl. 50 mm, s vyplněním spár, s dvojím beraněním a se smetením přebytečného materiálu na krajnici drobných z kamene, do lože z kameniva těženého</t>
  </si>
  <si>
    <t>50</t>
  </si>
  <si>
    <t>36,2+30,1</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</si>
  <si>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</si>
  <si>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</si>
  <si>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-758111025</t>
  </si>
  <si>
    <t>35</t>
  </si>
  <si>
    <t>916231111</t>
  </si>
  <si>
    <t>Osazení obruby z kostek drobných, s boční opěrou</t>
  </si>
  <si>
    <t>m</t>
  </si>
  <si>
    <t>1271360226</t>
  </si>
  <si>
    <t>okap.chodník:</t>
  </si>
  <si>
    <t>pískovcová plocha:</t>
  </si>
  <si>
    <t>597101030RAA</t>
  </si>
  <si>
    <t xml:space="preserve">Žlab odvodňovací polymerbeton, zatížení C250 kN, včetně dodávky roštu a žlabu </t>
  </si>
  <si>
    <t>-1540738150</t>
  </si>
  <si>
    <t>4,3</t>
  </si>
  <si>
    <t>37</t>
  </si>
  <si>
    <t>583819130</t>
  </si>
  <si>
    <t>deska dlažební, pískovec smirkovaný tl 4 cm</t>
  </si>
  <si>
    <t>1617826449</t>
  </si>
  <si>
    <t>5,5*1,1</t>
  </si>
  <si>
    <t>006</t>
  </si>
  <si>
    <t>Úpravy povrchu</t>
  </si>
  <si>
    <t>612135001</t>
  </si>
  <si>
    <t>Vyrovnání nerovností podkladu vnitřních omítaných ploch maltou, tloušťky do 10 mm vápenocementovou stěn</t>
  </si>
  <si>
    <t>52</t>
  </si>
  <si>
    <t>m.č.301</t>
  </si>
  <si>
    <t>(8+3+1,85)*3,59-(0,96*2+0,9*1,97)</t>
  </si>
  <si>
    <t>m.č.306</t>
  </si>
  <si>
    <t>(1,1+0,15+0,5+0,15+3,4)*2,73</t>
  </si>
  <si>
    <t>39</t>
  </si>
  <si>
    <t>612135101</t>
  </si>
  <si>
    <t>Hrubá výplň rýh maltou jakékoli šířky rýhy ve stěnách</t>
  </si>
  <si>
    <t>54</t>
  </si>
  <si>
    <t>0,2*3</t>
  </si>
  <si>
    <t>Odpadní potrubí</t>
  </si>
  <si>
    <t>612311131</t>
  </si>
  <si>
    <t>Potažení vnitřních ploch štukem tloušťky do 3 mm svislých konstrukcí stěn</t>
  </si>
  <si>
    <t>56</t>
  </si>
  <si>
    <t>m.č. 307</t>
  </si>
  <si>
    <t>(6,05+2,53)*2*8</t>
  </si>
  <si>
    <t>6,05*2,53</t>
  </si>
  <si>
    <t>41</t>
  </si>
  <si>
    <t>612325225</t>
  </si>
  <si>
    <t>Vápenocementová nebo vápenná omítka jednotlivých malých ploch štuková na stěnách, plochy jednotlivě přes 1,0 do 4 m2</t>
  </si>
  <si>
    <t>58</t>
  </si>
  <si>
    <t>612325413</t>
  </si>
  <si>
    <t>Obnova vápenocementové nebo vápenné omítky vnitřních ploch hladké, tloušťky do 20 mm stěn, v rozsahu opravované plochy přes 30 do 50%</t>
  </si>
  <si>
    <t>60</t>
  </si>
  <si>
    <t>43</t>
  </si>
  <si>
    <t>612473181</t>
  </si>
  <si>
    <t>X Vnitřní omítka zdiva vápenocementová ze suchých směsí v podlaží i ve schodišti, na jakýkoliv druhu podkladu strojně nebo ručně nanášená, v podlaží i ve schodišti, na jakýkoliv druhu podkladu hladká</t>
  </si>
  <si>
    <t>62</t>
  </si>
  <si>
    <t>(1,66+2,96)*2*1,5-0,8*1,5</t>
  </si>
  <si>
    <t>612473182</t>
  </si>
  <si>
    <t>X Vnitřní omítka zdiva vápenocementová ze suchých směsí v podlaží i ve schodišti, na jakýkoliv druhu podkladu strojně nebo ručně nanášená, v podlaží i ve schodišti, na jakýkoliv druhu podkladu štuková</t>
  </si>
  <si>
    <t>m.č. 301</t>
  </si>
  <si>
    <t>45</t>
  </si>
  <si>
    <t>612474115</t>
  </si>
  <si>
    <t>X Vnitřní omítka zdiva z pórobetonu ze suchých směsí v podlaží i ve schodišti strojně nebo ručně nanášená na silikátové bázi, jednovrstvá -univerzální omítka tl. 8 mm</t>
  </si>
  <si>
    <t>66</t>
  </si>
  <si>
    <t>0,9*2,1*2</t>
  </si>
  <si>
    <t>613135001</t>
  </si>
  <si>
    <t>Vyrovnání nerovností podkladu vnitřních omítaných ploch maltou, tloušťky do 10 mm vápenocementovou pilířů nebo sloupů</t>
  </si>
  <si>
    <t>68</t>
  </si>
  <si>
    <t>komíny</t>
  </si>
  <si>
    <t>(0,62+0,16+2,7)*2*3,7</t>
  </si>
  <si>
    <t>(0,62+2,05)*2*3,7</t>
  </si>
  <si>
    <t>(1,41+0,63)*2*3,7</t>
  </si>
  <si>
    <t>(0,63+1,5)*2*3,7</t>
  </si>
  <si>
    <t>47</t>
  </si>
  <si>
    <t>613321141</t>
  </si>
  <si>
    <t>Omítka vápenocementová vnitřních ploch nanášená ručně dvouvrstvá, tloušťky jádrové omítky do 10 mm a tloušťky štuku do 3 mm štuková svislých konstrukcí pilířů nebo sloupů</t>
  </si>
  <si>
    <t>70</t>
  </si>
  <si>
    <t>621611131</t>
  </si>
  <si>
    <t>Ochranný nátěr vnějších omítaných ploch nanášený ručně dvojnásobný, včetně penetrace odolný vůči povětrnostním vlivům a UV záření, jakéhokoliv odstínu akrylátový podhledů</t>
  </si>
  <si>
    <t>72</t>
  </si>
  <si>
    <t>D1.1.1.TZ oprava římsy</t>
  </si>
  <si>
    <t>(12,546+3,449+3,14*5,206/2+3,365+9,01+1,26+11,6+1,26+8,99+12,02+5,23)*0,7</t>
  </si>
  <si>
    <t>49</t>
  </si>
  <si>
    <t>622325606</t>
  </si>
  <si>
    <t>Obnova vápenné nebo vápenocementové omítky vnějších ploch stupně členitosti V štukové, v rozsahu opravované plochy přes 40 do 50%</t>
  </si>
  <si>
    <t>74</t>
  </si>
  <si>
    <t>622611132</t>
  </si>
  <si>
    <t>Ochranný nátěr vnějších omítaných ploch nanášený ručně dvojnásobný, včetně penetrace odolný vůči povětrnostním vlivům a UV záření, jakéhokoliv odstínu silikátový stěn</t>
  </si>
  <si>
    <t>76</t>
  </si>
  <si>
    <t>51</t>
  </si>
  <si>
    <t>622635091</t>
  </si>
  <si>
    <t>Obnova spárování cihelného zdiva cementovou maltou včetně vysekání a vyčištění spár komínového nad střechou, v rozsahu opravované plochy přes 40 do 50 %</t>
  </si>
  <si>
    <t>78</t>
  </si>
  <si>
    <t xml:space="preserve">D1.1.7. </t>
  </si>
  <si>
    <t>(0,62+1,58)*2*1</t>
  </si>
  <si>
    <t>(0,62+1,19)*2*1</t>
  </si>
  <si>
    <t>(1,07+0,63)*2*1</t>
  </si>
  <si>
    <t>(0,63+1,03)*2*1</t>
  </si>
  <si>
    <t>0,5*4*1</t>
  </si>
  <si>
    <t>631311131</t>
  </si>
  <si>
    <t>Doplnění dosavadních mazanin prostým betonem s dodáním hmot, bez potěru, plochy jednotlivě do 1 m2 a tl. přes 80 mm</t>
  </si>
  <si>
    <t>80</t>
  </si>
  <si>
    <t>doplnění po kamenném prahu</t>
  </si>
  <si>
    <t>0,96*0,15*0,15*2</t>
  </si>
  <si>
    <t>53</t>
  </si>
  <si>
    <t>632451101</t>
  </si>
  <si>
    <t>Potěr cementový samonivelační ze suchých směsí tloušťky přes 2 do 5 mm</t>
  </si>
  <si>
    <t>82</t>
  </si>
  <si>
    <t>1,66*2,96</t>
  </si>
  <si>
    <t>637111114</t>
  </si>
  <si>
    <t>Okapový chodník z kameniva s udusáním a urovnáním povrchu ze štěrkopísku tl. 250 mm</t>
  </si>
  <si>
    <t>84</t>
  </si>
  <si>
    <t>D1.1.10</t>
  </si>
  <si>
    <t>55</t>
  </si>
  <si>
    <t>612131121</t>
  </si>
  <si>
    <t>Podkladní a spojovací vrstva vnitřních omítaných ploch penetrace akrylát-silikonová nanášená ručně stěn</t>
  </si>
  <si>
    <t>-1988784326</t>
  </si>
  <si>
    <t xml:space="preserve">u schodiště (1x pod perlinku, 1 x pod vrchní úpravu) : </t>
  </si>
  <si>
    <t>(2*3,0)*2</t>
  </si>
  <si>
    <t>460710053</t>
  </si>
  <si>
    <t>Vyplnění rýh a otvorů vyplnění a omítnutí rýh ve stěnách hloubky přes 5 do 7 cm a šířky do 7 cm</t>
  </si>
  <si>
    <t>696607073</t>
  </si>
  <si>
    <t xml:space="preserve">rýhy elektroinstalace : </t>
  </si>
  <si>
    <t>10,0</t>
  </si>
  <si>
    <t>57</t>
  </si>
  <si>
    <t>783827465</t>
  </si>
  <si>
    <t>Krycí (ochranný ) nátěr omítek dvojnásobný hladkých omítek hladkých, zrnitých tenkovrstvých nebo štukových stupně členitosti 4 silikonový</t>
  </si>
  <si>
    <t>-1310509744</t>
  </si>
  <si>
    <t xml:space="preserve">sokl : </t>
  </si>
  <si>
    <t xml:space="preserve">HUP : </t>
  </si>
  <si>
    <t>14,5</t>
  </si>
  <si>
    <t xml:space="preserve">reprofilace stěn : </t>
  </si>
  <si>
    <t>7,5</t>
  </si>
  <si>
    <t xml:space="preserve">stěna žlabu : </t>
  </si>
  <si>
    <t>4,0</t>
  </si>
  <si>
    <t xml:space="preserve">dno žlabu : </t>
  </si>
  <si>
    <t>2,75*0,85</t>
  </si>
  <si>
    <t xml:space="preserve">boční stěny schodiště : </t>
  </si>
  <si>
    <t>2*3,0</t>
  </si>
  <si>
    <t>622321111</t>
  </si>
  <si>
    <t>Omítka vápenocementová vnějších ploch nanášená ručně jednovrstvá, tloušťky do 15 mm hrubá zatřená stěn</t>
  </si>
  <si>
    <t>888406472</t>
  </si>
  <si>
    <t xml:space="preserve">svislé stěny - boky objektu pod plechovým lemem : </t>
  </si>
  <si>
    <t>(3,75+3,17+0,35)*0,5</t>
  </si>
  <si>
    <t>59</t>
  </si>
  <si>
    <t>622321131</t>
  </si>
  <si>
    <t>Potažení vnějších ploch štukem aktivovaným, tloušťky do 3 mm stěn</t>
  </si>
  <si>
    <t>1713627153</t>
  </si>
  <si>
    <t>u schodiště :</t>
  </si>
  <si>
    <t xml:space="preserve"> 2*3,0</t>
  </si>
  <si>
    <t>783827425</t>
  </si>
  <si>
    <t>Krycí (ochranný ) nátěr omítek dvojnásobný hladkých omítek hladkých, zrnitých tenkovrstvých nebo štukových stupně členitosti 1 a 2 silikonový</t>
  </si>
  <si>
    <t>1409968766</t>
  </si>
  <si>
    <t xml:space="preserve">u schodiště : </t>
  </si>
  <si>
    <t>61</t>
  </si>
  <si>
    <t>622481211RT2</t>
  </si>
  <si>
    <t xml:space="preserve">Montáž výztužné sítě (perlinky) do stěrky-stěny, včetně výztužné sítě a stěrkového tmelu </t>
  </si>
  <si>
    <t>1889690319</t>
  </si>
  <si>
    <t>985311111</t>
  </si>
  <si>
    <t>Reprofilace betonu sanačními maltami na cementové bázi ručně stěn, tloušťky do 10 mm</t>
  </si>
  <si>
    <t>666958566</t>
  </si>
  <si>
    <t>63</t>
  </si>
  <si>
    <t>R62205.05</t>
  </si>
  <si>
    <t>Omítka vnější stěn teracová - dle stávající</t>
  </si>
  <si>
    <t>-764305751</t>
  </si>
  <si>
    <t>009</t>
  </si>
  <si>
    <t>Ostatní konstrukce a práce</t>
  </si>
  <si>
    <t>42973096.X</t>
  </si>
  <si>
    <t>Zasíťování průduchu proti vletu ptactva</t>
  </si>
  <si>
    <t>88</t>
  </si>
  <si>
    <t>D1.1.7</t>
  </si>
  <si>
    <t>65</t>
  </si>
  <si>
    <t>44932113</t>
  </si>
  <si>
    <t>Přístroj hasicí ruční práškový</t>
  </si>
  <si>
    <t>90</t>
  </si>
  <si>
    <t>D1.3.PBŘ</t>
  </si>
  <si>
    <t>55341465</t>
  </si>
  <si>
    <t>Průvětrník s Al mřížkou 30x30 cm klapky bez sítě</t>
  </si>
  <si>
    <t>92</t>
  </si>
  <si>
    <t>67</t>
  </si>
  <si>
    <t>56289040</t>
  </si>
  <si>
    <t>Tabule orientační z plastu velká</t>
  </si>
  <si>
    <t>94</t>
  </si>
  <si>
    <t>59816246.X</t>
  </si>
  <si>
    <t>Mřížka ventilační s uzavíratelnou žaluzií, 400 x 400 mm, hliníková</t>
  </si>
  <si>
    <t>96</t>
  </si>
  <si>
    <t>69</t>
  </si>
  <si>
    <t>74910107</t>
  </si>
  <si>
    <t>Lavička (kotvená) 180x71,5x82 cm konstrukce - litina, sedák - dřevo</t>
  </si>
  <si>
    <t>98</t>
  </si>
  <si>
    <t>74910131.X</t>
  </si>
  <si>
    <t>Drátěný koš pro hnízdění kavky,  nerez</t>
  </si>
  <si>
    <t>71</t>
  </si>
  <si>
    <t>899712111</t>
  </si>
  <si>
    <t>Orientační tabulky na vodovodních a kanalizačních řadech na zdivu</t>
  </si>
  <si>
    <t>102</t>
  </si>
  <si>
    <t>936124112</t>
  </si>
  <si>
    <t>Montáž lavičky parkové stabilní se zabetonováním noh</t>
  </si>
  <si>
    <t>108</t>
  </si>
  <si>
    <t>73</t>
  </si>
  <si>
    <t>941111122</t>
  </si>
  <si>
    <t>Montáž lešení řadového trubkového lehkého pracovního s podlahami s provozním zatížením tř. 3 do 200 kg/m2 šířky tř. W09 přes 0,9 do 1,2 m, výšky přes 10 do 25 m</t>
  </si>
  <si>
    <t>110</t>
  </si>
  <si>
    <t>(12,546+1,2+12,02+1,2+29,6+1,2+12,02+1,2+5,23)*10</t>
  </si>
  <si>
    <t>941111222</t>
  </si>
  <si>
    <t>Montáž lešení řadového trubkového lehkého pracovního s podlahami s provozním zatížením tř. 3 do 200 kg/m2 Příplatek za první a každý další den použití lešení k ceně -1122</t>
  </si>
  <si>
    <t>112</t>
  </si>
  <si>
    <t>762,16*122</t>
  </si>
  <si>
    <t>75</t>
  </si>
  <si>
    <t>941111822</t>
  </si>
  <si>
    <t>Demontáž lešení řadového trubkového lehkého pracovního s podlahami s provozním zatížením tř. 3 do 200 kg/m2 šířky tř. W09 přes 0,9 do 1,2 m, výšky přes 10 do 25 m</t>
  </si>
  <si>
    <t>114</t>
  </si>
  <si>
    <t>949111111</t>
  </si>
  <si>
    <t>Lešení lehké pomocné kozové trubkové o výšce lešeňové podlahy do 1,2 m</t>
  </si>
  <si>
    <t>116</t>
  </si>
  <si>
    <t>(258,4-16,7)*2</t>
  </si>
  <si>
    <t>77</t>
  </si>
  <si>
    <t>949111122</t>
  </si>
  <si>
    <t>Lešení lehké pomocné kozové trubkové ve schodišti, o výšce lešeňové podlahy přes 1,5 do 3,5 m</t>
  </si>
  <si>
    <t>118</t>
  </si>
  <si>
    <t>16,7</t>
  </si>
  <si>
    <t>949321111</t>
  </si>
  <si>
    <t>Montáž lešení dílcového do šachet (výtahových, potrubních) o půdorysné ploše do 6 m2, výšky do 10 m</t>
  </si>
  <si>
    <t>120</t>
  </si>
  <si>
    <t>pro opravu komínů</t>
  </si>
  <si>
    <t>6*5</t>
  </si>
  <si>
    <t>79</t>
  </si>
  <si>
    <t>949321211</t>
  </si>
  <si>
    <t>Montáž lešení dílcového do šachet (výtahových, potrubních) Příplatek za první a každý další den použití lešení k ceně -1111, -1112 nebo -1113</t>
  </si>
  <si>
    <t>122</t>
  </si>
  <si>
    <t>6*5*5</t>
  </si>
  <si>
    <t>949321811</t>
  </si>
  <si>
    <t>Demontáž lešení dílcového do šachet (výtahových, potrubních) o půdorysné ploše do 6 m2, výšky do 10 m</t>
  </si>
  <si>
    <t>124</t>
  </si>
  <si>
    <t>81</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</si>
  <si>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</si>
  <si>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</si>
  <si>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126</t>
  </si>
  <si>
    <t>258,4</t>
  </si>
  <si>
    <t>953941411</t>
  </si>
  <si>
    <t>Osazení drobných kovových výrobků bez jejich dodání s vysekáním kapes pro upevňovací prvky se zazděním, zabetonováním nebo zalitím železných ventilací s neoddělenou žaluzií, plochy do 0,10 m2</t>
  </si>
  <si>
    <t>128</t>
  </si>
  <si>
    <t>83</t>
  </si>
  <si>
    <t>953941421</t>
  </si>
  <si>
    <t>Osazení drobných kovových výrobků bez jejich dodání s vysekáním kapes pro upevňovací prvky se zazděním, zabetonováním nebo zalitím železných ventilací s neoddělenou žaluzií, plochy přes 0,10 m2</t>
  </si>
  <si>
    <t>130</t>
  </si>
  <si>
    <t>953941611</t>
  </si>
  <si>
    <t>Osazení drobných kovových výrobků bez jejich dodání s vysekáním kapes pro upevňovací prvky se zazděním, zabetonováním nebo zalitím konzol, ve zdivu cihelném</t>
  </si>
  <si>
    <t>132</t>
  </si>
  <si>
    <t>85</t>
  </si>
  <si>
    <t>953962113</t>
  </si>
  <si>
    <t>Kotvy chemické s vyvrtáním otvoru do zdiva z plných cihel tmel, hloubka 80 mm, velikost M 12</t>
  </si>
  <si>
    <t>134</t>
  </si>
  <si>
    <t xml:space="preserve">2Z; </t>
  </si>
  <si>
    <t>86</t>
  </si>
  <si>
    <t>962022490</t>
  </si>
  <si>
    <t>Bourání zdiva nadzákladového kamenného nebo smíšeného kamenného, na maltu cementovou, objemu do 1 m3</t>
  </si>
  <si>
    <t>136</t>
  </si>
  <si>
    <t>P3;</t>
  </si>
  <si>
    <t xml:space="preserve"> 0,96*0,15*0,15</t>
  </si>
  <si>
    <t xml:space="preserve">P4; </t>
  </si>
  <si>
    <t>0,96*0,15*0,15</t>
  </si>
  <si>
    <t>0,15*0,15*2*2</t>
  </si>
  <si>
    <t>0,2*0,2*3</t>
  </si>
  <si>
    <t>0,2*0,1*1</t>
  </si>
  <si>
    <t>87</t>
  </si>
  <si>
    <t>962031136</t>
  </si>
  <si>
    <t>Bourání příček z cihel, tvárnic nebo příčkovek z tvárnic nebo příčkovek pálených nebo nepálených na maltu vápennou nebo vápenocementovou, tl. do 150 mm</t>
  </si>
  <si>
    <t>138</t>
  </si>
  <si>
    <t>1,66*3,5</t>
  </si>
  <si>
    <t xml:space="preserve">Součet </t>
  </si>
  <si>
    <t>965081113</t>
  </si>
  <si>
    <t>Bourání podlah ostatních bez podkladního lože nebo mazaniny z dlaždic s jakoukoliv výplní spár půdních, plochy přes 1 m2</t>
  </si>
  <si>
    <t>140</t>
  </si>
  <si>
    <t>3,14*1,49*1,49/2</t>
  </si>
  <si>
    <t>9*9,94</t>
  </si>
  <si>
    <t>-0,62*2,7</t>
  </si>
  <si>
    <t>-0,62*1,8</t>
  </si>
  <si>
    <t>9,6*11,15</t>
  </si>
  <si>
    <t>-0,63*1,53</t>
  </si>
  <si>
    <t>8,96*6,83</t>
  </si>
  <si>
    <t>2,06*3,03</t>
  </si>
  <si>
    <t>89</t>
  </si>
  <si>
    <t>965081213</t>
  </si>
  <si>
    <t>Bourání podlah ostatních bez podkladního lože nebo mazaniny z dlaždic s jakoukoliv výplní spár keramických nebo xylolitových tl. do 10 mm, plochy přes 1 m2</t>
  </si>
  <si>
    <t>142</t>
  </si>
  <si>
    <t>965082933</t>
  </si>
  <si>
    <t>Odstranění násypu pod podlahami nebo ochranného násypu na střechách tl. do 200 mm, plochy přes 2 m2</t>
  </si>
  <si>
    <t>144</t>
  </si>
  <si>
    <t>plocha dlažby</t>
  </si>
  <si>
    <t>263,67*0,115</t>
  </si>
  <si>
    <t>91</t>
  </si>
  <si>
    <t>968071125</t>
  </si>
  <si>
    <t>Vyvěšení nebo zavěšení kovových křídel s případným uložením a opětovným zavěšením po provedení stavebních změn dveří, plochy do 2 m2</t>
  </si>
  <si>
    <t>146</t>
  </si>
  <si>
    <t>968072455</t>
  </si>
  <si>
    <t>Vybourání kovových rámů oken s křídly, dveřních zárubní, vrat, stěn, ostění nebo obkladů dveřních zárubní, plochy do 2 m2</t>
  </si>
  <si>
    <t>148</t>
  </si>
  <si>
    <t>93</t>
  </si>
  <si>
    <t>973022251</t>
  </si>
  <si>
    <t>Vysekání výklenků nebo kapes ve zdivu z kamene kapes, plochy do 0,10 m2, hl. do 300 mm</t>
  </si>
  <si>
    <t>150</t>
  </si>
  <si>
    <t>973022351</t>
  </si>
  <si>
    <t>Vysekání výklenků nebo kapes ve zdivu z kamene kapes, plochy do 0,16 m2, hl. do 300 mm</t>
  </si>
  <si>
    <t>152</t>
  </si>
  <si>
    <t>95</t>
  </si>
  <si>
    <t>973031812</t>
  </si>
  <si>
    <t>Vysekání výklenků nebo kapes ve zdivu z cihel na maltu vápennou nebo vápenocementovou kapes pro zavázání nových příček, tl. do 100 mm</t>
  </si>
  <si>
    <t>154</t>
  </si>
  <si>
    <t>2,1*2</t>
  </si>
  <si>
    <t>974031165</t>
  </si>
  <si>
    <t>Vysekání rýh ve zdivu cihelném na maltu vápennou nebo vápenocementovou do hl. 150 mm a šířky do 200 mm</t>
  </si>
  <si>
    <t>156</t>
  </si>
  <si>
    <t>odpadní potrubí;</t>
  </si>
  <si>
    <t>97</t>
  </si>
  <si>
    <t>977341115.X</t>
  </si>
  <si>
    <t>Vyčištění komínkových a ventilačních průduchů.</t>
  </si>
  <si>
    <t>158</t>
  </si>
  <si>
    <t>978013161</t>
  </si>
  <si>
    <t>Otlučení vápenných nebo vápenocementových omítek vnitřních ploch stěn s vyčkrábáním spar, s očištěním zdiva, v rozsahu přes 30 do 50%.</t>
  </si>
  <si>
    <t>160</t>
  </si>
  <si>
    <t>99</t>
  </si>
  <si>
    <t>978013191</t>
  </si>
  <si>
    <t>Otlučení vápenných nebo vápenocementových omítek vnitřních ploch stěn s vyškrabáním spar, s očištěním zdiva, v rozsahu přes 50 do 100 %</t>
  </si>
  <si>
    <t>162</t>
  </si>
  <si>
    <t>978023411</t>
  </si>
  <si>
    <t>Vyškrabání cementové malty ze spár zdiva cihelného mimo komínového</t>
  </si>
  <si>
    <t>164</t>
  </si>
  <si>
    <t>1,5*1,5</t>
  </si>
  <si>
    <t>101</t>
  </si>
  <si>
    <t>978023471</t>
  </si>
  <si>
    <t>Vyškrabání cementové malty ze spár zdiva cihelného komínového nad střechou</t>
  </si>
  <si>
    <t>166</t>
  </si>
  <si>
    <t>978059541</t>
  </si>
  <si>
    <t>Odsekání obkladů stěn včetně otlučení podkladní omítky až na zdivo z obkládaček vnitřních, z jakýchkoliv materiálů, plochy přes 1 m2</t>
  </si>
  <si>
    <t>168</t>
  </si>
  <si>
    <t>103</t>
  </si>
  <si>
    <t>979011111</t>
  </si>
  <si>
    <t>Svislá doprava suti a vybouraných hmot za prvé podlaží nad nebo pod základním podlažím</t>
  </si>
  <si>
    <t>170</t>
  </si>
  <si>
    <t>119,065</t>
  </si>
  <si>
    <t>104</t>
  </si>
  <si>
    <t>979011121</t>
  </si>
  <si>
    <t>Svislá doprava suti a vybouraných hmot za každé další podlaží</t>
  </si>
  <si>
    <t>172</t>
  </si>
  <si>
    <t>105</t>
  </si>
  <si>
    <t>979081111</t>
  </si>
  <si>
    <t>Odvoz suti a vybouraných hmot na skládku do 1 km</t>
  </si>
  <si>
    <t>174</t>
  </si>
  <si>
    <t>106</t>
  </si>
  <si>
    <t>979081121</t>
  </si>
  <si>
    <t>Odvoz suti a vybouraných hmot na skládku za každý další 1 km</t>
  </si>
  <si>
    <t>176</t>
  </si>
  <si>
    <t>119,065*2</t>
  </si>
  <si>
    <t>107</t>
  </si>
  <si>
    <t>979082111</t>
  </si>
  <si>
    <t>Vnitrostaveništní vodorovná doprava suti a vybouraných hmot do 10 m</t>
  </si>
  <si>
    <t>178</t>
  </si>
  <si>
    <t>979082121</t>
  </si>
  <si>
    <t>Vnitrostaveništní vodorovná doprava suti a vybouraných hmot za každých dalších 5 m</t>
  </si>
  <si>
    <t>180</t>
  </si>
  <si>
    <t>119,065*5</t>
  </si>
  <si>
    <t>109</t>
  </si>
  <si>
    <t>979098231</t>
  </si>
  <si>
    <t>Poplatek za uložení stavebního odpadu na skládce (skládkovné) směsného</t>
  </si>
  <si>
    <t>182</t>
  </si>
  <si>
    <t>985111212</t>
  </si>
  <si>
    <t>Otlučení nebo odsekání vrstev betonu stěn, tloušťka odsekané vrstvy přes 80 do 100 mm</t>
  </si>
  <si>
    <t>184</t>
  </si>
  <si>
    <t>(1,2+1,45)*0,4</t>
  </si>
  <si>
    <t>1,25*0,3</t>
  </si>
  <si>
    <t>099</t>
  </si>
  <si>
    <t>Přesun hmot HSV</t>
  </si>
  <si>
    <t>111</t>
  </si>
  <si>
    <t>997013311</t>
  </si>
  <si>
    <t>Shoz suti montáž a demontáž shozu výšky do 10 m</t>
  </si>
  <si>
    <t>186</t>
  </si>
  <si>
    <t>997013321</t>
  </si>
  <si>
    <t>Shoz suti montáž a demontáž shozu výšky Příplatek za první a každý další den použití shozu k ceně -3311</t>
  </si>
  <si>
    <t>188</t>
  </si>
  <si>
    <t>10*90</t>
  </si>
  <si>
    <t>113</t>
  </si>
  <si>
    <t>998018003</t>
  </si>
  <si>
    <t>Přesun hmot pro budovy občanské výstavby, bydlení, výrobu a služby ruční - bez užití mechanizace vodorovná dopravní vzdálenost do 100 m pro budovy s jakoukoliv nosnou konstrukcí výšky přes 12 do 24 m</t>
  </si>
  <si>
    <t>190</t>
  </si>
  <si>
    <t>91,817</t>
  </si>
  <si>
    <t>HSV</t>
  </si>
  <si>
    <t>Práce a dodávky HSV</t>
  </si>
  <si>
    <t>Podlahy a podlahové konstrukce</t>
  </si>
  <si>
    <t>562846030</t>
  </si>
  <si>
    <t>terč rektifikační pro dlažbu H 35 - 50</t>
  </si>
  <si>
    <t>-894984718</t>
  </si>
  <si>
    <t>115</t>
  </si>
  <si>
    <t>631312121</t>
  </si>
  <si>
    <t>Doplnění dosavadních mazanin prostým betonem s dodáním hmot, bez potěru, plochy jednotlivě přes 1 m2 do 4 m2 a tl. do 80 mm</t>
  </si>
  <si>
    <t>2098841156</t>
  </si>
  <si>
    <t xml:space="preserve">anglický dvorek : </t>
  </si>
  <si>
    <t>2,75*(0,3*0,06)+2,75*(0,55*0,08)</t>
  </si>
  <si>
    <t>631362021</t>
  </si>
  <si>
    <t>Výztuž mazanin ze svařovaných sítí z drátů typu KARI</t>
  </si>
  <si>
    <t>345694463</t>
  </si>
  <si>
    <t>2,75*0,85*1,999*0,001</t>
  </si>
  <si>
    <t>117</t>
  </si>
  <si>
    <t>632451032</t>
  </si>
  <si>
    <t>Potěr cementový vyrovnávací z malty (MC-15) v ploše o průměrné (střední) tl. přes 20 do 30 mm</t>
  </si>
  <si>
    <t>-1314781842</t>
  </si>
  <si>
    <t xml:space="preserve">na střeše po odstraněné krytině : </t>
  </si>
  <si>
    <t>3,75*3,27</t>
  </si>
  <si>
    <t>R06305.15</t>
  </si>
  <si>
    <t>Přikotvení beton. dna anglického dvorku ke stávající konstrukci - trny R8 dl. 15 cm, 10 ks/m2</t>
  </si>
  <si>
    <t>ks</t>
  </si>
  <si>
    <t>11690010</t>
  </si>
  <si>
    <t>2,2*10</t>
  </si>
  <si>
    <t>119</t>
  </si>
  <si>
    <t>636311121</t>
  </si>
  <si>
    <t>Kladení dlažby z betonových dlaždic na sucho na terče z umělé hmoty o rozměru dlažby 50x50 cm, o výšce terče do 25 mm</t>
  </si>
  <si>
    <t>-439658604</t>
  </si>
  <si>
    <t>11,7</t>
  </si>
  <si>
    <t>Trubní vedení</t>
  </si>
  <si>
    <t>175101101RT2</t>
  </si>
  <si>
    <t>Obsyp potrubí bez prohození sypaniny, s dodáním štěrkopísku frakce 0 - 22 mm</t>
  </si>
  <si>
    <t>180687978</t>
  </si>
  <si>
    <t xml:space="preserve">potrubí od odvod. žlabu : </t>
  </si>
  <si>
    <t>8,35*(0,3*0,3)-8,35*(0,08^2*pi)</t>
  </si>
  <si>
    <t>121</t>
  </si>
  <si>
    <t>851601104R00</t>
  </si>
  <si>
    <t>Montáž potrubí tlakového, tvárná litina DN 150</t>
  </si>
  <si>
    <t>1711053325</t>
  </si>
  <si>
    <t>3*2,0</t>
  </si>
  <si>
    <t>871313121R00</t>
  </si>
  <si>
    <t>Montáž trub z plastu, gumový kroužek, DN 150</t>
  </si>
  <si>
    <t>-1414983209</t>
  </si>
  <si>
    <t>potrubí od odvod. žlabu : 8,8</t>
  </si>
  <si>
    <t xml:space="preserve"> 8,8</t>
  </si>
  <si>
    <t>123</t>
  </si>
  <si>
    <t>721211611</t>
  </si>
  <si>
    <t>Podlahové vpusti dvorní vtoky (vpusti) se svislým odtokem a zápachovou klapkou DN 110/160 mříž litina 226x226</t>
  </si>
  <si>
    <t>-925281738</t>
  </si>
  <si>
    <t>900      RT1</t>
  </si>
  <si>
    <t>HZS, Práce v tarifní třídě 4</t>
  </si>
  <si>
    <t>h</t>
  </si>
  <si>
    <t>-298283915</t>
  </si>
  <si>
    <t>vyčištění dešťové kanalizace, vyčištění vpusti, opískování a nátěr mřížky :</t>
  </si>
  <si>
    <t xml:space="preserve"> 8</t>
  </si>
  <si>
    <t>125</t>
  </si>
  <si>
    <t>286112310</t>
  </si>
  <si>
    <t>trubka kanalizační plastová s hrdlem KG KOEX 110X3,2X3M SN4</t>
  </si>
  <si>
    <t>-964878911</t>
  </si>
  <si>
    <t>877275211</t>
  </si>
  <si>
    <t>Montáž tvarovek na kanalizačním potrubí z trub z plastu z tvrdého PVC nebo z polypropylenu v otevřeném výkopu jednoosých DN 125</t>
  </si>
  <si>
    <t>-501779182</t>
  </si>
  <si>
    <t>127</t>
  </si>
  <si>
    <t>RSP55201.02</t>
  </si>
  <si>
    <t>Litinová trouba hrdlová DN 150 L=2000m + objímka a kotevní prvek</t>
  </si>
  <si>
    <t>793332261</t>
  </si>
  <si>
    <t>Ostatní konstrukce a práce, bourání</t>
  </si>
  <si>
    <t>962032240</t>
  </si>
  <si>
    <t>Bourání zdiva nadzákladového z cihel nebo tvárnic z cihel pálených nebo vápenopískových, na maltu cementovou, objemu do 1 m3</t>
  </si>
  <si>
    <t>1885975194</t>
  </si>
  <si>
    <t>0,35+0,35+0,26</t>
  </si>
  <si>
    <t>Doplňující konstrukce a práce pozemních komunikací, letišť a ploch</t>
  </si>
  <si>
    <t>129</t>
  </si>
  <si>
    <t>596235300</t>
  </si>
  <si>
    <t>kotvení do zdiva a železobetonu (vč.hmoždinky 8*60 mm) 210/4-A4, 45-75 mm.</t>
  </si>
  <si>
    <t>1396796035</t>
  </si>
  <si>
    <t>4*18</t>
  </si>
  <si>
    <t>919726123</t>
  </si>
  <si>
    <t>Geotextilie netkaná pro ochranu, separaci nebo filtraci měrná hmotnost přes 300 do 500 g/m2</t>
  </si>
  <si>
    <t>-1285792051</t>
  </si>
  <si>
    <t>131</t>
  </si>
  <si>
    <t>919735112</t>
  </si>
  <si>
    <t>Řezání stávajícího živičného krytu nebo podkladu hloubky přes 50 do 100 mm</t>
  </si>
  <si>
    <t>-193171912</t>
  </si>
  <si>
    <t>zaříznutí asfaltových ploch :</t>
  </si>
  <si>
    <t xml:space="preserve"> 4,304+3,525</t>
  </si>
  <si>
    <t>938902123</t>
  </si>
  <si>
    <t>Čištění nádrží, ploch dřevěných nebo betonových konstrukcí, potrubí ploch betonových konstrukcí ocelovými kartáči</t>
  </si>
  <si>
    <t>1314535101</t>
  </si>
  <si>
    <t xml:space="preserve">kamenný chodník, schody : </t>
  </si>
  <si>
    <t>24,0+2,0</t>
  </si>
  <si>
    <t>133</t>
  </si>
  <si>
    <t>91656111.R1X</t>
  </si>
  <si>
    <t>Osazení obrub - lemovací ocel. pás 200/8, do lože z C 12/15</t>
  </si>
  <si>
    <t>988648547</t>
  </si>
  <si>
    <t>3,525</t>
  </si>
  <si>
    <t>938533111U00</t>
  </si>
  <si>
    <t>Očištění povrchu tlakovou vodou</t>
  </si>
  <si>
    <t>324157397</t>
  </si>
  <si>
    <t xml:space="preserve">schody + podesta : </t>
  </si>
  <si>
    <t>2,65*1,7+(4*0,15)*1,7</t>
  </si>
  <si>
    <t>135</t>
  </si>
  <si>
    <t>953942851</t>
  </si>
  <si>
    <t>Osazování drobných kovových předmětů se zalitím maltou cementovou, do vysekaných kapes nebo připravených otvorů zábradlí ve stupních kamenných, železobetonových nebo v balkónové desce</t>
  </si>
  <si>
    <t>-1795774930</t>
  </si>
  <si>
    <t>R09105.25</t>
  </si>
  <si>
    <t>Doplnění spár v chodníku - písek+cement</t>
  </si>
  <si>
    <t>1785523985</t>
  </si>
  <si>
    <t>137</t>
  </si>
  <si>
    <t>592456010</t>
  </si>
  <si>
    <t>dlažba desková betonová 40x40x4 cm šedá</t>
  </si>
  <si>
    <t>963961026</t>
  </si>
  <si>
    <t>11,70</t>
  </si>
  <si>
    <t>Lešení a stavební výtahy</t>
  </si>
  <si>
    <t>944511111</t>
  </si>
  <si>
    <t>Montáž ochranné sítě zavěšené na konstrukci lešení z textilie z umělých vláken</t>
  </si>
  <si>
    <t>-2023761290</t>
  </si>
  <si>
    <t>762,16</t>
  </si>
  <si>
    <t>139</t>
  </si>
  <si>
    <t>944511811</t>
  </si>
  <si>
    <t>Demontáž ochranné sítě zavěšené na konstrukci lešení z textilie z umělých vláken</t>
  </si>
  <si>
    <t>-1120575486</t>
  </si>
  <si>
    <t>941955002R00</t>
  </si>
  <si>
    <t>Lešení lehké pomocné, výška podlahy do 1,9 m</t>
  </si>
  <si>
    <t>-1056752732</t>
  </si>
  <si>
    <t xml:space="preserve">pro omítky objektu HUP : </t>
  </si>
  <si>
    <t>3,0*1,5+1,5*0,75</t>
  </si>
  <si>
    <t>141</t>
  </si>
  <si>
    <t>919726121</t>
  </si>
  <si>
    <t>Geotextilie netkaná pro ochranu, separaci nebo filtraci měrná hmotnost do 200 g/m2</t>
  </si>
  <si>
    <t>372641623</t>
  </si>
  <si>
    <t>Bourání konstrukcí</t>
  </si>
  <si>
    <t>-1282019057</t>
  </si>
  <si>
    <t xml:space="preserve">ubourání zídek u schodiště : </t>
  </si>
  <si>
    <t>2*(0,3*0,3*0,3)</t>
  </si>
  <si>
    <t>143</t>
  </si>
  <si>
    <t>963042819</t>
  </si>
  <si>
    <t>Bourání schodišťových stupňů betonových zhotovených na místě</t>
  </si>
  <si>
    <t>938876759</t>
  </si>
  <si>
    <t>1,7</t>
  </si>
  <si>
    <t>965081333</t>
  </si>
  <si>
    <t>Bourání podlah z dlaždic bez podkladního lože nebo mazaniny, s jakoukoliv výplní spár betonových, teracových nebo čedičových tl. do 30 mm, plochy přes 1 m2</t>
  </si>
  <si>
    <t>1224330389</t>
  </si>
  <si>
    <t>145</t>
  </si>
  <si>
    <t>970231100R00</t>
  </si>
  <si>
    <t>Řezání cihelného zdiva hl. řezu 100 mm</t>
  </si>
  <si>
    <t>1717997008</t>
  </si>
  <si>
    <t>2*(3*0,3)</t>
  </si>
  <si>
    <t>978021161</t>
  </si>
  <si>
    <t>Otlučení vnitřních cementových omítek stěn, stropů stěn, v rozsahu do 50 %</t>
  </si>
  <si>
    <t>1574319044</t>
  </si>
  <si>
    <t>sokl u okap. chodníku :</t>
  </si>
  <si>
    <t xml:space="preserve"> 10,0</t>
  </si>
  <si>
    <t>zídky u schodiště :</t>
  </si>
  <si>
    <t>Prorážení otvorů a ostatní bourací práce</t>
  </si>
  <si>
    <t>147</t>
  </si>
  <si>
    <t>977151123</t>
  </si>
  <si>
    <t>Jádrové vrty diamantovými korunkami do stavebních materiálů (železobetonu, betonu, cihel, obkladů, dlažeb, kamene) průměru přes 130 do 150 mm</t>
  </si>
  <si>
    <t>1395345190</t>
  </si>
  <si>
    <t xml:space="preserve">pro svod ze střechy do žlabu a pro trubu od žlabu a vpusti : </t>
  </si>
  <si>
    <t>1*0,3+1*0,4</t>
  </si>
  <si>
    <t>971033351</t>
  </si>
  <si>
    <t>Vybourání otvorů ve zdivu základovém nebo nadzákladovém z cihel, tvárnic, příčkovek z cihel pálených na maltu vápennou nebo vápenocementovou plochy do 0,09 m2, tl. do 450 mm</t>
  </si>
  <si>
    <t>-706466839</t>
  </si>
  <si>
    <t>Přesuny hmot a suti</t>
  </si>
  <si>
    <t>149</t>
  </si>
  <si>
    <t>999281105R00</t>
  </si>
  <si>
    <t>Přesun hmot pro opravy a údržbu do výšky 6 m</t>
  </si>
  <si>
    <t>1416785219</t>
  </si>
  <si>
    <t>22,776</t>
  </si>
  <si>
    <t>PSV</t>
  </si>
  <si>
    <t>Práce a dodávky PSV</t>
  </si>
  <si>
    <t>711</t>
  </si>
  <si>
    <t>Izolace proti vodě, vlhkosti a plynům</t>
  </si>
  <si>
    <t>711111002</t>
  </si>
  <si>
    <t>Provedení izolace proti zemní vlhkosti natěradly a tmely za studena na ploše vodorovné V nátěrem lakem asfaltovým</t>
  </si>
  <si>
    <t>477265337</t>
  </si>
  <si>
    <t>151</t>
  </si>
  <si>
    <t>711112002</t>
  </si>
  <si>
    <t>Provedení izolace proti zemní vlhkosti natěradly a tmely za studena na ploše svislé S nátěrem lakem asfaltovým</t>
  </si>
  <si>
    <t>-1214284635</t>
  </si>
  <si>
    <t>svislé stěny - boky objektu pod plechovým lemem :</t>
  </si>
  <si>
    <t xml:space="preserve"> (3,75+3,17+0,35)*0,5</t>
  </si>
  <si>
    <t>111631500</t>
  </si>
  <si>
    <t>lak asfaltový penetrační (MJ t) bal 9 kg</t>
  </si>
  <si>
    <t>-127618504</t>
  </si>
  <si>
    <t>P</t>
  </si>
  <si>
    <t>Poznámka k položce:
Spotřeba 0,3-0,4kg/m2 dle povrchu, ředidlo technický benzín</t>
  </si>
  <si>
    <t>0,33 kg/m2</t>
  </si>
  <si>
    <t>vodorovná:</t>
  </si>
  <si>
    <t>11,7*0,33*0,001</t>
  </si>
  <si>
    <t>svislá:</t>
  </si>
  <si>
    <t>3,635*0,33*0,001</t>
  </si>
  <si>
    <t>153</t>
  </si>
  <si>
    <t>711141559RT2</t>
  </si>
  <si>
    <t>Izolace proti vlhk. vodorovná pásy přitavením, 2 vrstvy - materiál ve specifikaci</t>
  </si>
  <si>
    <t>-721890990</t>
  </si>
  <si>
    <t>711142559</t>
  </si>
  <si>
    <t>Provedení izolace proti zemní vlhkosti pásy přitavením NAIP na ploše svislé S</t>
  </si>
  <si>
    <t>-1119434150</t>
  </si>
  <si>
    <t>155</t>
  </si>
  <si>
    <t>628520150</t>
  </si>
  <si>
    <t>pásy s modifikovaným asfaltem vložka skelná tkanina</t>
  </si>
  <si>
    <t>1660937817</t>
  </si>
  <si>
    <t xml:space="preserve"> (3,75+3,17+0,35)*0,5*1,2</t>
  </si>
  <si>
    <t>11,7*2*1,15</t>
  </si>
  <si>
    <t>711491172</t>
  </si>
  <si>
    <t>Provedení izolace proti povrchové a podpovrchové tlakové vodě ostatní na ploše vodorovné V z textilií, vrstvy ochranné</t>
  </si>
  <si>
    <t>-1510207494</t>
  </si>
  <si>
    <t>157</t>
  </si>
  <si>
    <t>711491272</t>
  </si>
  <si>
    <t>Provedení izolace proti povrchové a podpovrchové tlakové vodě ostatní na ploše svislé S z textilií, vrstvy ochranné</t>
  </si>
  <si>
    <t>-1569236859</t>
  </si>
  <si>
    <t>693112580</t>
  </si>
  <si>
    <t>geotextilie netkaná polypropylenová</t>
  </si>
  <si>
    <t>-480162226</t>
  </si>
  <si>
    <t>11,7*1,075</t>
  </si>
  <si>
    <t>3,635*1,075</t>
  </si>
  <si>
    <t>159</t>
  </si>
  <si>
    <t>998711101</t>
  </si>
  <si>
    <t>Přesun hmot pro izolace proti vodě, vlhkosti a plynům stanovený z hmotnosti přesunovaného materiálu vodorovná dopravní vzdálenost do 50 m v objektech výšky do 6 m</t>
  </si>
  <si>
    <t>505154804</t>
  </si>
  <si>
    <t>0,176</t>
  </si>
  <si>
    <t>712</t>
  </si>
  <si>
    <t>Povlakové krytiny</t>
  </si>
  <si>
    <t>712300832</t>
  </si>
  <si>
    <t>Odstranění ze střech plochých do 10 st. krytiny povlakové dvouvrstvé</t>
  </si>
  <si>
    <t>-343835671</t>
  </si>
  <si>
    <t>Oddíly montážních prací</t>
  </si>
  <si>
    <t>M - Montáže dopr.zaříz.,sklad. zař. a váh</t>
  </si>
  <si>
    <t>161</t>
  </si>
  <si>
    <t>330030138R</t>
  </si>
  <si>
    <t>Montáž+demontáž osobonákladního st. výtahu s nosností min. 500kg včetně revize a dopravy.</t>
  </si>
  <si>
    <t>1555168047</t>
  </si>
  <si>
    <t>330030139R</t>
  </si>
  <si>
    <t>Nájem stavebního výtahu do v.=20m.</t>
  </si>
  <si>
    <t>dny</t>
  </si>
  <si>
    <t>-1098975366</t>
  </si>
  <si>
    <t>200</t>
  </si>
  <si>
    <t>Oddíly prací PSV</t>
  </si>
  <si>
    <t>713</t>
  </si>
  <si>
    <t>Izolace tepelné</t>
  </si>
  <si>
    <t>163</t>
  </si>
  <si>
    <t>28329268</t>
  </si>
  <si>
    <t>Folie podstřešní difúzní, 200g/m2</t>
  </si>
  <si>
    <t>202</t>
  </si>
  <si>
    <t>skladba A</t>
  </si>
  <si>
    <t>25*4,5*1,15</t>
  </si>
  <si>
    <t>m. č. 307 skladba I</t>
  </si>
  <si>
    <t>(0,3+6,6)*(0,6+1+1,2+2,35)*1,15</t>
  </si>
  <si>
    <t>m.č. 303 skldba G</t>
  </si>
  <si>
    <t>21,44*1,15</t>
  </si>
  <si>
    <t>28329282</t>
  </si>
  <si>
    <t>Folie parotěsná  Al Speciál 170 g/m2</t>
  </si>
  <si>
    <t>204</t>
  </si>
  <si>
    <t>555,546*1,15</t>
  </si>
  <si>
    <t>-25*4,5*1,15</t>
  </si>
  <si>
    <t>-(0,3+6,6)*(0,6+1+1,2+2,35)*1,15</t>
  </si>
  <si>
    <t>m.č. 303 skladba G</t>
  </si>
  <si>
    <t>-21,44*1,15</t>
  </si>
  <si>
    <t>165</t>
  </si>
  <si>
    <t>28375922</t>
  </si>
  <si>
    <t>Deska z pěnového polystyrenu EPS 200 S 1000 x 500 x 50 mm</t>
  </si>
  <si>
    <t>206</t>
  </si>
  <si>
    <t>skladba D</t>
  </si>
  <si>
    <t>122,536*1,02</t>
  </si>
  <si>
    <t>58761501</t>
  </si>
  <si>
    <t>Pórobetonový granulát frakce 0-2 mm drcený VL</t>
  </si>
  <si>
    <t>210</t>
  </si>
  <si>
    <t>0,05*122,536*1,02</t>
  </si>
  <si>
    <t>167</t>
  </si>
  <si>
    <t>61221100</t>
  </si>
  <si>
    <t>Hranol konstrukční masivní KVH Nsi 40 x 60 x 5000 mm, smrkové nepohledové</t>
  </si>
  <si>
    <t>212</t>
  </si>
  <si>
    <t>1095,35*1,1</t>
  </si>
  <si>
    <t>631.PIR</t>
  </si>
  <si>
    <t>PIR izolační deska, 0,022 W/mK, tl. 80 mm</t>
  </si>
  <si>
    <t>214</t>
  </si>
  <si>
    <t>m.č.302</t>
  </si>
  <si>
    <t xml:space="preserve">skladba F; </t>
  </si>
  <si>
    <t>27,431*1,05</t>
  </si>
  <si>
    <t xml:space="preserve">skladba C; </t>
  </si>
  <si>
    <t>(5,95+10,09)*1,2*1,02</t>
  </si>
  <si>
    <t xml:space="preserve">skladba B; </t>
  </si>
  <si>
    <t>(5,95+10,09)*3,75*1,02</t>
  </si>
  <si>
    <t>4,92*1,8*1,02</t>
  </si>
  <si>
    <t>m.č.302 skladba A</t>
  </si>
  <si>
    <t>5,95*4,5*1,02</t>
  </si>
  <si>
    <t>m.č.304 skladba C</t>
  </si>
  <si>
    <t>(0,75+1,2+8,88+1,2+0,9)*1,05*1,02</t>
  </si>
  <si>
    <t>m.č. 304, skladba A, B</t>
  </si>
  <si>
    <t>4,44*6,98/2*2*1,02</t>
  </si>
  <si>
    <t>6,98*0,93*2*1,02</t>
  </si>
  <si>
    <t>0,75*3,6*1,02</t>
  </si>
  <si>
    <t>2,2*3,6/2*2*1,02</t>
  </si>
  <si>
    <t>1,09*3,6*1,02</t>
  </si>
  <si>
    <t>(2,99+4,48+2,16)*4,7*1,02</t>
  </si>
  <si>
    <t xml:space="preserve">m.č. 305 skladba A, B </t>
  </si>
  <si>
    <t>3,08*3,5*1,02</t>
  </si>
  <si>
    <t>(1,43+1+1,75)*2,375*1,02</t>
  </si>
  <si>
    <t>m.č. 305 skladba C</t>
  </si>
  <si>
    <t>3,08*1,2*1,02</t>
  </si>
  <si>
    <t>m.č. 306 skladba A, B</t>
  </si>
  <si>
    <t>2,4*3,5*1,02</t>
  </si>
  <si>
    <t>2,2*3,5/2*2*1,02</t>
  </si>
  <si>
    <t>2,4*4,3*1,02</t>
  </si>
  <si>
    <t>3,5*4,3*1,02</t>
  </si>
  <si>
    <t>m.č. 306 skladba C</t>
  </si>
  <si>
    <t>(4,66+6,56)*1,2*1,02</t>
  </si>
  <si>
    <t>dopočítání izolace u příček</t>
  </si>
  <si>
    <t>0,15*1,2*3*1,02</t>
  </si>
  <si>
    <t>m.č. 301 skladba J</t>
  </si>
  <si>
    <t>((1,43+1+1,75)*1,775+1,73*0,6)*1,02</t>
  </si>
  <si>
    <t>m.č. 301 skladba B</t>
  </si>
  <si>
    <t>(3,8*1,85/2+2,45*1,4/2)*1,02</t>
  </si>
  <si>
    <t>(3,45*2,2/2+3,45*0,6)*1,02</t>
  </si>
  <si>
    <t>(3*1,75/2+3*1,1)*1,02</t>
  </si>
  <si>
    <t>169</t>
  </si>
  <si>
    <t>63148100</t>
  </si>
  <si>
    <t>Deska minerální izolační, 0,035 W/mK, 600x1200 mm tl. 40 mm</t>
  </si>
  <si>
    <t>216</t>
  </si>
  <si>
    <t>skladba E</t>
  </si>
  <si>
    <t>97,725*1,02</t>
  </si>
  <si>
    <t>63148154</t>
  </si>
  <si>
    <t>Deska minerální izolační, 0,035 W/mK, 600x1200 mm tl. 100 mm</t>
  </si>
  <si>
    <t>218</t>
  </si>
  <si>
    <t>m.č.303 - skladba F</t>
  </si>
  <si>
    <t>27,431*1,02</t>
  </si>
  <si>
    <t>m.č. 302 - skladba C</t>
  </si>
  <si>
    <t>m.č. 304 - skladba C</t>
  </si>
  <si>
    <t>(0,3+6,6)*(0,6+1+1,2+2,35)*1,02</t>
  </si>
  <si>
    <t>21,44*1,02</t>
  </si>
  <si>
    <t>171</t>
  </si>
  <si>
    <t>63148157</t>
  </si>
  <si>
    <t>Deska minerální izolační, 0,035 W/mK, 600x1200 mm tl. 160 mm</t>
  </si>
  <si>
    <t>220</t>
  </si>
  <si>
    <t>m.č. 302 - skladba B</t>
  </si>
  <si>
    <t>713121111</t>
  </si>
  <si>
    <t>Montáž tepelné izolace podlah rohožemi, pásy, deskami, dílci, bloky (izolační materiál ve specifikaci) kladenými volně jednovrstvá</t>
  </si>
  <si>
    <t>222</t>
  </si>
  <si>
    <t>26,69</t>
  </si>
  <si>
    <t>m.č. 302</t>
  </si>
  <si>
    <t>3,3*7,1+10,09*2,28-0,62*0,31</t>
  </si>
  <si>
    <t>m.č. 304</t>
  </si>
  <si>
    <t>4,45*8,15-1,07*0,63</t>
  </si>
  <si>
    <t>m.č. 305</t>
  </si>
  <si>
    <t>16,9-1,23*2,35</t>
  </si>
  <si>
    <t>69,39-46,243</t>
  </si>
  <si>
    <t>76,9-35,593</t>
  </si>
  <si>
    <t>1,23*2,35</t>
  </si>
  <si>
    <t>m.č. 306</t>
  </si>
  <si>
    <t>30,38</t>
  </si>
  <si>
    <t>173</t>
  </si>
  <si>
    <t>713121311</t>
  </si>
  <si>
    <t>Montáž tepelné izolace podlah izolačním zásypem volně sypaným, tloušťky vrstvy do 50 mm</t>
  </si>
  <si>
    <t>224</t>
  </si>
  <si>
    <t>713131121</t>
  </si>
  <si>
    <t>Montáž tepelné izolace stěn rohožemi, pásy, deskami, dílci, bloky (izolační materiál ve specifikaci) přichycením úchytnými dráty a závlačkami</t>
  </si>
  <si>
    <t>226</t>
  </si>
  <si>
    <t>m.č.303 skladba F</t>
  </si>
  <si>
    <t>2,23*1,25+2,23*2,25/2</t>
  </si>
  <si>
    <t>(0,865+2,29+0,9+2,29+0,865)*(2,375+0,28)-0,9*(2,02+0,54)</t>
  </si>
  <si>
    <t>175</t>
  </si>
  <si>
    <t>713131131.X</t>
  </si>
  <si>
    <t>Montáž tepelné izolace stěn rohožemi, pásy, deskami, dílci, bloky (izolační materiál ve specifikaci) nastřelením uvnitř objektu</t>
  </si>
  <si>
    <t>228</t>
  </si>
  <si>
    <t>m.č.302 skladba C</t>
  </si>
  <si>
    <t>(5,95+10,09)*1,2*2</t>
  </si>
  <si>
    <t>(5,95+10,09)*3,75*2</t>
  </si>
  <si>
    <t>4,92*1,8*2</t>
  </si>
  <si>
    <t>5,95*4,5*2</t>
  </si>
  <si>
    <t>(0,75+1,2+8,88+1,2+0,9)*1,05*2</t>
  </si>
  <si>
    <t>4,44*6,98/2*2*2</t>
  </si>
  <si>
    <t>6,98*0,93*2*2</t>
  </si>
  <si>
    <t>0,75*3,6*2</t>
  </si>
  <si>
    <t>2,2*3,6/2*2*2</t>
  </si>
  <si>
    <t>1,09*3,6*2</t>
  </si>
  <si>
    <t>(2,99+4,48+2,16)*4,7*2</t>
  </si>
  <si>
    <t>3,08*3,5*2</t>
  </si>
  <si>
    <t>(1,43+1+1,75)*2,375*2</t>
  </si>
  <si>
    <t>3,08*1,2*2</t>
  </si>
  <si>
    <t>2,4*3,5*2</t>
  </si>
  <si>
    <t>2,2*3,5/2*2*2</t>
  </si>
  <si>
    <t>2,4*4,3*2</t>
  </si>
  <si>
    <t>3,5*4,3*2</t>
  </si>
  <si>
    <t>(4,66+6,56)*1,2*2</t>
  </si>
  <si>
    <t>0,15*1,2*3*2</t>
  </si>
  <si>
    <t>((1,43+1+1,75)*1,775+1,73*0,6)*2</t>
  </si>
  <si>
    <t>(3,8*1,85/2+2,45*1,4/2)*2</t>
  </si>
  <si>
    <t>(3,45*2,2/2+3,45*0,6)*2</t>
  </si>
  <si>
    <t>(3*1,75/2+3*1,1)*2</t>
  </si>
  <si>
    <t>(0,3+6,6)*(0,6+1+1,2+2,35)*2</t>
  </si>
  <si>
    <t>21,44*2</t>
  </si>
  <si>
    <t>713191411</t>
  </si>
  <si>
    <t>Montáž tepelné izolace stavebních konstrukcí - doplňky a konstrukční součásti střech šikmých provedení podkladového roštu pod krokve</t>
  </si>
  <si>
    <t>230</t>
  </si>
  <si>
    <t>((1,43+1+1,75)*1,775+1,73*0,6)*3</t>
  </si>
  <si>
    <t>(3,8*1,85/2+2,45*1,4/2)*3</t>
  </si>
  <si>
    <t>(3,45*2,2/2+3,45*0,6)*3</t>
  </si>
  <si>
    <t>(3*1,75/2+3*1,1)*3</t>
  </si>
  <si>
    <t>m.č.302 skladba F</t>
  </si>
  <si>
    <t>(2,23*1,25+2,23*2,25/2)*3</t>
  </si>
  <si>
    <t>((0,865+2,29+0,9+2,29+0,865)*(2,375+0,28)-0,9*2,02)*3</t>
  </si>
  <si>
    <t>(5,95+10,09)*1,2*3</t>
  </si>
  <si>
    <t>m.č.302 skladba B</t>
  </si>
  <si>
    <t>(5,95+10,09)*3,75*3</t>
  </si>
  <si>
    <t>4,92*1,8*3</t>
  </si>
  <si>
    <t>5,95*4,5*3</t>
  </si>
  <si>
    <t>(0,75+1,2+8,88+1,2+0,9)*1,05*3</t>
  </si>
  <si>
    <t>4,44*6,98/2*2*3</t>
  </si>
  <si>
    <t>6,98*0,93*2*3</t>
  </si>
  <si>
    <t>0,75*3,6*3</t>
  </si>
  <si>
    <t>2,2*3,6/2*2*3</t>
  </si>
  <si>
    <t>1,09*3,6*3</t>
  </si>
  <si>
    <t>(2,99+4,48+2,16)*4,7*3</t>
  </si>
  <si>
    <t>3,08*3,5*3</t>
  </si>
  <si>
    <t>(1,43+1+1,75)*2,375*3</t>
  </si>
  <si>
    <t>3,08*1,2*3</t>
  </si>
  <si>
    <t>2,4*3,5*3</t>
  </si>
  <si>
    <t>2,2*3,5/2*2*3</t>
  </si>
  <si>
    <t>2,4*4,3*3</t>
  </si>
  <si>
    <t>3,5*4,3*3</t>
  </si>
  <si>
    <t>(4,66+6,56)*1,2*3</t>
  </si>
  <si>
    <t>177</t>
  </si>
  <si>
    <t>713291132.X</t>
  </si>
  <si>
    <t>Montáž tepelné izolace chlazených a temperovaných místností - doplňky a konstrukční součásti parotěsné zábrany stropů vrchem fólií</t>
  </si>
  <si>
    <t>232</t>
  </si>
  <si>
    <t>25*4,5</t>
  </si>
  <si>
    <t>(0,3+6,6)*(0,6+1+1,2+2,35)</t>
  </si>
  <si>
    <t>(5,95+10,09)*1,2</t>
  </si>
  <si>
    <t>(5,95+10,09)*3,75</t>
  </si>
  <si>
    <t>4,92*1,8</t>
  </si>
  <si>
    <t>5,95*4,5</t>
  </si>
  <si>
    <t>(0,75+1,2+8,88+1,2+0,9)*1,05</t>
  </si>
  <si>
    <t>4,44*6,98/2*2</t>
  </si>
  <si>
    <t>6,98*0,93*2</t>
  </si>
  <si>
    <t>0,75*3,6</t>
  </si>
  <si>
    <t>2,2*3,6/2*2</t>
  </si>
  <si>
    <t>1,09*3,6</t>
  </si>
  <si>
    <t>(2,99+4,48+2,16)*4,7</t>
  </si>
  <si>
    <t>3,08*3,5</t>
  </si>
  <si>
    <t>(1,43+1+1,75)*2,375</t>
  </si>
  <si>
    <t>3,08*1,2</t>
  </si>
  <si>
    <t>2,4*3,5</t>
  </si>
  <si>
    <t>2,2*3,5/2*2</t>
  </si>
  <si>
    <t>2,4*4,3</t>
  </si>
  <si>
    <t>3,5*4,3</t>
  </si>
  <si>
    <t>(4,66+6,56)*1,2</t>
  </si>
  <si>
    <t>(1,43+1+1,75)*1,775+1,73*0,6</t>
  </si>
  <si>
    <t>3,8*1,85/2+2,45*1,4/2</t>
  </si>
  <si>
    <t>3,45*2,2/2+3,45*0,6</t>
  </si>
  <si>
    <t>3*1,75/2+3*1,1</t>
  </si>
  <si>
    <t>998713103</t>
  </si>
  <si>
    <t>Přesun hmot pro izolace tepelné stanovený z hmotnosti přesunovaného materiálu vodorovná dopravní vzdálenost do 50 m v objektech výšky přes 12 m do 24 m</t>
  </si>
  <si>
    <t>-405431717</t>
  </si>
  <si>
    <t>15,030</t>
  </si>
  <si>
    <t>721</t>
  </si>
  <si>
    <t>Vnitřní kanalizace</t>
  </si>
  <si>
    <t>179</t>
  </si>
  <si>
    <t>721171914</t>
  </si>
  <si>
    <t>Opravy odpadního potrubí plastového propojení dosavadního potrubí DN 75</t>
  </si>
  <si>
    <t>238</t>
  </si>
  <si>
    <t>721173605</t>
  </si>
  <si>
    <t>Potrubí z plastových trub polyetylenové (PE) svařované svodné (ležaté) DN 80</t>
  </si>
  <si>
    <t>240</t>
  </si>
  <si>
    <t>181</t>
  </si>
  <si>
    <t>721242117R00</t>
  </si>
  <si>
    <t>Lapač střešních splavenin litinový DN 150</t>
  </si>
  <si>
    <t>1053372649</t>
  </si>
  <si>
    <t>725</t>
  </si>
  <si>
    <t>Zdravotechnika - zařizovací předměty</t>
  </si>
  <si>
    <t>725291641</t>
  </si>
  <si>
    <t>Doplňky zařízení koupelen a záchodů nerezové madlo sprchové 750 x 450 mm</t>
  </si>
  <si>
    <t>-1608438716</t>
  </si>
  <si>
    <t>183</t>
  </si>
  <si>
    <t>725291706</t>
  </si>
  <si>
    <t>Doplňky zařízení koupelen a záchodů smaltované madla rovná, délky 800 mm</t>
  </si>
  <si>
    <t>-1221483085</t>
  </si>
  <si>
    <t>725291722</t>
  </si>
  <si>
    <t>Doplňky zařízení koupelen a záchodů smaltované madla krakorcová sklopná, délky 834 mm</t>
  </si>
  <si>
    <t>866998597</t>
  </si>
  <si>
    <t>185</t>
  </si>
  <si>
    <t>998725103</t>
  </si>
  <si>
    <t>Přesun hmot pro zařizovací předměty stanovený z hmotnosti přesunovaného materiálu vodorovná dopravní vzdálenost do 50 m v objektech výšky přes 12 do 24 m</t>
  </si>
  <si>
    <t>-1841389559</t>
  </si>
  <si>
    <t>0,003</t>
  </si>
  <si>
    <t>728</t>
  </si>
  <si>
    <t>Vzduchotechnika</t>
  </si>
  <si>
    <t>R72805.O6</t>
  </si>
  <si>
    <t>D+M atypické protidešťové žaluzie - O6</t>
  </si>
  <si>
    <t>-792468735</t>
  </si>
  <si>
    <t>(1,75*1,05)/2</t>
  </si>
  <si>
    <t>762</t>
  </si>
  <si>
    <t>Konstrukce tesařské</t>
  </si>
  <si>
    <t>187</t>
  </si>
  <si>
    <t>31111130</t>
  </si>
  <si>
    <t>Matice přesná šestihranná ČSN 021401 DIN 934 - 8, M 12</t>
  </si>
  <si>
    <t>tis kus</t>
  </si>
  <si>
    <t>266</t>
  </si>
  <si>
    <t>0,25</t>
  </si>
  <si>
    <t>31120518</t>
  </si>
  <si>
    <t>Podložka DIN 125-A ZB D 12 mm,otvor 13 mm</t>
  </si>
  <si>
    <t>268</t>
  </si>
  <si>
    <t>189</t>
  </si>
  <si>
    <t>311971050</t>
  </si>
  <si>
    <t>tyč závitová pozinkovaná 4.6 M16 x 1000 mm</t>
  </si>
  <si>
    <t>2145464854</t>
  </si>
  <si>
    <t>60511120</t>
  </si>
  <si>
    <t>Řezivo stavební prkna prismovaná tloušťky 25 - 37 mm délky 2 - 5 m</t>
  </si>
  <si>
    <t>272</t>
  </si>
  <si>
    <t>25*1*0,028*1,1</t>
  </si>
  <si>
    <t>191</t>
  </si>
  <si>
    <t>60512111</t>
  </si>
  <si>
    <t>Řezivo jehličnaté hranol jakost I-II délka 2 - 3,5 m</t>
  </si>
  <si>
    <t>274</t>
  </si>
  <si>
    <t>prvky</t>
  </si>
  <si>
    <t>17,561*1,1</t>
  </si>
  <si>
    <t>bednění</t>
  </si>
  <si>
    <t>481,56*0,025*1,1</t>
  </si>
  <si>
    <t>13,089*0,025*1,1</t>
  </si>
  <si>
    <t>192</t>
  </si>
  <si>
    <t>60514101</t>
  </si>
  <si>
    <t>Řezivo jehličnaté lať jakost I 10 - 25 cm2</t>
  </si>
  <si>
    <t>276</t>
  </si>
  <si>
    <t>0,06*0,04*5*350*1,1</t>
  </si>
  <si>
    <t>0,08*0,04*5*130*1,1</t>
  </si>
  <si>
    <t>193</t>
  </si>
  <si>
    <t>61191848</t>
  </si>
  <si>
    <t>Prkna podlahová palubky tl 28 mm</t>
  </si>
  <si>
    <t>278</t>
  </si>
  <si>
    <t>119,165*1,05</t>
  </si>
  <si>
    <t>194</t>
  </si>
  <si>
    <t>762085103</t>
  </si>
  <si>
    <t>Práce společné pro tesařské konstrukce montáž ocelových spojovacích prostředků (materiál ve specifikaci) kotevních želez příložek, patek, táhel</t>
  </si>
  <si>
    <t>280</t>
  </si>
  <si>
    <t>195</t>
  </si>
  <si>
    <t>762123110</t>
  </si>
  <si>
    <t>Montáž konstrukce stěn a příček vázaných z fošen, hranolů, hranolků, průřezové plochy do 100 cm2</t>
  </si>
  <si>
    <t>282</t>
  </si>
  <si>
    <t>D1.1.9 - prvky stěn</t>
  </si>
  <si>
    <t>1*2+1,2*58+1,75*2+2,5*2+2,75*8+3,25*2</t>
  </si>
  <si>
    <t>196</t>
  </si>
  <si>
    <t>762195000</t>
  </si>
  <si>
    <t>Spojovací prostředky stěn a příček hřebíky, svory, fixační prkna</t>
  </si>
  <si>
    <t>284</t>
  </si>
  <si>
    <t>0,1*0,1*(1*2+1,2*58+1,75*2+2,5*2+2,75*8+3,25*2)</t>
  </si>
  <si>
    <t>197</t>
  </si>
  <si>
    <t>762331931</t>
  </si>
  <si>
    <t>Vázané konstrukce krovů vyřezání části střešní vazby průřezové plochy řeziva přes 224 do 288 cm2, délky vyřezané části krovového prvku do 3 m</t>
  </si>
  <si>
    <t>286</t>
  </si>
  <si>
    <t>odstranění krokve</t>
  </si>
  <si>
    <t>2*7</t>
  </si>
  <si>
    <t>198</t>
  </si>
  <si>
    <t>762331951</t>
  </si>
  <si>
    <t>Vázané konstrukce krovů vyřezání části střešní vazby průřezové plochy řeziva průřezové plochy řeziva přes 450 cm2, délky vyřezané části krovového prvku do 3 m</t>
  </si>
  <si>
    <t>288</t>
  </si>
  <si>
    <t>odstranění vazného trámu</t>
  </si>
  <si>
    <t>2,5+2,65+2,15</t>
  </si>
  <si>
    <t>199</t>
  </si>
  <si>
    <t>762332933</t>
  </si>
  <si>
    <t>Vázané konstrukce krovů doplnění části střešní vazby montáž (materiál ve specifikaci), průřezové plochy přes 224 do 288 cm2</t>
  </si>
  <si>
    <t>290</t>
  </si>
  <si>
    <t>kleštiny</t>
  </si>
  <si>
    <t>5,25*25</t>
  </si>
  <si>
    <t>3,25*1</t>
  </si>
  <si>
    <t>4,5*1</t>
  </si>
  <si>
    <t>trám výměny krokve</t>
  </si>
  <si>
    <t>2*1</t>
  </si>
  <si>
    <t>2,25*2</t>
  </si>
  <si>
    <t>2,75*2</t>
  </si>
  <si>
    <t>trám výměny kleštiny</t>
  </si>
  <si>
    <t>1,75*1</t>
  </si>
  <si>
    <t>2*2</t>
  </si>
  <si>
    <t>0,9*1</t>
  </si>
  <si>
    <t>762341210</t>
  </si>
  <si>
    <t>Bednění a laťování montáž bednění střech rovných a šikmých sklonu do 60 st. s vyřezáním otvorů z prken hrubých na sraz tl. do 32 mm</t>
  </si>
  <si>
    <t>292</t>
  </si>
  <si>
    <t>(0,975+2,477)*2,5/2</t>
  </si>
  <si>
    <t>(0,742+7,277)*5,968/2*2-(0,975+2,477)*2,603/2*2</t>
  </si>
  <si>
    <t>9,01*8,473-(1,05*1,371/2*2+0,6*1,6)</t>
  </si>
  <si>
    <t>1,26*10,052</t>
  </si>
  <si>
    <t>5,8*10,052/2*2-1,05*1,371/2*2</t>
  </si>
  <si>
    <t>8,99*8,473-(1,05*1,371/2*2+0,6*1,6)</t>
  </si>
  <si>
    <t>(0,742+7,277)*5,968/2*2</t>
  </si>
  <si>
    <t>5,875*(0,9+7,513)/2</t>
  </si>
  <si>
    <t>17,75*(0,9+7,513)</t>
  </si>
  <si>
    <t>-11,824*(0,9+0,5)</t>
  </si>
  <si>
    <t>-5,912*4,1/2*2</t>
  </si>
  <si>
    <t>2,85*6,607/2*2</t>
  </si>
  <si>
    <t>-(0,475*0,55+0,6*1,05+1,05*0,65+0,6*1,15)</t>
  </si>
  <si>
    <t>-1,05*1,371/2*2</t>
  </si>
  <si>
    <t>odpočet střešní okna</t>
  </si>
  <si>
    <t>-0,78*1,18*14</t>
  </si>
  <si>
    <t>-0,78*1,6*2</t>
  </si>
  <si>
    <t>-0,6*1,18*2</t>
  </si>
  <si>
    <t>201</t>
  </si>
  <si>
    <t>762341310</t>
  </si>
  <si>
    <t>Bednění a laťování montáž bednění střech obloukových sklonu do 60 st. s vyřezáním otvorů, nároží, úžlabí, nadstřešních konstrukcí z prken hrubých na sraz tl. do 32 mm</t>
  </si>
  <si>
    <t>294</t>
  </si>
  <si>
    <t>3,14*(0,975+2,477)*(0,975*2,477)/2</t>
  </si>
  <si>
    <t>762342314</t>
  </si>
  <si>
    <t>Bednění a laťování montáž laťování střech složitých sklonu do 60 st. při osové vzdálenosti latí přes 150 do 360 mm</t>
  </si>
  <si>
    <t>296</t>
  </si>
  <si>
    <t>203</t>
  </si>
  <si>
    <t>762342441</t>
  </si>
  <si>
    <t>Bednění a laťování montáž lišt trojúhelníkových nebo kontralatí</t>
  </si>
  <si>
    <t>298</t>
  </si>
  <si>
    <t>5*130</t>
  </si>
  <si>
    <t>762342812</t>
  </si>
  <si>
    <t>Demontáž bednění a laťování laťování střech sklonu do 60 st. se všemi nadstřešními konstrukcemi, z latí průřezové plochy do 25 cm2 při osové vzdálenosti přes 0,22 do 0,50 m</t>
  </si>
  <si>
    <t>300</t>
  </si>
  <si>
    <t>205</t>
  </si>
  <si>
    <t>762395000</t>
  </si>
  <si>
    <t>Spojovací prostředky krovů, bednění a laťování, nadstřešních konstrukcí svory, prkna, hřebíky, pásová ocel, vruty</t>
  </si>
  <si>
    <t>302</t>
  </si>
  <si>
    <t>13,636/1,1</t>
  </si>
  <si>
    <t>2,598/1,1</t>
  </si>
  <si>
    <t>6,908/1,1</t>
  </si>
  <si>
    <t>0,1*0,22*125,65</t>
  </si>
  <si>
    <t>0,1*0,25*244,81</t>
  </si>
  <si>
    <t>skladba G</t>
  </si>
  <si>
    <t>0,06*0,12*100,9</t>
  </si>
  <si>
    <t>762431026</t>
  </si>
  <si>
    <t>Obložení stěn z dřevoštěpkových desek přibíjených na pero a drážku nebroušených, tloušťky desky 22 mm</t>
  </si>
  <si>
    <t>304</t>
  </si>
  <si>
    <t>vyvýšený stupínek</t>
  </si>
  <si>
    <t>m.č 302</t>
  </si>
  <si>
    <t>((2,27+0,44+2,27)*0,55+2,27*0,44)*2</t>
  </si>
  <si>
    <t>(3,169+0,265+1,472+2,81)*0,55+3,169*1,2</t>
  </si>
  <si>
    <t>(3,181+0,263+1,469+2,845)*0,55+3,181*1,2</t>
  </si>
  <si>
    <t>207</t>
  </si>
  <si>
    <t>762431032</t>
  </si>
  <si>
    <t>Obložení stěn z dřevoštěpkových desek OSB přibíjených na pero a drážku broušených, tloušťky desky 12 mm</t>
  </si>
  <si>
    <t>306</t>
  </si>
  <si>
    <t>208</t>
  </si>
  <si>
    <t>762439001</t>
  </si>
  <si>
    <t>Obložení stěn montáž deskami z dřevovláknitých hmot rošt podkladový</t>
  </si>
  <si>
    <t>308</t>
  </si>
  <si>
    <t>209</t>
  </si>
  <si>
    <t>762495000</t>
  </si>
  <si>
    <t>Spojovací prostředky olištování spár, obložení stropů, střešních podhledů a stěn hřebíky, vruty</t>
  </si>
  <si>
    <t>310</t>
  </si>
  <si>
    <t>čela stupínků</t>
  </si>
  <si>
    <t>1,775*0,54</t>
  </si>
  <si>
    <t>(7,43+1,97)*0,54</t>
  </si>
  <si>
    <t>7,37*0,54*2</t>
  </si>
  <si>
    <t>2,375*0,54</t>
  </si>
  <si>
    <t>762521108</t>
  </si>
  <si>
    <t>Položení podlah nehoblovaných na sraz z fošen hrubých</t>
  </si>
  <si>
    <t>312</t>
  </si>
  <si>
    <t>25*1</t>
  </si>
  <si>
    <t>211</t>
  </si>
  <si>
    <t>762524104</t>
  </si>
  <si>
    <t>Položení podlah hoblovaných na pero a drážku z prken</t>
  </si>
  <si>
    <t>314</t>
  </si>
  <si>
    <t>m.č. 303</t>
  </si>
  <si>
    <t>21,44</t>
  </si>
  <si>
    <t>762526110</t>
  </si>
  <si>
    <t>Položení podlah položení polštářů pod podlahy osové vzdálenosti do 650 mm</t>
  </si>
  <si>
    <t>316</t>
  </si>
  <si>
    <t>213</t>
  </si>
  <si>
    <t>762526130</t>
  </si>
  <si>
    <t>Položení podlah položení polštářů pod podlahy osové vzdálenosti přes 650 do 1000 mm</t>
  </si>
  <si>
    <t>318</t>
  </si>
  <si>
    <t>762595001</t>
  </si>
  <si>
    <t>Spojovací prostředky podlah, konstrukcí podkladových, zakrytí kanálů a výkopů hřebíky, vruty</t>
  </si>
  <si>
    <t>320</t>
  </si>
  <si>
    <t>skladba E, G</t>
  </si>
  <si>
    <t>119,165</t>
  </si>
  <si>
    <t>215</t>
  </si>
  <si>
    <t>998762103</t>
  </si>
  <si>
    <t>Přesun hmot pro konstrukce tesařské stanovený z hmotnosti přesunovaného materiálu vodorovná dopravní vzdálenost do 50 m v objektech výšky přes 12 do 24 m</t>
  </si>
  <si>
    <t>1293668871</t>
  </si>
  <si>
    <t>20,060</t>
  </si>
  <si>
    <t>763</t>
  </si>
  <si>
    <t>Konstrukce suché výstavby</t>
  </si>
  <si>
    <t>59030528</t>
  </si>
  <si>
    <t>Deska protipožární impregnovaná sdk "DFH2" tl. 15,0 mm</t>
  </si>
  <si>
    <t>324</t>
  </si>
  <si>
    <t>51,037*1,05</t>
  </si>
  <si>
    <t>25,31</t>
  </si>
  <si>
    <t>217</t>
  </si>
  <si>
    <t>59030713</t>
  </si>
  <si>
    <t>Dvířka revizní s automatickým zámkem 500 x 500 mm</t>
  </si>
  <si>
    <t>326</t>
  </si>
  <si>
    <t>763111417</t>
  </si>
  <si>
    <t>Příčka ze sádrokartonových desek s nosnou konstrukcí z jednoduchých ocelových profilů UW, CW dvojitě opláštěná deskami standardními A tl. 2 x 12,5 mm, EI 60, příčka tl. 150 mm, profil 100 TI tl. 100 mm, Rw 55 dB</t>
  </si>
  <si>
    <t>328</t>
  </si>
  <si>
    <t>5,5+5,5+5,5+5,5</t>
  </si>
  <si>
    <t>3,5*(5,3+9,1+5+1+4,3+4,2)</t>
  </si>
  <si>
    <t>-(1,9*1*4)</t>
  </si>
  <si>
    <t>219</t>
  </si>
  <si>
    <t>763121467</t>
  </si>
  <si>
    <t>Stěna předsazená ze sádrokartonových desek s nosnou konstrukcí z ocelových profilů CW, UW dvojitě opláštěná deskami protipožárními impregnovanými H2DF tl. 2 x 12,5 mm, TI tl. 50 mm 50 kg/m3, EI 45 stěna tl. 125 mm, profil 100</t>
  </si>
  <si>
    <t>330</t>
  </si>
  <si>
    <t>1,66*(1,5+0,2)</t>
  </si>
  <si>
    <t>763164326</t>
  </si>
  <si>
    <t>Obklad ze sádrokartonových desek konstrukcí dřevěných včetně ochranných úhelníků uzavřeného tvaru rozvinuté šíře do 0,8 m, opláštěný deskou protipožární impregnovanou H2DF, tl. 15 mm</t>
  </si>
  <si>
    <t>332</t>
  </si>
  <si>
    <t>3,7*2+2,4*2+5,4+0,5+1,2*2+5,9</t>
  </si>
  <si>
    <t>(3,7+2,4+1,3+3,7+2,4+4,7+0,5+1,2*2)*2+9,6</t>
  </si>
  <si>
    <t>0,4*3</t>
  </si>
  <si>
    <t>3,7+4,45+1,2*2+2,4</t>
  </si>
  <si>
    <t>221</t>
  </si>
  <si>
    <t>763164781</t>
  </si>
  <si>
    <t>Obklad ze sádrokartonových desek montáž obkladu konstrukcí dřevěných, opláštění jednoduché</t>
  </si>
  <si>
    <t>334</t>
  </si>
  <si>
    <t>m.č.303</t>
  </si>
  <si>
    <t>763172314</t>
  </si>
  <si>
    <t>Instalační technika pro konstrukce ze sádrokartonových desek montáž revizních dvířek velikost 500 x 500 mm</t>
  </si>
  <si>
    <t>336</t>
  </si>
  <si>
    <t>223</t>
  </si>
  <si>
    <t>763173113</t>
  </si>
  <si>
    <t>Instalační technika pro konstrukce ze sádrokartonových desek montáž nosičů zařizovacích předmětů úchytu pro WC</t>
  </si>
  <si>
    <t>338</t>
  </si>
  <si>
    <t>pro umyvadlo</t>
  </si>
  <si>
    <t>763231121</t>
  </si>
  <si>
    <t>Podhled ze sádrovláknitých desek dvouvrstvá zavěšená spodní konstrukce z ocelových profilů CD, UD jednoduše opláštěná deskou tl. 12,5 mm, bez TI</t>
  </si>
  <si>
    <t>340</t>
  </si>
  <si>
    <t>225</t>
  </si>
  <si>
    <t>763231221</t>
  </si>
  <si>
    <t>Podhled ze sádrovláknitých desek dvouvrstvá zavěšená spodní konstrukce z ocelových profilů CD, UD dvojitě opláštěná deskami tl. 2 x 12,5 mm, výška konstrukce 80 mm, bez TI</t>
  </si>
  <si>
    <t>-1514379350</t>
  </si>
  <si>
    <t>2,23*0,97+2,23*2,25/2</t>
  </si>
  <si>
    <t>(0,865+2,29+0,9+2,29+0,865)*2,375-0,9*2,02</t>
  </si>
  <si>
    <t>m.č. 304 skladba C</t>
  </si>
  <si>
    <t>m. č. 305 skladba C</t>
  </si>
  <si>
    <t>(4,66+6,56)*0,6</t>
  </si>
  <si>
    <t>763251211</t>
  </si>
  <si>
    <t>Sádrovláknitá podlaha tl 25 mm z desek + akustická deska bez podsypu 10mm</t>
  </si>
  <si>
    <t>344</t>
  </si>
  <si>
    <t>227</t>
  </si>
  <si>
    <t>998763101</t>
  </si>
  <si>
    <t>Přesun hmot pro dřevostavby stanovený z hmotnosti přesunovaného materiálu vodorovná dopravní vzdálenost do 50 m v objektech výšky přes 6 do 12 m</t>
  </si>
  <si>
    <t>-1850270427</t>
  </si>
  <si>
    <t>46,26</t>
  </si>
  <si>
    <t>764</t>
  </si>
  <si>
    <t>Konstrukce klempířské</t>
  </si>
  <si>
    <t>764004803</t>
  </si>
  <si>
    <t>Demontáž klempířských konstrukcí žlabu podokapního k dalšímu použití</t>
  </si>
  <si>
    <t>352</t>
  </si>
  <si>
    <t>12,546+3,449+3,14*5,206/2+3,365+9,01+1,26+11,6+1,26+8,99+12,02+5,23</t>
  </si>
  <si>
    <t>229</t>
  </si>
  <si>
    <t>764131433</t>
  </si>
  <si>
    <t>Krytina ze svitků nebo tabulí z měděného plechu s úpravou u okapů, prostupů a výčnělků střechy rovné drážkováním z tabulí, velikosti 1000 x 2000 mm, sklon střechy přes 30 do 60 st.</t>
  </si>
  <si>
    <t>354</t>
  </si>
  <si>
    <t xml:space="preserve">11K; </t>
  </si>
  <si>
    <t>1*12,75</t>
  </si>
  <si>
    <t>764231230</t>
  </si>
  <si>
    <t>Lemování z měděného Cu plechu zdí na střechách s tvrdou krytinou včetně rohů a ukončení před požární zdí rš 330 mm</t>
  </si>
  <si>
    <t>356</t>
  </si>
  <si>
    <t xml:space="preserve">10K; </t>
  </si>
  <si>
    <t>14,76</t>
  </si>
  <si>
    <t>231</t>
  </si>
  <si>
    <t>764231466</t>
  </si>
  <si>
    <t>Oplechování střešních prvků z měděného plechu úžlabí rš 500 mm</t>
  </si>
  <si>
    <t>358</t>
  </si>
  <si>
    <t xml:space="preserve">9K; </t>
  </si>
  <si>
    <t>37,82</t>
  </si>
  <si>
    <t>11K;</t>
  </si>
  <si>
    <t xml:space="preserve"> 20,8</t>
  </si>
  <si>
    <t>764232432</t>
  </si>
  <si>
    <t>Oplechování střešních prvků z měděného plechu okapu okapovým plechem střechy rovné rš 200 mm</t>
  </si>
  <si>
    <t>360</t>
  </si>
  <si>
    <t>12,75</t>
  </si>
  <si>
    <t>233</t>
  </si>
  <si>
    <t>764233452</t>
  </si>
  <si>
    <t>Oplechování střešních prvků z měděného plechu střešní výlez rozměru 600 x 600 mm, střechy s krytinou skládanou nebo plechovou</t>
  </si>
  <si>
    <t>362</t>
  </si>
  <si>
    <t>3Z; 1</t>
  </si>
  <si>
    <t>234</t>
  </si>
  <si>
    <t>764234405</t>
  </si>
  <si>
    <t>Oplechování horních ploch zdí a nadezdívek (atik) z měděného plechu mechanicky kotvených rš 400 mm</t>
  </si>
  <si>
    <t>364</t>
  </si>
  <si>
    <t>atika místnosti HUP</t>
  </si>
  <si>
    <t>3,893+2,27+3,893</t>
  </si>
  <si>
    <t>235</t>
  </si>
  <si>
    <t>764239210</t>
  </si>
  <si>
    <t>Lemování z měděného Cu plechu komínů, zděných ventilací a jiných střešních proniků, s lištami na vlnité krytině v ploše</t>
  </si>
  <si>
    <t>366</t>
  </si>
  <si>
    <t>4K;</t>
  </si>
  <si>
    <t xml:space="preserve"> 0,5*1,13+0,33*1,13+0,33*2,72</t>
  </si>
  <si>
    <t>5K;</t>
  </si>
  <si>
    <t xml:space="preserve"> 0,5*1,28+0,33*1,13+0,33*2,72</t>
  </si>
  <si>
    <t xml:space="preserve">6K; </t>
  </si>
  <si>
    <t>0,5*1,28+0,33*1,28+0,33*4,04</t>
  </si>
  <si>
    <t xml:space="preserve">7K; </t>
  </si>
  <si>
    <t>0,5*1,73+0,33*1,73+0,33*2,9</t>
  </si>
  <si>
    <t xml:space="preserve">8K; </t>
  </si>
  <si>
    <t>0,5*1,28+0,33*1,28+0,33*3,72</t>
  </si>
  <si>
    <t>236</t>
  </si>
  <si>
    <t>764334411</t>
  </si>
  <si>
    <t>Lemování prostupů z měděného plechu bez lišty, střech s krytinou prejzovou nebo vlnitou</t>
  </si>
  <si>
    <t>368</t>
  </si>
  <si>
    <t>1K;</t>
  </si>
  <si>
    <t xml:space="preserve"> 0,7*0,7+3,14*0,3*0,3</t>
  </si>
  <si>
    <t xml:space="preserve">2K; </t>
  </si>
  <si>
    <t>(0,55*0,55+3,14*0,15*0,3)*2</t>
  </si>
  <si>
    <t xml:space="preserve">3K; </t>
  </si>
  <si>
    <t>(0,47*0,47+3,14*0,07*0,3)*3</t>
  </si>
  <si>
    <t>237</t>
  </si>
  <si>
    <t>764501103</t>
  </si>
  <si>
    <t>Montáž žlabu podokapního půlkruhového žlabu</t>
  </si>
  <si>
    <t>370</t>
  </si>
  <si>
    <t>764501105</t>
  </si>
  <si>
    <t>Montáž žlabu podokapního půlkruhového háku</t>
  </si>
  <si>
    <t>372</t>
  </si>
  <si>
    <t>76,903/1+8,097</t>
  </si>
  <si>
    <t>239</t>
  </si>
  <si>
    <t>764511414</t>
  </si>
  <si>
    <t>Žlab podokapní z pozinkovaného plechu včetně háků a čel hranatý rš 330 mm</t>
  </si>
  <si>
    <t>1095798812</t>
  </si>
  <si>
    <t>2,97</t>
  </si>
  <si>
    <t>764554903</t>
  </si>
  <si>
    <t>Odpadní trouby z měděného Cu plechu kruhové délky do 1 m, průměru 150 mm</t>
  </si>
  <si>
    <t>376</t>
  </si>
  <si>
    <t>1*5</t>
  </si>
  <si>
    <t>241</t>
  </si>
  <si>
    <t>998764103</t>
  </si>
  <si>
    <t>Přesun hmot pro konstrukce klempířské stanovený z hmotnosti přesunovaného materiálu vodorovná dopravní vzdálenost do 50 m v objektech výšky přes 12 do 24 m</t>
  </si>
  <si>
    <t>1664336052</t>
  </si>
  <si>
    <t>242</t>
  </si>
  <si>
    <t>764212664</t>
  </si>
  <si>
    <t>Oplechování střešních prvků z pozinkovaného plechu s povrchovou úpravou okapu okapovým plechem střechy rovné rš 330 mm</t>
  </si>
  <si>
    <t>-1471870606</t>
  </si>
  <si>
    <t>3,1</t>
  </si>
  <si>
    <t>243</t>
  </si>
  <si>
    <t>764511612</t>
  </si>
  <si>
    <t>Žlab podokapní z pozinkovaného plechu s povrchovou úpravou včetně háků a čel hranatý rš 330 mm</t>
  </si>
  <si>
    <t>1110333795</t>
  </si>
  <si>
    <t>244</t>
  </si>
  <si>
    <t>764511464</t>
  </si>
  <si>
    <t>Žlab podokapní z pozinkovaného plechu včetně háků a čel kotlík hranatý, rš žlabu/průměr svodu 330/100 mm</t>
  </si>
  <si>
    <t>-168459713</t>
  </si>
  <si>
    <t>245</t>
  </si>
  <si>
    <t>764518402</t>
  </si>
  <si>
    <t>Svod z pozinkovaného plechu včetně objímek, kolen a odskoků hranatý, o straně 100 mm</t>
  </si>
  <si>
    <t>961493787</t>
  </si>
  <si>
    <t xml:space="preserve">svod ze střechy do žlabu : </t>
  </si>
  <si>
    <t>1,5</t>
  </si>
  <si>
    <t>246</t>
  </si>
  <si>
    <t>764002871</t>
  </si>
  <si>
    <t>Demontáž klempířských konstrukcí lemování zdí do suti</t>
  </si>
  <si>
    <t>1785714380</t>
  </si>
  <si>
    <t>lemování atiky na střeše :</t>
  </si>
  <si>
    <t xml:space="preserve"> 2*3,55+2,87</t>
  </si>
  <si>
    <t>247</t>
  </si>
  <si>
    <t>764004801</t>
  </si>
  <si>
    <t>Demontáž klempířských konstrukcí žlabu podokapního do suti</t>
  </si>
  <si>
    <t>998037550</t>
  </si>
  <si>
    <t>248</t>
  </si>
  <si>
    <t>764002841</t>
  </si>
  <si>
    <t>Demontáž klempířských konstrukcí oplechování horních ploch zdí a nadezdívek do suti</t>
  </si>
  <si>
    <t>-1014856534</t>
  </si>
  <si>
    <t xml:space="preserve">vrch atiky : </t>
  </si>
  <si>
    <t>2*3,75+2,87</t>
  </si>
  <si>
    <t>249</t>
  </si>
  <si>
    <t>998764101</t>
  </si>
  <si>
    <t>Přesun hmot pro konstrukce klempířské stanovený z hmotnosti přesunovaného materiálu vodorovná dopravní vzdálenost do 50 m v objektech výšky do 6 m</t>
  </si>
  <si>
    <t>-458038791</t>
  </si>
  <si>
    <t>0,029</t>
  </si>
  <si>
    <t>765</t>
  </si>
  <si>
    <t>Krytina skládaná</t>
  </si>
  <si>
    <t>250</t>
  </si>
  <si>
    <t>59161157</t>
  </si>
  <si>
    <t>Větrací pás pod hřebenáč 175 x 50 x 1000 mm plast červený, černý</t>
  </si>
  <si>
    <t>380</t>
  </si>
  <si>
    <t xml:space="preserve">12K; </t>
  </si>
  <si>
    <t>94,32*1,1+0,248</t>
  </si>
  <si>
    <t>251</t>
  </si>
  <si>
    <t>59660203</t>
  </si>
  <si>
    <t>Mřížka ochranná větrací s vysokým větracím průřezem bez hřebene (černá)1 bm</t>
  </si>
  <si>
    <t>382</t>
  </si>
  <si>
    <t>76,903*1,05</t>
  </si>
  <si>
    <t>252</t>
  </si>
  <si>
    <t>59660227</t>
  </si>
  <si>
    <t>Fólie hydroizolační difúzní pro vodotěsné podstřeší /50 x 1,5=75m2/</t>
  </si>
  <si>
    <t>384</t>
  </si>
  <si>
    <t>494,649*1,15</t>
  </si>
  <si>
    <t>253</t>
  </si>
  <si>
    <t>59660232</t>
  </si>
  <si>
    <t>Pás ochranný větrací okapní plastový 500/10 cm (v barvě)</t>
  </si>
  <si>
    <t>386</t>
  </si>
  <si>
    <t>76,903/5+0,619</t>
  </si>
  <si>
    <t>254</t>
  </si>
  <si>
    <t>765111018</t>
  </si>
  <si>
    <t>Montáž krytiny keramické sklonu do 30 st. drážkové na sucho, počet kusů přes 14 do 15 ks/m2</t>
  </si>
  <si>
    <t>388</t>
  </si>
  <si>
    <t>255</t>
  </si>
  <si>
    <t>765111201</t>
  </si>
  <si>
    <t>Montáž krytiny keramické okapové hrany s okapním větracím pásem</t>
  </si>
  <si>
    <t>390</t>
  </si>
  <si>
    <t>256</t>
  </si>
  <si>
    <t>765111203</t>
  </si>
  <si>
    <t>Montáž krytiny keramické okapové hrany s jednoduchou větrací mřížkou</t>
  </si>
  <si>
    <t>392</t>
  </si>
  <si>
    <t>257</t>
  </si>
  <si>
    <t>765111251</t>
  </si>
  <si>
    <t>Montáž krytiny keramické hřebene větraného na sucho vkládaným pásem</t>
  </si>
  <si>
    <t>394</t>
  </si>
  <si>
    <t>94,32</t>
  </si>
  <si>
    <t>258</t>
  </si>
  <si>
    <t>765111326</t>
  </si>
  <si>
    <t>Montáž krytiny keramické úžlabí vykládaného (bobrovka) provázaného (vyloženého) nerovnoboké</t>
  </si>
  <si>
    <t>396</t>
  </si>
  <si>
    <t xml:space="preserve">14K; </t>
  </si>
  <si>
    <t>52,58</t>
  </si>
  <si>
    <t>259</t>
  </si>
  <si>
    <t>765111503</t>
  </si>
  <si>
    <t>Montáž krytiny keramické speciálních tvarů z krytiny hladké Příplatek k cenám včetně připevňovacích prostředků za sklon přes 30 do 40 st.</t>
  </si>
  <si>
    <t>398</t>
  </si>
  <si>
    <t>260</t>
  </si>
  <si>
    <t>765111807</t>
  </si>
  <si>
    <t>Demontáž krytiny keramické drážkové, sklonu do 30 st. se zvětralou maltou k dalšímu použití</t>
  </si>
  <si>
    <t>400</t>
  </si>
  <si>
    <t>261</t>
  </si>
  <si>
    <t>765111813</t>
  </si>
  <si>
    <t>Demontáž krytiny keramické Příplatek k cenám za sklon přes 30 st. k dalšímu použití</t>
  </si>
  <si>
    <t>402</t>
  </si>
  <si>
    <t>262</t>
  </si>
  <si>
    <t>765111873</t>
  </si>
  <si>
    <t>Demontáž krytiny keramické hřebenů a nároží, sklonu do 30 st. z prejzů na sucho k dalšímu použití</t>
  </si>
  <si>
    <t>404</t>
  </si>
  <si>
    <t>2,5+10,052+10,052+1,4+10,052+10,052+10,052+2,85+10,052</t>
  </si>
  <si>
    <t>263</t>
  </si>
  <si>
    <t>765111883</t>
  </si>
  <si>
    <t>406</t>
  </si>
  <si>
    <t>264</t>
  </si>
  <si>
    <t>765113412</t>
  </si>
  <si>
    <t>Krytina keramická drážková sklonu střechy do 30 st. úžlabí na plech na sucho s těsnícími pásy</t>
  </si>
  <si>
    <t>408</t>
  </si>
  <si>
    <t>14K;</t>
  </si>
  <si>
    <t xml:space="preserve"> 52,58</t>
  </si>
  <si>
    <t>265</t>
  </si>
  <si>
    <t>765115011</t>
  </si>
  <si>
    <t>Montáž střešních doplňků krytiny keramické speciálních tašek větracích, protisněhových, prostupových, ukončovacích drážkových na sucho velkoformátových</t>
  </si>
  <si>
    <t>410</t>
  </si>
  <si>
    <t>13K;</t>
  </si>
  <si>
    <t xml:space="preserve"> 95</t>
  </si>
  <si>
    <t>765191023</t>
  </si>
  <si>
    <t>Montáž pojistné hydroizolační fólie kladené ve sklonu přes 20 st. s lepenými přesahy na bednění nebo tepelnou izolaci</t>
  </si>
  <si>
    <t>412</t>
  </si>
  <si>
    <t>267</t>
  </si>
  <si>
    <t>765191031</t>
  </si>
  <si>
    <t>Montáž pojistné hydroizolační fólie lepení těsnících pásků pod kontralatě</t>
  </si>
  <si>
    <t>414</t>
  </si>
  <si>
    <t>765191041</t>
  </si>
  <si>
    <t>Montáž pojistné hydroizolační fólie v místech střešních prostupů průměru do 150 mm</t>
  </si>
  <si>
    <t>416</t>
  </si>
  <si>
    <t>2K;</t>
  </si>
  <si>
    <t>269</t>
  </si>
  <si>
    <t>765191043</t>
  </si>
  <si>
    <t>Montáž pojistné hydroizolační fólie v místech střešních prostupů plochy jednotlivě do 1 m2</t>
  </si>
  <si>
    <t>418</t>
  </si>
  <si>
    <t>270</t>
  </si>
  <si>
    <t>765191051</t>
  </si>
  <si>
    <t>Montáž pojistné hydroizolační fólie hřebene nebo nároží, střechy větrané</t>
  </si>
  <si>
    <t>420</t>
  </si>
  <si>
    <t>271</t>
  </si>
  <si>
    <t>765191061</t>
  </si>
  <si>
    <t>Montáž pojistné hydroizolační fólie úžlabí, střechy větrané</t>
  </si>
  <si>
    <t>422</t>
  </si>
  <si>
    <t>765191091</t>
  </si>
  <si>
    <t>Montáž pojistné hydroizolační fólie Příplatek k cenám montáže na bednění nebo tepelnou izolaci za sklon přes 30 st.</t>
  </si>
  <si>
    <t>424</t>
  </si>
  <si>
    <t>273</t>
  </si>
  <si>
    <t>998765103</t>
  </si>
  <si>
    <t>Přesun hmot pro krytiny skládané stanovený z hmotnosti přesunovaného materiálu vodorovná dopravní vzdálenost do 50 m na objektech výšky přes 12 do 24 m</t>
  </si>
  <si>
    <t>-594952324</t>
  </si>
  <si>
    <t>765115351</t>
  </si>
  <si>
    <t>Montáž střešních doplňků krytiny keramické stoupací plošiny délky do 400 mm</t>
  </si>
  <si>
    <t>2061670529</t>
  </si>
  <si>
    <t>275</t>
  </si>
  <si>
    <t>592440280</t>
  </si>
  <si>
    <t>plošina stoupací kovová šíře 41 x 25 cm</t>
  </si>
  <si>
    <t>59694260</t>
  </si>
  <si>
    <t>592440960</t>
  </si>
  <si>
    <t>držák stoupací plošiny</t>
  </si>
  <si>
    <t>-1671636201</t>
  </si>
  <si>
    <t>Poznámka k položce:
Spotřeba: 2 kus/plošina</t>
  </si>
  <si>
    <t>277</t>
  </si>
  <si>
    <t>998765102</t>
  </si>
  <si>
    <t>Přesun hmot pro krytiny skládané stanovený z hmotnosti přesunovaného materiálu vodorovná dopravní vzdálenost do 50 m na objektech výšky přes 6 do 12 m</t>
  </si>
  <si>
    <t>-1474406463</t>
  </si>
  <si>
    <t>0,061</t>
  </si>
  <si>
    <t>766</t>
  </si>
  <si>
    <t>Konstrukce truhlářské</t>
  </si>
  <si>
    <t>54914620</t>
  </si>
  <si>
    <t>Klika včetně rozet a montážního materiáluR PZ nerez PK</t>
  </si>
  <si>
    <t>428</t>
  </si>
  <si>
    <t>P1;</t>
  </si>
  <si>
    <t xml:space="preserve"> 4</t>
  </si>
  <si>
    <t>P2;</t>
  </si>
  <si>
    <t xml:space="preserve"> 1</t>
  </si>
  <si>
    <t>P4;</t>
  </si>
  <si>
    <t>279</t>
  </si>
  <si>
    <t>54914620.H</t>
  </si>
  <si>
    <t>Klika včetně rozet a montážního materiálu - v historickém duchu</t>
  </si>
  <si>
    <t>430</t>
  </si>
  <si>
    <t xml:space="preserve">P3; </t>
  </si>
  <si>
    <t>55347581</t>
  </si>
  <si>
    <t>Schody skládací ,mech. z Al prof., El30 TI, pro v. max.320cm, 11 schod. 110X70cm</t>
  </si>
  <si>
    <t>432</t>
  </si>
  <si>
    <t xml:space="preserve">1Z; </t>
  </si>
  <si>
    <t>281</t>
  </si>
  <si>
    <t>60721531</t>
  </si>
  <si>
    <t>Lamino deska 2800 x 2070 mm, tl. 18 mm</t>
  </si>
  <si>
    <t>434</t>
  </si>
  <si>
    <t>11,592</t>
  </si>
  <si>
    <t>61110289.X</t>
  </si>
  <si>
    <t>EUROOKNO dřevěné sklápěcí 1750 x 1050 mm</t>
  </si>
  <si>
    <t>436</t>
  </si>
  <si>
    <t>O3;</t>
  </si>
  <si>
    <t xml:space="preserve">O6; </t>
  </si>
  <si>
    <t>283</t>
  </si>
  <si>
    <t>61165610.X</t>
  </si>
  <si>
    <t>Dveře vnitřní požárně odolné, HPL laminát,odolnost EI (EW) 30 DP3, 1křídlové 80 x 197 cm</t>
  </si>
  <si>
    <t>438</t>
  </si>
  <si>
    <t xml:space="preserve">P2; </t>
  </si>
  <si>
    <t>61165611.X</t>
  </si>
  <si>
    <t>Dveře vnitřní požárně odolné, HPL laminát,odolnost EI (EW) 30 DP3, 1křídlové 90 x 197 cm</t>
  </si>
  <si>
    <t>440</t>
  </si>
  <si>
    <t xml:space="preserve">P1; </t>
  </si>
  <si>
    <t>285</t>
  </si>
  <si>
    <t>61182261</t>
  </si>
  <si>
    <t>Zárubeň obložková protipožární pro dveře 1křídlové 60,70,80,90x197 cm, tl. 6 - 17 cm,jasan,mahagon</t>
  </si>
  <si>
    <t>442</t>
  </si>
  <si>
    <t>61187161</t>
  </si>
  <si>
    <t>Prah dveřní dřevěný dubový tl 2 cm dl.82 cm š 15 cm</t>
  </si>
  <si>
    <t>444</t>
  </si>
  <si>
    <t>287</t>
  </si>
  <si>
    <t>611H</t>
  </si>
  <si>
    <t>Obnova stávajících dveří vč. zárubně</t>
  </si>
  <si>
    <t>446</t>
  </si>
  <si>
    <t>766231113</t>
  </si>
  <si>
    <t>Montáž sklápěcich schodů na půdu s vyřezáním otvoru a kompletizací</t>
  </si>
  <si>
    <t>448</t>
  </si>
  <si>
    <t>289</t>
  </si>
  <si>
    <t>766434331</t>
  </si>
  <si>
    <t>Montáž obložení sloupů nebo pilířů plochy do 5 m2 panely obkladovými dýhovanými, plochy do 0,60 m2</t>
  </si>
  <si>
    <t>450</t>
  </si>
  <si>
    <t>2,27*0,44*2</t>
  </si>
  <si>
    <t>3,169*1,2</t>
  </si>
  <si>
    <t>3,181*1,2</t>
  </si>
  <si>
    <t>766496100</t>
  </si>
  <si>
    <t>Ostatní práce ukončení koncových hran plochy obložení dýhováním, šířky do 20 mm</t>
  </si>
  <si>
    <t>452</t>
  </si>
  <si>
    <t>(2,27+0,44+2,27)*2</t>
  </si>
  <si>
    <t>3,169+0,265+1,472+2,81</t>
  </si>
  <si>
    <t>3,181+0,263+1,469+2,845</t>
  </si>
  <si>
    <t>291</t>
  </si>
  <si>
    <t>766660001</t>
  </si>
  <si>
    <t>Montáž dveřních křídel dřevěných nebo plastových otevíravých do ocelové zárubně povrchově upravených jednokřídlových, šířky do 800 mm</t>
  </si>
  <si>
    <t>454</t>
  </si>
  <si>
    <t>766660181</t>
  </si>
  <si>
    <t>Montáž dveřních křídel dřevěných nebo plastových otevíravých do obložkové zárubně protipožárních jednokřídlových, šířky do 800 mm</t>
  </si>
  <si>
    <t>456</t>
  </si>
  <si>
    <t>P2</t>
  </si>
  <si>
    <t>293</t>
  </si>
  <si>
    <t>766660182</t>
  </si>
  <si>
    <t>Montáž dveřních křídel dřevěných nebo plastových otevíravých do obložkové zárubně protipožárních jednokřídlových, šířky přes 800 mm</t>
  </si>
  <si>
    <t>458</t>
  </si>
  <si>
    <t>766660722</t>
  </si>
  <si>
    <t>Montáž dveřních křídel dřevěných nebo plastových ostatní práce dveřního kování zámku</t>
  </si>
  <si>
    <t>460</t>
  </si>
  <si>
    <t>295</t>
  </si>
  <si>
    <t>766671031.X</t>
  </si>
  <si>
    <t>Montáž střešních oken dřevěných nebo plastových kyvných, výklopných/kyvných s okenním rámem a lemováním, s plisovaným límcem, s napojením na krytinu do krytiny tvarované, rozměru 114 x 140 cm</t>
  </si>
  <si>
    <t>462</t>
  </si>
  <si>
    <t>766671321</t>
  </si>
  <si>
    <t>Okna střešní úprava ostění okna</t>
  </si>
  <si>
    <t>464</t>
  </si>
  <si>
    <t xml:space="preserve">O1; </t>
  </si>
  <si>
    <t>(0,78+1,18)*2*14</t>
  </si>
  <si>
    <t xml:space="preserve">O2; </t>
  </si>
  <si>
    <t>(0,78+1,6)*2*2</t>
  </si>
  <si>
    <t>O4, O5;</t>
  </si>
  <si>
    <t xml:space="preserve"> (0,66+1,18)*2*2</t>
  </si>
  <si>
    <t>297</t>
  </si>
  <si>
    <t>766671472</t>
  </si>
  <si>
    <t>Okna střešní okna kyvná osazení do krytiny tvarované včetně montáže okenního rámu, lemování a plisovaného límce rozměru 66 x 118 cm</t>
  </si>
  <si>
    <t>466</t>
  </si>
  <si>
    <t xml:space="preserve">O4; </t>
  </si>
  <si>
    <t xml:space="preserve">O5; </t>
  </si>
  <si>
    <t>766671474</t>
  </si>
  <si>
    <t>Okna střešní okna kyvná osazení do krytiny tvarované včetně montáže okenního rámu, lemování a plisovaného límce rozměru 78 x 118 cm</t>
  </si>
  <si>
    <t>468</t>
  </si>
  <si>
    <t>O1;</t>
  </si>
  <si>
    <t xml:space="preserve"> 14</t>
  </si>
  <si>
    <t>299</t>
  </si>
  <si>
    <t>766671476</t>
  </si>
  <si>
    <t>Okna střešní okna kyvná osazení do krytiny tvarované včetně montáže okenního rámu, lemování a plisovaného límce rozměru 78 x 160 cm</t>
  </si>
  <si>
    <t>470</t>
  </si>
  <si>
    <t>766671512</t>
  </si>
  <si>
    <t>Okna střešní montáž parotěsné zábrany (materiál ve specifikaci) okna, rozměru 66 x 118 cm</t>
  </si>
  <si>
    <t>472</t>
  </si>
  <si>
    <t>O4;</t>
  </si>
  <si>
    <t xml:space="preserve"> 1 </t>
  </si>
  <si>
    <t>301</t>
  </si>
  <si>
    <t>766671514</t>
  </si>
  <si>
    <t>Okna střešní montáž parotěsné zábrany (materiál ve specifikaci) okna, rozměru 78 x 118 cm</t>
  </si>
  <si>
    <t>474</t>
  </si>
  <si>
    <t>766671516</t>
  </si>
  <si>
    <t>Okna střešní montáž parotěsné zábrany (materiál ve specifikaci) okna, rozměru 78 x 160 cm</t>
  </si>
  <si>
    <t>476</t>
  </si>
  <si>
    <t>303</t>
  </si>
  <si>
    <t>766673812</t>
  </si>
  <si>
    <t>Demontáž střešních oken na krytině vlnité a prejzové, sklonu přes 45 st.</t>
  </si>
  <si>
    <t>478</t>
  </si>
  <si>
    <t xml:space="preserve">O3; </t>
  </si>
  <si>
    <t>766682211</t>
  </si>
  <si>
    <t>Montáž zárubní dřevěných, plastových nebo z lamina obložkových protipožárních, pro dveře jednokřídlové, tloušťky stěny do 170 mm</t>
  </si>
  <si>
    <t>480</t>
  </si>
  <si>
    <t>1+ 4</t>
  </si>
  <si>
    <t>2+ 1</t>
  </si>
  <si>
    <t>4+ 1</t>
  </si>
  <si>
    <t>305</t>
  </si>
  <si>
    <t>766695213</t>
  </si>
  <si>
    <t>Montáž ostatních truhlářských konstrukcí prahů dveří jednokřídlových, šířky přes 100 mm</t>
  </si>
  <si>
    <t>482</t>
  </si>
  <si>
    <t>767612915</t>
  </si>
  <si>
    <t>Obnova a údržba oken seřízení dřevěného okna</t>
  </si>
  <si>
    <t>484</t>
  </si>
  <si>
    <t>307</t>
  </si>
  <si>
    <t>998766103</t>
  </si>
  <si>
    <t>Přesun hmot pro konstrukce truhlářské stanovený z hmotnosti přesunovaného materiálu vodorovná dopravní vzdálenost do 50 m v objektech výšky přes 12 do 24 m</t>
  </si>
  <si>
    <t>1451773923</t>
  </si>
  <si>
    <t>0,002</t>
  </si>
  <si>
    <t>765115302</t>
  </si>
  <si>
    <t>Montáž střešních doplňků krytiny keramické střešního výlezu plochy jednotlivě přes 0,25 m2</t>
  </si>
  <si>
    <t>1101408887</t>
  </si>
  <si>
    <t>309</t>
  </si>
  <si>
    <t>764233451</t>
  </si>
  <si>
    <t>Oplechování střešních prvků z měděného plechu střešní výlez rozměru 600 x 600 mm, střechy s krytinou prejzovou nebo vlnitou</t>
  </si>
  <si>
    <t>-1204028549</t>
  </si>
  <si>
    <t>998766102</t>
  </si>
  <si>
    <t>Přesun hmot pro konstrukce truhlářské stanovený z hmotnosti přesunovaného materiálu vodorovná dopravní vzdálenost do 50 m v objektech výšky přes 6 do 12 m</t>
  </si>
  <si>
    <t>549614130</t>
  </si>
  <si>
    <t>0,007</t>
  </si>
  <si>
    <t>767</t>
  </si>
  <si>
    <t>Konstrukce zámečnické</t>
  </si>
  <si>
    <t>311</t>
  </si>
  <si>
    <t>13380620</t>
  </si>
  <si>
    <t>Tyč ocelová I, značka oceli S 235 JR, označení průřezu 120</t>
  </si>
  <si>
    <t>488</t>
  </si>
  <si>
    <t>I120</t>
  </si>
  <si>
    <t>2,4*11,1*3/1000*1,05</t>
  </si>
  <si>
    <t>13384435</t>
  </si>
  <si>
    <t>Tyč ocelová U, značka oceli S 235 JR, označení průřezu 140</t>
  </si>
  <si>
    <t>490</t>
  </si>
  <si>
    <t>viz.D1.1.6</t>
  </si>
  <si>
    <t>U140</t>
  </si>
  <si>
    <t>((92,8+313,6+166,4)*1,05)/1000</t>
  </si>
  <si>
    <t>313</t>
  </si>
  <si>
    <t>130108340</t>
  </si>
  <si>
    <t>Tyč ocelová U, jakost S355J2, označení průřezu 280</t>
  </si>
  <si>
    <t>838299133</t>
  </si>
  <si>
    <t>Poznámka k položce:
Hmotnost: 43,00 kg/m</t>
  </si>
  <si>
    <t>(1458,12/1000)*1,05</t>
  </si>
  <si>
    <t>13483420</t>
  </si>
  <si>
    <t>Tyč ocelová U , jakost S355J2 označení průřezu 220</t>
  </si>
  <si>
    <t>492</t>
  </si>
  <si>
    <t>U220</t>
  </si>
  <si>
    <t>((423,36+1164,24+787,92)/1000)*1,05</t>
  </si>
  <si>
    <t>315</t>
  </si>
  <si>
    <t>136112280</t>
  </si>
  <si>
    <t>plech tlustý hladký jakost S 235 JR, 10x1000x2000 mm</t>
  </si>
  <si>
    <t>1607956514</t>
  </si>
  <si>
    <t>Poznámka k položce:
Hmotnost 160 kg/kus</t>
  </si>
  <si>
    <t>((32,32+4,42)/1000)*1,35</t>
  </si>
  <si>
    <t>14562202.1</t>
  </si>
  <si>
    <t>Profil ocelový 120x80x5 mm</t>
  </si>
  <si>
    <t>494</t>
  </si>
  <si>
    <t>(59,8/1000)*1,05</t>
  </si>
  <si>
    <t>317</t>
  </si>
  <si>
    <t>61231731R</t>
  </si>
  <si>
    <t>Šikmá schodišťová plošina, DOD+MTŽ schod. plošiny, nosnost 250 kg, rychlost 5m/min, příkon 0,54 kW, napájení 230V/24V baterie</t>
  </si>
  <si>
    <t>628995386</t>
  </si>
  <si>
    <t>767640311</t>
  </si>
  <si>
    <t>Montáž dveří ocelových vnitřních jednokřídlových</t>
  </si>
  <si>
    <t>496</t>
  </si>
  <si>
    <t xml:space="preserve">P3, P4; </t>
  </si>
  <si>
    <t>1+1</t>
  </si>
  <si>
    <t>319</t>
  </si>
  <si>
    <t>767995115</t>
  </si>
  <si>
    <t>Montáž ostatních atypických zámečnických konstrukcí hmotnosti přes 50 do 100 kg</t>
  </si>
  <si>
    <t>kg</t>
  </si>
  <si>
    <t>-37075953</t>
  </si>
  <si>
    <t>výkres D1.1.6 (tab.ocel.prvků)</t>
  </si>
  <si>
    <t>1458,12+423,36+1164,24+787,92</t>
  </si>
  <si>
    <t>767995112</t>
  </si>
  <si>
    <t>Montáž ostatních atypických zámečnických konstrukcí hmotnosti přes 5 do 10 kg</t>
  </si>
  <si>
    <t>-580362446</t>
  </si>
  <si>
    <t xml:space="preserve">výpis prvků - 2Z : </t>
  </si>
  <si>
    <t>17,89</t>
  </si>
  <si>
    <t>321</t>
  </si>
  <si>
    <t>767995113</t>
  </si>
  <si>
    <t>Montáž ostatních atypických zámečnických konstrukcí hmotnosti přes 10 do 20 kg</t>
  </si>
  <si>
    <t>61114723</t>
  </si>
  <si>
    <t xml:space="preserve">montáž prvků vč. kotevního materiálu : </t>
  </si>
  <si>
    <t xml:space="preserve">zábradlí na střeše HUP : </t>
  </si>
  <si>
    <t>175,27</t>
  </si>
  <si>
    <t>viz.tab.D1.1.6</t>
  </si>
  <si>
    <t>32,32+9,42+71,1+5,0+60,0</t>
  </si>
  <si>
    <t>322</t>
  </si>
  <si>
    <t>767995114</t>
  </si>
  <si>
    <t>Montáž ostatních atypických zámečnických konstrukcí hmotnosti přes 20 do 50 kg</t>
  </si>
  <si>
    <t>-494774874</t>
  </si>
  <si>
    <t>59,8+83,25+166,40+313,6+92,8</t>
  </si>
  <si>
    <t xml:space="preserve">montáž prvků vč. kotevního materiálu a vč. podtmelení : </t>
  </si>
  <si>
    <t>lemování okapní hrany tvaru "L":</t>
  </si>
  <si>
    <t>(3,27*(0,06+0,15))*64,0</t>
  </si>
  <si>
    <t xml:space="preserve">lemování strechy tvaru "T" : </t>
  </si>
  <si>
    <t>((2*3,75+3,27)*(0,2+0,2))*64,0</t>
  </si>
  <si>
    <t xml:space="preserve">lemovací profil pro ukončení dlažby - "L" : </t>
  </si>
  <si>
    <t>((1,7+0,8)*(0,2+0,16))*64,0</t>
  </si>
  <si>
    <t>323</t>
  </si>
  <si>
    <t>R76705.05</t>
  </si>
  <si>
    <t>Zinkování ocel. prvků (vč. nákladů na dopravu)</t>
  </si>
  <si>
    <t>-1258547965</t>
  </si>
  <si>
    <t>výpis prvků - 2Z :</t>
  </si>
  <si>
    <t xml:space="preserve"> 17,89</t>
  </si>
  <si>
    <t xml:space="preserve">lemování okapní hrany tvaru "L" : </t>
  </si>
  <si>
    <t>(3,27*0,21)*64,0</t>
  </si>
  <si>
    <t xml:space="preserve">u zaříznutého asfaltu : </t>
  </si>
  <si>
    <t>(3,525*0,2)*64,0</t>
  </si>
  <si>
    <t>132227.R01</t>
  </si>
  <si>
    <t>Materiál na výrobu zábradlí na střechu HUP (tr. 32/2,5, tyče - 20/8, 20/20, 25/5, 20/8 mm ... )</t>
  </si>
  <si>
    <t>1954242888</t>
  </si>
  <si>
    <t xml:space="preserve">hmotnost viz. řez X-X : </t>
  </si>
  <si>
    <t>(175,27*1,08)*0,001</t>
  </si>
  <si>
    <t>325</t>
  </si>
  <si>
    <t>13227942R</t>
  </si>
  <si>
    <t>Tyč ocelová plochá jakost S355 50x6 mm, 11523</t>
  </si>
  <si>
    <t>1439335702</t>
  </si>
  <si>
    <t>(3*0,9)*2,36*1,08*0,001</t>
  </si>
  <si>
    <t>13331732R</t>
  </si>
  <si>
    <t>Úhelník rovnoramenný L jakost S235 60x 60x 6 mm, 11375</t>
  </si>
  <si>
    <t>-727229088</t>
  </si>
  <si>
    <t>(2*0,9)*5,42*1,08*0,001</t>
  </si>
  <si>
    <t>327</t>
  </si>
  <si>
    <t>13611224R</t>
  </si>
  <si>
    <t>Plech hladký jakost 11375.1 8x1000x2000 mm</t>
  </si>
  <si>
    <t>-2052901273</t>
  </si>
  <si>
    <t>lemování okapní hrany "L"</t>
  </si>
  <si>
    <t>(3,27*0,21)*0,64</t>
  </si>
  <si>
    <t>lemování střechy-tvar "T"</t>
  </si>
  <si>
    <t>lemovací profil pro ukončení dlažba-"L"</t>
  </si>
  <si>
    <t>((1,7+0,8)*(0,2+0,16))*64</t>
  </si>
  <si>
    <t>u zaříznutého asfaltu:</t>
  </si>
  <si>
    <t>-378,415</t>
  </si>
  <si>
    <t>RSP76725.05</t>
  </si>
  <si>
    <t>Madlo nerez vodorovné dl. 800 mm</t>
  </si>
  <si>
    <t>1325171059</t>
  </si>
  <si>
    <t>329</t>
  </si>
  <si>
    <t>998767103</t>
  </si>
  <si>
    <t>Přesun hmot pro zámečnické konstrukce stanovený z hmotnosti přesunovaného materiálu vodorovná dopravní vzdálenost do 50 m v objektech výšky přes 12 do 24 m</t>
  </si>
  <si>
    <t>1196321259</t>
  </si>
  <si>
    <t>4,73</t>
  </si>
  <si>
    <t>998767101</t>
  </si>
  <si>
    <t>Přesun hmot pro zámečnické konstrukce stanovený z hmotnosti přesunovaného materiálu vodorovná dopravní vzdálenost do 50 m v objektech výšky do 6 m</t>
  </si>
  <si>
    <t>-545631592</t>
  </si>
  <si>
    <t>0,694</t>
  </si>
  <si>
    <t>771</t>
  </si>
  <si>
    <t>Podlahy z dlaždic</t>
  </si>
  <si>
    <t>331</t>
  </si>
  <si>
    <t>59761407</t>
  </si>
  <si>
    <t>Dlaždice keramické 30 x 30 x 0,9 cm</t>
  </si>
  <si>
    <t>502</t>
  </si>
  <si>
    <t>4,914*1,1</t>
  </si>
  <si>
    <t>771574131</t>
  </si>
  <si>
    <t>Montáž podlah z dlaždic keramických lepených flexibilním lepidlem režných nebo glazovaných protiskluzných nebo reliefovaných do 50 ks/ m2</t>
  </si>
  <si>
    <t>504</t>
  </si>
  <si>
    <t>333</t>
  </si>
  <si>
    <t>771579191</t>
  </si>
  <si>
    <t>Montáž podlah z dlaždic keramických Příplatek k cenám za plochu do 5 m2 jednotlivě</t>
  </si>
  <si>
    <t>506</t>
  </si>
  <si>
    <t>4,914</t>
  </si>
  <si>
    <t>771579196</t>
  </si>
  <si>
    <t>Montáž podlah z dlaždic keramických Příplatek k cenám za dvousložkový spárovací tmel</t>
  </si>
  <si>
    <t>508</t>
  </si>
  <si>
    <t>335</t>
  </si>
  <si>
    <t>998771103</t>
  </si>
  <si>
    <t>Přesun hmot pro podlahy z dlaždic stanovený z hmotnosti přesunovaného materiálu vodorovná dopravní vzdálenost do 50 m v objektech výšky přes 12 do 24 m</t>
  </si>
  <si>
    <t>949331675</t>
  </si>
  <si>
    <t>776</t>
  </si>
  <si>
    <t>Podlahy povlakové</t>
  </si>
  <si>
    <t>28411004R</t>
  </si>
  <si>
    <t>Vinylový soklový pás z podlahoviny v 80 mm.</t>
  </si>
  <si>
    <t>512</t>
  </si>
  <si>
    <t>137,24*1,02</t>
  </si>
  <si>
    <t>337</t>
  </si>
  <si>
    <t>284110651</t>
  </si>
  <si>
    <t>Homogenní vinilová podlaha tl. 5 mm, třída zátěže 34, zesílená textilní podložka, 18 dB</t>
  </si>
  <si>
    <t>514</t>
  </si>
  <si>
    <t>220,26*1,05</t>
  </si>
  <si>
    <t>15,277*1,1</t>
  </si>
  <si>
    <t>55343119</t>
  </si>
  <si>
    <t>Hliníkový přechodový profil  dub, buk, javor, třešeň</t>
  </si>
  <si>
    <t>516</t>
  </si>
  <si>
    <t xml:space="preserve">P1, P3; </t>
  </si>
  <si>
    <t>6,48*1,1</t>
  </si>
  <si>
    <t>339</t>
  </si>
  <si>
    <t>776411000</t>
  </si>
  <si>
    <t>Lepení obvodových vinylových soklíků nebo lišt pryžových řezaných</t>
  </si>
  <si>
    <t>518</t>
  </si>
  <si>
    <t>(9,75+4,8)*2-(0,96+0,9*5)</t>
  </si>
  <si>
    <t>(10,9+9,4)*2-(0,8+0,9)</t>
  </si>
  <si>
    <t>(10,6+8,15)*2-0,9</t>
  </si>
  <si>
    <t>(4,2+4,65)*2-0,9</t>
  </si>
  <si>
    <t>(4,6+6,5)*2-0,9</t>
  </si>
  <si>
    <t>776491112</t>
  </si>
  <si>
    <t>Lepení soklíků nebo lišt plastových lišt samolepících přechodových</t>
  </si>
  <si>
    <t>520</t>
  </si>
  <si>
    <t>0,9*4</t>
  </si>
  <si>
    <t>0,96*3</t>
  </si>
  <si>
    <t>341</t>
  </si>
  <si>
    <t>776521100</t>
  </si>
  <si>
    <t>Montáž povlakových podlah plastových lepením bez podkladu pásů</t>
  </si>
  <si>
    <t>522</t>
  </si>
  <si>
    <t>342</t>
  </si>
  <si>
    <t>776525115</t>
  </si>
  <si>
    <t>Montáž povlakových podlah plastových spoj svařováním za studena</t>
  </si>
  <si>
    <t>524</t>
  </si>
  <si>
    <t>235,537</t>
  </si>
  <si>
    <t>343</t>
  </si>
  <si>
    <t>776590100</t>
  </si>
  <si>
    <t>Ostatní práce na nášlapných plochách úprava podkladu (materiály ve specifikaci) vysátí</t>
  </si>
  <si>
    <t>526</t>
  </si>
  <si>
    <t>776990112</t>
  </si>
  <si>
    <t>Vyrovnání podkladní vrstvy samonivelační stěrkou tl. 3 mm, min. pevnosti 30 MPa</t>
  </si>
  <si>
    <t>528</t>
  </si>
  <si>
    <t>345</t>
  </si>
  <si>
    <t>998776103</t>
  </si>
  <si>
    <t>Přesun hmot pro podlahy povlakové stanovený z hmotnosti přesunovaného materiálu vodorovná dopravní vzdálenost do 50 m v objektech výšky přes 12 do 24 m</t>
  </si>
  <si>
    <t>-1264679254</t>
  </si>
  <si>
    <t>2,47</t>
  </si>
  <si>
    <t>781</t>
  </si>
  <si>
    <t>Dokončovací práce - obklady</t>
  </si>
  <si>
    <t>346</t>
  </si>
  <si>
    <t>59761255</t>
  </si>
  <si>
    <t>Obkladačky keramické 20 x 40 x 0,7 cm I. j.</t>
  </si>
  <si>
    <t>532</t>
  </si>
  <si>
    <t>17,16*1,1</t>
  </si>
  <si>
    <t>347</t>
  </si>
  <si>
    <t>781414111</t>
  </si>
  <si>
    <t>Montáž obkladů vnitřních stěn z obkladaček a dekorů (listel) pórovinových lepených flexibilním lepidlem z obkladaček pravoúhlých do 22 ks/m2</t>
  </si>
  <si>
    <t>534</t>
  </si>
  <si>
    <t>348</t>
  </si>
  <si>
    <t>781419191</t>
  </si>
  <si>
    <t>Montáž obkladů vnitřních stěn z obkladaček a dekorů (listel) pórovinových Příplatek k cenám obkladaček za plochu do 10 m2 jednotlivě</t>
  </si>
  <si>
    <t>536</t>
  </si>
  <si>
    <t>17,16</t>
  </si>
  <si>
    <t>349</t>
  </si>
  <si>
    <t>781419195</t>
  </si>
  <si>
    <t>Montáž obkladů vnitřních stěn z obkladaček a dekorů (listel) pórovinových Příplatek k cenám obkladaček za spárování cement bílý</t>
  </si>
  <si>
    <t>538</t>
  </si>
  <si>
    <t>350</t>
  </si>
  <si>
    <t>781494511</t>
  </si>
  <si>
    <t>Ostatní prvky plastové profily ukončovací a dilatační lepené flexibilním lepidlem ukončovací</t>
  </si>
  <si>
    <t>540</t>
  </si>
  <si>
    <t>1,5*3</t>
  </si>
  <si>
    <t>(1,66+2,96)*2-0,8</t>
  </si>
  <si>
    <t>351</t>
  </si>
  <si>
    <t>998781103</t>
  </si>
  <si>
    <t>Přesun hmot pro obklady keramické stanovený z hmotnosti přesunovaného materiálu vodorovná dopravní vzdálenost do 50 m v objektech výšky přes 12 do 24 m</t>
  </si>
  <si>
    <t>-1370461245</t>
  </si>
  <si>
    <t>783</t>
  </si>
  <si>
    <t>Nátěry</t>
  </si>
  <si>
    <t>783122710.X</t>
  </si>
  <si>
    <t>Nátěry ocelových konstrukcí syntetické na vzduchu schnoucí standardními barvami konstrukcí těžkých "A" základní</t>
  </si>
  <si>
    <t>544</t>
  </si>
  <si>
    <t>4727,33</t>
  </si>
  <si>
    <t>353</t>
  </si>
  <si>
    <t>R78305.05</t>
  </si>
  <si>
    <t>Nátěr syntetický kovových konstrukcí zákl. + 2x email</t>
  </si>
  <si>
    <t>1327013409</t>
  </si>
  <si>
    <t xml:space="preserve">lemování střechy - tvar "T" : </t>
  </si>
  <si>
    <t>((1,7+0,7)*(0,2+0,16))*64,0</t>
  </si>
  <si>
    <t>784</t>
  </si>
  <si>
    <t>Malby</t>
  </si>
  <si>
    <t>783783321</t>
  </si>
  <si>
    <t>Nátěry tesařských konstrukcí protihnilobné, protiplísňové a protipožární proti dřevokazným houbám, hmyzu a plísním sanační</t>
  </si>
  <si>
    <t>546</t>
  </si>
  <si>
    <t xml:space="preserve">bednění; </t>
  </si>
  <si>
    <t>(13,089+481,561)*2</t>
  </si>
  <si>
    <t xml:space="preserve">stávající krov; </t>
  </si>
  <si>
    <t>13,089+481,561</t>
  </si>
  <si>
    <t>355</t>
  </si>
  <si>
    <t>784181103</t>
  </si>
  <si>
    <t>Penetrace podkladu jednonásobná základní akrylátová v místnostech výšky přes 3,80 do 5,00 m</t>
  </si>
  <si>
    <t>548</t>
  </si>
  <si>
    <t>laboratoř</t>
  </si>
  <si>
    <t>(7,94+5,98)*2*3,5</t>
  </si>
  <si>
    <t>7,94*5,98</t>
  </si>
  <si>
    <t>učebna</t>
  </si>
  <si>
    <t>(9,797+5,2)*2*3,5</t>
  </si>
  <si>
    <t>9,7*8,4+3,14*1,5*1,5*0,66</t>
  </si>
  <si>
    <t>(1,66+2,96)*2*(3,5-1,5)</t>
  </si>
  <si>
    <t>(2,1+0,9+2,1)*0,5</t>
  </si>
  <si>
    <t xml:space="preserve">štuk; </t>
  </si>
  <si>
    <t>152,587+4*2+56,907+3,78+76,368</t>
  </si>
  <si>
    <t xml:space="preserve">SDK; </t>
  </si>
  <si>
    <t>99,884*2+2,822+8,457+355,117</t>
  </si>
  <si>
    <t>92,35*0,8</t>
  </si>
  <si>
    <t>784211103</t>
  </si>
  <si>
    <t>Malby z malířských směsí otěruvzdorných za mokra dvojnásobné, bílé za mokra otěruvzdorné výborně v místnostech výšky přes 3,80 do 5,00 m</t>
  </si>
  <si>
    <t>550</t>
  </si>
  <si>
    <t>1301,563+208,98</t>
  </si>
  <si>
    <t>786</t>
  </si>
  <si>
    <t>Dokončovací práce - čalounické úpravy</t>
  </si>
  <si>
    <t>357</t>
  </si>
  <si>
    <t>61140585</t>
  </si>
  <si>
    <t>Markýza k oknům 78 x 118 cm</t>
  </si>
  <si>
    <t>552</t>
  </si>
  <si>
    <t>61140586</t>
  </si>
  <si>
    <t>Markýza k oknům  78 x 160 cm</t>
  </si>
  <si>
    <t>554</t>
  </si>
  <si>
    <t>o2</t>
  </si>
  <si>
    <t>359</t>
  </si>
  <si>
    <t>61140588</t>
  </si>
  <si>
    <t>Markýza k oknům 66 x 1180 cm</t>
  </si>
  <si>
    <t>556</t>
  </si>
  <si>
    <t xml:space="preserve">O4, O5; </t>
  </si>
  <si>
    <t>786617102</t>
  </si>
  <si>
    <t>Zastiňující rolety do oken střešních rozměru 78 x 98, 78 x 118, 78 x 140 cm</t>
  </si>
  <si>
    <t>558</t>
  </si>
  <si>
    <t>O2;</t>
  </si>
  <si>
    <t xml:space="preserve"> 2</t>
  </si>
  <si>
    <t>O5;</t>
  </si>
  <si>
    <t>361</t>
  </si>
  <si>
    <t>786627121.X</t>
  </si>
  <si>
    <t>Montáž zastiňujících žaluzií lamelových venkovních pro okna kovová</t>
  </si>
  <si>
    <t>560</t>
  </si>
  <si>
    <t>998786103</t>
  </si>
  <si>
    <t>Přesun hmot pro čalounické úpravy stanovený z hmotnosti přesunovaného materiálu vodorovná dopravní vzdálenost do 50 m v objektech výšky (hloubky) přes 12 do 24 m</t>
  </si>
  <si>
    <t>100411973</t>
  </si>
  <si>
    <t>02 - Zdravotně technické instalace</t>
  </si>
  <si>
    <t>721 - ZTI - kanalizace</t>
  </si>
  <si>
    <t>722 - ZTI - vodovod</t>
  </si>
  <si>
    <t>725 - ZTI - zařizovací předměty</t>
  </si>
  <si>
    <t xml:space="preserve">    726 - Zdravotechnika - předstěnové instalace</t>
  </si>
  <si>
    <t>ZTI - kanalizace</t>
  </si>
  <si>
    <t>721140802</t>
  </si>
  <si>
    <t>Demontáž potrubí z litinových trub odpadních nebo dešťových do DN 100</t>
  </si>
  <si>
    <t>-582165502</t>
  </si>
  <si>
    <t>721171904</t>
  </si>
  <si>
    <t>Opravy odpadního potrubí plastového vsazení odbočky do potrubí DN 75</t>
  </si>
  <si>
    <t>-1971942020</t>
  </si>
  <si>
    <t>-1131305542</t>
  </si>
  <si>
    <t>721171803</t>
  </si>
  <si>
    <t>Demontáž potrubí z novodurových trub odpadních nebo připojovacích do D 75</t>
  </si>
  <si>
    <t>1410839991</t>
  </si>
  <si>
    <t>PSC</t>
  </si>
  <si>
    <t xml:space="preserve">Poznámka k souboru cen:_x000D_
1. Demontáž plstěných pásů se oceňuje cenami souboru cen 722 18-18 Demontáž plstěných pásů z trub, části B 02. </t>
  </si>
  <si>
    <t>721174024</t>
  </si>
  <si>
    <t>Potrubí z plastových trub polypropylenové odpadní (svislé) DN 70</t>
  </si>
  <si>
    <t>2085724850</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</si>
  <si>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</si>
  <si>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721174025</t>
  </si>
  <si>
    <t>Potrubí z plastových trub polypropylenové odpadní (svislé) DN 100</t>
  </si>
  <si>
    <t>414004251</t>
  </si>
  <si>
    <t>721174042</t>
  </si>
  <si>
    <t>Potrubí z plastových trub polypropylenové připojovací DN 40</t>
  </si>
  <si>
    <t>-1923059377</t>
  </si>
  <si>
    <t>721174043</t>
  </si>
  <si>
    <t>Potrubí z plastových trub polypropylenové připojovací DN 50</t>
  </si>
  <si>
    <t>364504566</t>
  </si>
  <si>
    <t>721194104</t>
  </si>
  <si>
    <t>Vyměření přípojek na potrubí vyvedení a upevnění odpadních výpustek DN 40</t>
  </si>
  <si>
    <t>1762138009</t>
  </si>
  <si>
    <t xml:space="preserve">Poznámka k souboru cen:_x000D_
1. Cenami lze oceňovat i vyvedení a upevnění odpadních výpustek ke strojům a zařízením. 2. Potrubí odpadních výpustek se oceňují cenami souboru cen 721 17- . . Potrubí z plastových trub, části A 01. </t>
  </si>
  <si>
    <t>721194109</t>
  </si>
  <si>
    <t>Vyměření přípojek na potrubí vyvedení a upevnění odpadních výpustek DN 100</t>
  </si>
  <si>
    <t>1863819040</t>
  </si>
  <si>
    <t>721273152</t>
  </si>
  <si>
    <t xml:space="preserve">Ventilační hlavice z polypropylenu (PP) DN 75 </t>
  </si>
  <si>
    <t>-1011877769</t>
  </si>
  <si>
    <t>721290111</t>
  </si>
  <si>
    <t>Zkouška těsnosti kanalizace v objektech vodou do DN 125</t>
  </si>
  <si>
    <t>1516814570</t>
  </si>
  <si>
    <t xml:space="preserve">Poznámka k souboru cen:_x000D_
1. V ceně -0123 není započteno dodání média; jeho dodávka se oceňuje ve specifikaci. </t>
  </si>
  <si>
    <t>721290822</t>
  </si>
  <si>
    <t>Vnitrostaveništní přemístění vybouraných (demontovaných) hmot vnitřní kanalizace vodorovně do 100 m v objektech výšky přes 6 do 12 m</t>
  </si>
  <si>
    <t>-1350795976</t>
  </si>
  <si>
    <t>721210or6R</t>
  </si>
  <si>
    <t>Izolace kanalizačního potrubí tl. 9 mm na potrubí o 70, 100,</t>
  </si>
  <si>
    <t>VLASTNÍ</t>
  </si>
  <si>
    <t>2097982099</t>
  </si>
  <si>
    <t>721210or8R</t>
  </si>
  <si>
    <t>Zednické přípomoce a úchytný materiál, pro oddíl 721</t>
  </si>
  <si>
    <t>soubor</t>
  </si>
  <si>
    <t>433375368</t>
  </si>
  <si>
    <t>998721102</t>
  </si>
  <si>
    <t>Přesun hmot pro vnitřní kanalizace stanovený z hmotnosti přesunovaného materiálu vodorovná dopravní vzdálenost do 50 m v objektech výšky přes 6 do 12 m</t>
  </si>
  <si>
    <t>-86393520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</si>
  <si>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</si>
  <si>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Poznámka k položce:
721 celkem</t>
  </si>
  <si>
    <t>722</t>
  </si>
  <si>
    <t>ZTI - vodovod</t>
  </si>
  <si>
    <t>722130801</t>
  </si>
  <si>
    <t>Demontáž potrubí z ocelových trubek pozinkovaných závitových do DN 25</t>
  </si>
  <si>
    <t>-1916811454</t>
  </si>
  <si>
    <t>722131916</t>
  </si>
  <si>
    <t>Opravy vodovodního potrubí z ocelových trubek pozinkovaných závitových vsazení odbočky do potrubí DN 50</t>
  </si>
  <si>
    <t>-1482548313</t>
  </si>
  <si>
    <t xml:space="preserve">Poznámka k souboru cen:_x000D_
1. Množství zpětné montáže závitového potrubí (ceny -1921 až -1929) se určí podle ustanovení kapitol 351 a 352 Všeobecných podmínek části A 02. 2. Ceny položek -0991 až -0996, -1942 až -1969 platí i pro opravy vodovodního potrubí z plastových trub. </t>
  </si>
  <si>
    <t>722174022</t>
  </si>
  <si>
    <t>Potrubí z plastových trubek z polypropylenu (PPR) svařovaných polyfuzně PN 20 (SDR 6) D 20 x 3,4</t>
  </si>
  <si>
    <t>-1599245635</t>
  </si>
  <si>
    <t xml:space="preserve">Poznámka k souboru cen:_x000D_
1. V cenách -4001 až -4088 jsou započteny náklady na montáž a dodávku potrubí a tvarovek. </t>
  </si>
  <si>
    <t>722174023</t>
  </si>
  <si>
    <t>Potrubí z plastových trubek z polypropylenu (PPR) svařovaných polyfuzně PN 20 (SDR 6) D 25 x 4,2</t>
  </si>
  <si>
    <t>-848591783</t>
  </si>
  <si>
    <t>722174026</t>
  </si>
  <si>
    <t>Potrubí z plastových trubek z polypropylenu (PPR) svařovaných polyfuzně PN 20 (SDR 6) D 50 x 8,4</t>
  </si>
  <si>
    <t>-530525214</t>
  </si>
  <si>
    <t>722181241</t>
  </si>
  <si>
    <t>Ochrana potrubí tepelně izolačními trubicemi z pěnového polyetylenu PE přilepenými v příčných a podélných spojích, tloušťky izolace přes 15 do 20 mm, vnitřního průměru izolace DN do 22 mm</t>
  </si>
  <si>
    <t>1459362084</t>
  </si>
  <si>
    <t xml:space="preserve">Poznámka k souboru cen:_x000D_
1. V cenách -1211 až -1255 jsou započteny i náklady na dodání tepelně izolačních trubic. </t>
  </si>
  <si>
    <t>722181243</t>
  </si>
  <si>
    <t>Ochrana potrubí tepelně izolačními trubicemi z pěnového polyetylenu PE přilepenými v příčných a podélných spojích, tloušťky izolace přes 15 do 20 mm, vnitřního průměru izolace DN přes 42 do 62mm</t>
  </si>
  <si>
    <t>-839564906</t>
  </si>
  <si>
    <t>722190401</t>
  </si>
  <si>
    <t>Zřízení přípojek na potrubí vyvedení a upevnění výpustek do DN 25</t>
  </si>
  <si>
    <t>1969225448</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</si>
  <si>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</si>
  <si>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722220851</t>
  </si>
  <si>
    <t>Demontáž armatur závitových s jedním závitem do G 3/4</t>
  </si>
  <si>
    <t>-42052656</t>
  </si>
  <si>
    <t>722230101</t>
  </si>
  <si>
    <t>Armatury se dvěma závity ventily přímé G 1/2</t>
  </si>
  <si>
    <t>-633406270</t>
  </si>
  <si>
    <t>722231022</t>
  </si>
  <si>
    <t>Armatury se dvěma závity ventily přímé s odvodňovacím ventilem G 3/4</t>
  </si>
  <si>
    <t>-1254398158</t>
  </si>
  <si>
    <t>722231025</t>
  </si>
  <si>
    <t>Armatury se dvěma závity ventily přímé s odvodňovacím ventilem G 6/4</t>
  </si>
  <si>
    <t>-1437447702</t>
  </si>
  <si>
    <t>722250132</t>
  </si>
  <si>
    <t>Požární příslušenství a armatury hydrantový systém s tvarově stálou hadicí celoplechový D 25 x 20 m</t>
  </si>
  <si>
    <t>-1876714484</t>
  </si>
  <si>
    <t>722290226</t>
  </si>
  <si>
    <t>Zkoušky, proplach a desinfekce vodovodního potrubí zkoušky těsnosti vodovodního potrubí závitového do DN 50</t>
  </si>
  <si>
    <t>768164100</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</si>
  <si>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</si>
  <si>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722290822</t>
  </si>
  <si>
    <t>Vnitrostaveništní přemístění vybouraných (demontovaných) hmot vnitřní vodovod vodorovně do 100 m v objektech výšky přes 6 do 12 m</t>
  </si>
  <si>
    <t>-1730131086</t>
  </si>
  <si>
    <t>722990or1R</t>
  </si>
  <si>
    <t>Zednické přípomoce a úchytný materiál, pro oddíl 722</t>
  </si>
  <si>
    <t>-39879310</t>
  </si>
  <si>
    <t>998722102</t>
  </si>
  <si>
    <t>Přesun hmot pro vnitřní vodovod stanovený z hmotnosti přesunovaného materiálu vodorovná dopravní vzdálenost do 50 m v objektech výšky přes 6 do 12 m</t>
  </si>
  <si>
    <t>-164217618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</si>
  <si>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</si>
  <si>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Poznámka k položce:
722 celkem</t>
  </si>
  <si>
    <t>ZTI - zařizovací předměty</t>
  </si>
  <si>
    <t>725110811</t>
  </si>
  <si>
    <t>Demontáž klozetů splachovacích s nádrží nebo tlakovým splachovačem</t>
  </si>
  <si>
    <t>1113774513</t>
  </si>
  <si>
    <t>725210821</t>
  </si>
  <si>
    <t>Demontáž umyvadel bez výtokových armatur umyvadel</t>
  </si>
  <si>
    <t>-1917040523</t>
  </si>
  <si>
    <t>725211602</t>
  </si>
  <si>
    <t>Umyvadla keramická bez výtokových armatur se zápachovou uzávěrkou připevněná na stěnu šrouby bílá bez sloupu nebo krytu na sifon 550 mm</t>
  </si>
  <si>
    <t>694902447</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</si>
  <si>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</si>
  <si>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725219102</t>
  </si>
  <si>
    <t>Umyvadla montáž umyvadel ostatních typů na šrouby do zdiva</t>
  </si>
  <si>
    <t>-1957930481</t>
  </si>
  <si>
    <t>642110500</t>
  </si>
  <si>
    <t>umyvadlo keramické závěsné bez otvoru invalidní 65 cm bílé</t>
  </si>
  <si>
    <t>-1819526004</t>
  </si>
  <si>
    <t>725310821</t>
  </si>
  <si>
    <t>Demontáž dřezů jednodílných bez výtokových armatur na konzolách</t>
  </si>
  <si>
    <t>-488835388</t>
  </si>
  <si>
    <t>725310919</t>
  </si>
  <si>
    <t>Opravy dřezů zpětná montáž dřezu ocelového jednodílného</t>
  </si>
  <si>
    <t>1684571191</t>
  </si>
  <si>
    <t>725530811</t>
  </si>
  <si>
    <t>Demontáž elektrických zásobníkových ohřívačů vody přepadových do 12 l</t>
  </si>
  <si>
    <t>951344984</t>
  </si>
  <si>
    <t>725530911R</t>
  </si>
  <si>
    <t>Zpětná montáž zásobníků přepadových do 10 litrů</t>
  </si>
  <si>
    <t>1554584031</t>
  </si>
  <si>
    <t>725533111R</t>
  </si>
  <si>
    <t>Elektrický ohřívač zásobníkový tlakové s pojistným ventilem EO 10T 2 kW 10 litrů 5 litrů</t>
  </si>
  <si>
    <t>1895285024</t>
  </si>
  <si>
    <t>725533111.1R</t>
  </si>
  <si>
    <t>Elektrický ohřívač zásobníkový tlakové s pojistným ventilem EO 10T 2 kW 10 litrů</t>
  </si>
  <si>
    <t>-2147388651</t>
  </si>
  <si>
    <t>725535112R</t>
  </si>
  <si>
    <t>Ventil pojistný T 1847 G 1/2</t>
  </si>
  <si>
    <t>609695204</t>
  </si>
  <si>
    <t>725810405R</t>
  </si>
  <si>
    <t>Ventil rohový TE 67 G 1/2 s připojovací trubičkou SAM</t>
  </si>
  <si>
    <t>1267400796</t>
  </si>
  <si>
    <t>725811202</t>
  </si>
  <si>
    <t xml:space="preserve">Ventily nástěnné s otočným výtokem dolní výtok G 1/2 </t>
  </si>
  <si>
    <t>-686301230</t>
  </si>
  <si>
    <t>725812215</t>
  </si>
  <si>
    <t>Ventily stojánkové klasické G 1/2</t>
  </si>
  <si>
    <t>359031276</t>
  </si>
  <si>
    <t>725820801</t>
  </si>
  <si>
    <t>Demontáž baterií nástěnných do G 3/4</t>
  </si>
  <si>
    <t>-1384154561</t>
  </si>
  <si>
    <t>725821312</t>
  </si>
  <si>
    <t>Baterie dřezové nástěnné pákové s otáčivým kulatým ústím a délkou ramínka 300 mm</t>
  </si>
  <si>
    <t>87148357</t>
  </si>
  <si>
    <t xml:space="preserve">Poznámka k souboru cen:_x000D_
1. V ceně -1422 není započten napájecí zdroj. </t>
  </si>
  <si>
    <t>725821326</t>
  </si>
  <si>
    <t>Baterie dřezové stojánkové pákové s otáčivým ústím a délkou ramínka 265 mm</t>
  </si>
  <si>
    <t>1476847738</t>
  </si>
  <si>
    <t>725860109R</t>
  </si>
  <si>
    <t>Zápachové uzávěrky pro zařizovací předměty umyvadlové DN 40</t>
  </si>
  <si>
    <t>1487513730</t>
  </si>
  <si>
    <t>642360710</t>
  </si>
  <si>
    <t>klozet keramický závěsný hluboké splachování handicap barevný</t>
  </si>
  <si>
    <t>-347571872</t>
  </si>
  <si>
    <t>725862103</t>
  </si>
  <si>
    <t xml:space="preserve">Zápachové uzávěrky zařizovacích předmětů pro dřezy DN 40/50 </t>
  </si>
  <si>
    <t>-1578023998</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</si>
  <si>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</si>
  <si>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72586210R</t>
  </si>
  <si>
    <t>Podomítková zápachová uzávěrka HL 138</t>
  </si>
  <si>
    <t>249369003</t>
  </si>
  <si>
    <t>725990or1R</t>
  </si>
  <si>
    <t>Zednické přípomoce a úchytný materiál, pro oddíl 725</t>
  </si>
  <si>
    <t>-1257870194</t>
  </si>
  <si>
    <t>Poznámka k položce:
Uchytný materiál</t>
  </si>
  <si>
    <t>998725101</t>
  </si>
  <si>
    <t>Přesun hmot pro zařizovací předměty stanovený z hmotnosti přesunovaného materiálu vodorovná dopravní vzdálenost do 50 m v objektech výšky do 6 m</t>
  </si>
  <si>
    <t>-394425169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</si>
  <si>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</si>
  <si>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726</t>
  </si>
  <si>
    <t>Zdravotechnika - předstěnové instalace</t>
  </si>
  <si>
    <t>726131043</t>
  </si>
  <si>
    <t>Předstěnové instalační systémy do lehkých stěn s kovovou konstrukcí pro závěsné klozety ovládání zepředu, stavební výšky 1120 mm pro tělesně postižené</t>
  </si>
  <si>
    <t>1230271709</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</si>
  <si>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 zvukoizolační soupravy. 2. V ceně nejsou započteny náklady na: -1043 dodání podpěrných prvků a madel, -1202 až -1204 dodání ovládacího tlačítka. 3. V cenách nejsou započteny náklady na dodávku zařizovacích předmětů. </t>
  </si>
  <si>
    <t>03 - Ústřední vytápění</t>
  </si>
  <si>
    <t xml:space="preserve">    733 - Ústřední vytápění - rozvodné potrubí</t>
  </si>
  <si>
    <t xml:space="preserve">    734 - Ústřední vytápění - armatury</t>
  </si>
  <si>
    <t xml:space="preserve">    735 - Ústřední vytápění - otopná tělesa</t>
  </si>
  <si>
    <t xml:space="preserve">    783 - Dokončovací práce - nátěry</t>
  </si>
  <si>
    <t>7134R</t>
  </si>
  <si>
    <t>Oprava izolace potrubí Příplatek k cenám izolací potrubí s povrchovou úpravou za správkový kus vyspravení oplechováním</t>
  </si>
  <si>
    <t>dvojice</t>
  </si>
  <si>
    <t>-215473054</t>
  </si>
  <si>
    <t>713463512X04R</t>
  </si>
  <si>
    <t>Montáž izolace tepelné potrubí nasunutím s přelepením spojů průměr 22 mm</t>
  </si>
  <si>
    <t>361986929</t>
  </si>
  <si>
    <t xml:space="preserve">viz položka 29 TSV   </t>
  </si>
  <si>
    <t>63177752X002R</t>
  </si>
  <si>
    <t>Návleková tepelně izolační trubka z minerálních vláken s Al fólií tl 20 mm (OH 65kg/m3, MST 620°C/100°C) , prům. 22 mm viz.položka 30 TSV</t>
  </si>
  <si>
    <t>89682774</t>
  </si>
  <si>
    <t>713463512X05R</t>
  </si>
  <si>
    <t>Montáž izolace tepelné potrubí nasunutím s přelepením spojů průměr 28 mm</t>
  </si>
  <si>
    <t>-2078536981</t>
  </si>
  <si>
    <t xml:space="preserve">viz položka 31 TSV   </t>
  </si>
  <si>
    <t xml:space="preserve">6,00   </t>
  </si>
  <si>
    <t>63177752X003R</t>
  </si>
  <si>
    <t>Návleková tepelně izolační trubka z minerálních vláken s Al fólií tl 20 mm (OH 65kg/m3, MST 620°C/100°C) , prům. 28 mm viz.položka 32 TSV</t>
  </si>
  <si>
    <t>-142383644</t>
  </si>
  <si>
    <t>7135912X2R</t>
  </si>
  <si>
    <t>Dodávka + montáž protipožární utěsnění prostupů potrubí požárně dělící konstrukcí (pro dvojici trubek) , DN 20 mm</t>
  </si>
  <si>
    <t>-1377569902</t>
  </si>
  <si>
    <t>998713102</t>
  </si>
  <si>
    <t>Přesun hmot pro izolace tepelné stanovený z hmotnosti přesunovaného materiálu vodorovná dopravní vzdálenost do 50 m v objektech výšky přes 6 m do 12 m</t>
  </si>
  <si>
    <t>-1478827943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</si>
  <si>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</si>
  <si>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998713192</t>
  </si>
  <si>
    <t>Přesun hmot pro izolace tepelné stanovený z hmotnosti přesunovaného materiálu Příplatek k cenám za zvětšený přesun přes vymezenou největší dopravní vzdálenost do 100 m</t>
  </si>
  <si>
    <t>1435851886</t>
  </si>
  <si>
    <t>733</t>
  </si>
  <si>
    <t>Ústřední vytápění - rozvodné potrubí</t>
  </si>
  <si>
    <t>733110803</t>
  </si>
  <si>
    <t>Demontáž potrubí z trubek ocelových závitových DN do 15</t>
  </si>
  <si>
    <t>-1275742816</t>
  </si>
  <si>
    <t>733110806</t>
  </si>
  <si>
    <t>Demontáž potrubí z trubek ocelových závitových DN přes 15 do 32</t>
  </si>
  <si>
    <t>1480912165</t>
  </si>
  <si>
    <t>733111103</t>
  </si>
  <si>
    <t>Potrubí z trubek ocelových závitových bezešvých běžných nízkotlakých DN 15</t>
  </si>
  <si>
    <t>476209820</t>
  </si>
  <si>
    <t xml:space="preserve">viz.položka 1; 2 TSV   </t>
  </si>
  <si>
    <t xml:space="preserve">90,00   </t>
  </si>
  <si>
    <t>733111104</t>
  </si>
  <si>
    <t>Potrubí z trubek ocelových závitových bezešvých běžných nízkotlakých DN 20</t>
  </si>
  <si>
    <t>-685336634</t>
  </si>
  <si>
    <t xml:space="preserve">viz.položka 3; 4 TSV   </t>
  </si>
  <si>
    <t>733111105</t>
  </si>
  <si>
    <t>Potrubí z trubek ocelových závitových bezešvých běžných nízkotlakých DN 25</t>
  </si>
  <si>
    <t>-116443736</t>
  </si>
  <si>
    <t xml:space="preserve">viz.položka 5; 6 TSV   </t>
  </si>
  <si>
    <t xml:space="preserve">9,00   </t>
  </si>
  <si>
    <t>733113113</t>
  </si>
  <si>
    <t>Potrubí z trubek ocelových závitových Příplatek k ceně za zhotovení přípojky z ocelových trubek závitových DN 15</t>
  </si>
  <si>
    <t>-504679759</t>
  </si>
  <si>
    <t>73319R</t>
  </si>
  <si>
    <t>Vypuštění a zpětné napuštění větve pro napojení otopných těles, včetně odvzdušnění otop.těles</t>
  </si>
  <si>
    <t>1879298895</t>
  </si>
  <si>
    <t>733190107</t>
  </si>
  <si>
    <t>Zkoušky těsnosti potrubí, manžety prostupové z trubek ocelových zkoušky těsnosti potrubí (za provozu) z trubek ocelových závitových DN do 40</t>
  </si>
  <si>
    <t>851393817</t>
  </si>
  <si>
    <t xml:space="preserve">Poznámka k souboru cen:_x000D_
1. Zkouškami těsnosti potrubí se rozumí běžné přezkoušení za provozu (např. při výměně částí potrubí nebo armatury). </t>
  </si>
  <si>
    <t>733890801</t>
  </si>
  <si>
    <t>Vnitrostaveništní přemístění vybouraných (demontovaných) hmot rozvodů potrubí vodorovně do 100 m v objektech výšky do 6 m</t>
  </si>
  <si>
    <t>751629179</t>
  </si>
  <si>
    <t>73399X002R</t>
  </si>
  <si>
    <t>Napojení na stáv.rozvod G 1/2"</t>
  </si>
  <si>
    <t>-770926368</t>
  </si>
  <si>
    <t>73399X003R</t>
  </si>
  <si>
    <t>Napojení na stáv.rozvod G 3/4"</t>
  </si>
  <si>
    <t>85379652</t>
  </si>
  <si>
    <t>73399X004R</t>
  </si>
  <si>
    <t>Napojení na stáv.rozvod G 1"</t>
  </si>
  <si>
    <t>-298046272</t>
  </si>
  <si>
    <t>73399X005R</t>
  </si>
  <si>
    <t>Napojení přípojek G 1/2" stáv. otop.těles na nové stoupačky</t>
  </si>
  <si>
    <t>-1925780646</t>
  </si>
  <si>
    <t>73399X011R</t>
  </si>
  <si>
    <t>Topná zkouška</t>
  </si>
  <si>
    <t>hodina</t>
  </si>
  <si>
    <t>1804005208</t>
  </si>
  <si>
    <t>997013501</t>
  </si>
  <si>
    <t>Odvoz suti a vybouraných hmot na skládku nebo meziskládku se složením, na vzdálenost do 1 km</t>
  </si>
  <si>
    <t>774514193</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</si>
  <si>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</si>
  <si>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997013509</t>
  </si>
  <si>
    <t>Odvoz suti a vybouraných hmot na skládku nebo meziskládku se složením, na vzdálenost Příplatek k ceně za každý další i započatý 1 km přes 1 km</t>
  </si>
  <si>
    <t>1877158783</t>
  </si>
  <si>
    <t xml:space="preserve">0,054*2   </t>
  </si>
  <si>
    <t>998733102</t>
  </si>
  <si>
    <t>Přesun hmot pro rozvody potrubí stanovený z hmotnosti přesunovaného materiálu vodorovná dopravní vzdálenost do 50 m v objektech výšky přes 6 do 12 m</t>
  </si>
  <si>
    <t>-1793473250</t>
  </si>
  <si>
    <t>998733193</t>
  </si>
  <si>
    <t>Přesun hmot pro rozvody potrubí stanovený z hmotnosti přesunovaného materiálu Příplatek k cenám za zvětšený přesun přes vymezenou největší dopravní vzdálenost do 500 m</t>
  </si>
  <si>
    <t>-1499354173</t>
  </si>
  <si>
    <t>734</t>
  </si>
  <si>
    <t>Ústřední vytápění - armatury</t>
  </si>
  <si>
    <t>5512814XR</t>
  </si>
  <si>
    <t>Přímé regulované šroubení G1/2"- viz. položka TSV 13b</t>
  </si>
  <si>
    <t>-937052588</t>
  </si>
  <si>
    <t>734209103</t>
  </si>
  <si>
    <t>Montáž závitových armatur s 1 závitem G 1/2 (DN 15)</t>
  </si>
  <si>
    <t>-661075341</t>
  </si>
  <si>
    <t>734209113</t>
  </si>
  <si>
    <t>Montáž závitových armatur se 2 závity G 1/2 (DN 15)-VIZ. POLOŽKA 11 tsv</t>
  </si>
  <si>
    <t>1495030341</t>
  </si>
  <si>
    <t xml:space="preserve">viz.položka 11 TSV   </t>
  </si>
  <si>
    <t>5512813X001R</t>
  </si>
  <si>
    <t>Rohový radiátorový termostatický ventil  G 1/2" s přednastavením viz.položka  12 TSV</t>
  </si>
  <si>
    <t>457590309</t>
  </si>
  <si>
    <t>-1922044376</t>
  </si>
  <si>
    <t xml:space="preserve">viz.položka 13 TSV   </t>
  </si>
  <si>
    <t xml:space="preserve">12 </t>
  </si>
  <si>
    <t>5512813X002R</t>
  </si>
  <si>
    <t>Rohové regulovatelné šroubení jednoduché   G 1/2" viz.položka 14 TSV</t>
  </si>
  <si>
    <t>-882364517</t>
  </si>
  <si>
    <t>734221683R</t>
  </si>
  <si>
    <t>Ventily regulační závitové hlavice termostatické viz. položka 10 TSV</t>
  </si>
  <si>
    <t>-250499677</t>
  </si>
  <si>
    <t xml:space="preserve">Poznámka k souboru cen:_x000D_
1. V cenách -0101 až -0105 nejsou započteny náklady na dodávku a montáž měřící a vypouštěcí armatury.Tyto se oceňují samostatně souborem cen 734 49 1101 až -1105. </t>
  </si>
  <si>
    <t>Poznámka k položce:
viz. položka 10 TSV</t>
  </si>
  <si>
    <t>73422169R</t>
  </si>
  <si>
    <t>Přímý radiátorový termostatický ventil G1/2" s přednastavením- viz. položka TSV 12b</t>
  </si>
  <si>
    <t>-636517797</t>
  </si>
  <si>
    <t>734291123</t>
  </si>
  <si>
    <t>Ostatní armatury kohouty plnicí a vypouštěcí PN 10 do 110 st.C G 1/2</t>
  </si>
  <si>
    <t>-892055279</t>
  </si>
  <si>
    <t xml:space="preserve">viz.položka 15; 16 TSV   </t>
  </si>
  <si>
    <t xml:space="preserve">2   </t>
  </si>
  <si>
    <t>734494213</t>
  </si>
  <si>
    <t>Měřicí armatury návarky s trubkovým závitem G 1/2</t>
  </si>
  <si>
    <t>1255056515</t>
  </si>
  <si>
    <t xml:space="preserve">Poznámka k souboru cen:_x000D_
1. V cenách -9211 až -9213 je započtena montáž návarků přivařením; jejich dodávka se oceňuje ve specifikaci pouze v případech, kdy návarky nejsou součástí dodávky zařízení. </t>
  </si>
  <si>
    <t>998734102</t>
  </si>
  <si>
    <t>Přesun hmot pro armatury stanovený z hmotnosti přesunovaného materiálu vodorovná dopravní vzdálenost do 50 m v objektech výšky přes 6 do 12 m</t>
  </si>
  <si>
    <t>-756765663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</si>
  <si>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</si>
  <si>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998734193</t>
  </si>
  <si>
    <t>Přesun hmot pro armatury stanovený z hmotnosti přesunovaného materiálu Příplatek k cenám za zvětšený přesun přes vymezenou největší dopravní vzdálenost do 500 m</t>
  </si>
  <si>
    <t>-412351283</t>
  </si>
  <si>
    <t>735</t>
  </si>
  <si>
    <t>Ústřední vytápění - otopná tělesa</t>
  </si>
  <si>
    <t>2822X008Rr</t>
  </si>
  <si>
    <t>Ocelové deskové těleso boční připojení typ 33 trojitě (tři desky) se třemi přídavnými přestup. otop. plochami-viz. položka TSV 20h</t>
  </si>
  <si>
    <t>18311885</t>
  </si>
  <si>
    <t>Poznámka k položce:
vžška 900 mm, délka 500 mm, hloubka 155 mm</t>
  </si>
  <si>
    <t>735159110</t>
  </si>
  <si>
    <t>Otopná tělesa panelová (VK) montáž otopných těles panelových jednořadých, stavební délky do 1500 mm</t>
  </si>
  <si>
    <t>-779467183</t>
  </si>
  <si>
    <t xml:space="preserve">viz.položka 19 TSV   </t>
  </si>
  <si>
    <t xml:space="preserve">1   </t>
  </si>
  <si>
    <t>4842822X003R</t>
  </si>
  <si>
    <t>Otopné ocelové deskové těleso boční připojení typ-11 jednoduché (jedna deska) s jednou přídavnou přestupní otop. plochou. Výška 500 mm, délka 1400 mm, hloubka  63 mm,  viz.položka 20c TSV</t>
  </si>
  <si>
    <t>1507140590</t>
  </si>
  <si>
    <t>735159110A</t>
  </si>
  <si>
    <t>Otopná tělesa panelová (VK) montáž otopných těles panelových jednořadých, stavební délky do 1500 mm- viz. položka 19 TSV</t>
  </si>
  <si>
    <t>-1530416248</t>
  </si>
  <si>
    <t>735159210</t>
  </si>
  <si>
    <t>Otopná tělesa panelová (VK) montáž otopných těles panelových dvouřadých, stavební délky do 1140 mm</t>
  </si>
  <si>
    <t>-485561042</t>
  </si>
  <si>
    <t xml:space="preserve">3   </t>
  </si>
  <si>
    <t>4842822X004R</t>
  </si>
  <si>
    <t>Otopné ocelové deskové těleso boční připojení typ-21 dvojité (dvě desky) s jednou přídavnou přestupní , otop. plochou. Výška 500 mm, délka 1100 mm, hloubka  66 mm,  viz položka 20d TSV</t>
  </si>
  <si>
    <t>-141476488</t>
  </si>
  <si>
    <t>4842822X005R</t>
  </si>
  <si>
    <t>Otopné ocelové deskové těleso boční připojení typ-22 dvojité (dvě desky) se dvěma přídavnými přestupními otop. plochami. Výška 500 mm, délka 1000 mm, hloubka  100 mm,  viz položka 20e TSV</t>
  </si>
  <si>
    <t>-375758946</t>
  </si>
  <si>
    <t>735159220</t>
  </si>
  <si>
    <t>Otopná tělesa panelová (VK) montáž otopných těles panelových dvouřadých, stavební délky přes 1140 do 1500 mm</t>
  </si>
  <si>
    <t>-1748608767</t>
  </si>
  <si>
    <t xml:space="preserve">6   </t>
  </si>
  <si>
    <t>4842822X006</t>
  </si>
  <si>
    <t>Otopné ocelové deskové těleso boční připojení typ-22 dvojité (dvě desky) se dvěma přídavnými přestupními otop. plochami. Výška 200 mm, délka 1200 mm, hloubka  100 mm,  viz.položka 20a TSV</t>
  </si>
  <si>
    <t>1055428409</t>
  </si>
  <si>
    <t>4842822X007R</t>
  </si>
  <si>
    <t>Otopné ocelové deskové těleso boční připojení typ-22 dvojité (dvě desky) se dvěma přídavnými přestupními otop. plochami. Výška 500 mm, délka 1200 mm, hloubka  100 mm,  viz.položka 20f TSV</t>
  </si>
  <si>
    <t>-828244261</t>
  </si>
  <si>
    <t>4842822X008R</t>
  </si>
  <si>
    <t>Otopné ocelové deskové těleso boční připojení typ-22 dvojité (dvě desky) se dvěma přídavnými přestupními otop. plochami. Výška 600 mm, délka 1200 mm, hloubka  100 mm,  viz.položka 20g TSV</t>
  </si>
  <si>
    <t>894722063</t>
  </si>
  <si>
    <t>735159230</t>
  </si>
  <si>
    <t>Otopná tělesa panelová (VK) montáž otopných těles panelových dvouřadých, stavební délky přes 1500 do 1980 mm</t>
  </si>
  <si>
    <t>-603182767</t>
  </si>
  <si>
    <t>4842822X009R</t>
  </si>
  <si>
    <t>Otopné ocelové deskové těleso boční připojení typ-22 dvojité (dvě desky) se dvěma přídavnými přestupními otop. plochami. Výška 200 mm, délka 1600 mm, hloubka  100 mm,  viz.položka 20b TSV</t>
  </si>
  <si>
    <t>-460577420</t>
  </si>
  <si>
    <t>998735102</t>
  </si>
  <si>
    <t>Přesun hmot pro otopná tělesa stanovený z hmotnosti přesunovaného materiálu vodorovná dopravní vzdálenost do 50 m v objektech výšky přes 6 do 12 m</t>
  </si>
  <si>
    <t>1463827814</t>
  </si>
  <si>
    <t>998735193</t>
  </si>
  <si>
    <t>Přesun hmot pro otopná tělesa stanovený z hmotnosti přesunovaného materiálu Příplatek k cenám za zvětšený přesun přes vymezenou největší dopravní vzdálenost do 500 m</t>
  </si>
  <si>
    <t>1149782290</t>
  </si>
  <si>
    <t>Dokončovací práce - nátěry</t>
  </si>
  <si>
    <t>783614551</t>
  </si>
  <si>
    <t>Základní nátěr armatur a kovových potrubí jednonásobný potrubí do DN 50 mm syntetický</t>
  </si>
  <si>
    <t>798675687</t>
  </si>
  <si>
    <t>783617611</t>
  </si>
  <si>
    <t>Krycí nátěr (email) armatur a kovových potrubí potrubí do DN 50 mm dvojnásobný syntetický standardní</t>
  </si>
  <si>
    <t>-156231092</t>
  </si>
  <si>
    <t>04 - Silnoproud, slaboproud</t>
  </si>
  <si>
    <t>D1 - MONTÁŽE SVĚTELNÉ ROZVODY(VČ.ÚPRAVY V 1.NP)</t>
  </si>
  <si>
    <t>D2 - STAVEBNÍ PRÁCE SVĚTELNÉ ROZVODY(VČ.ÚPRAVY V 1NP)</t>
  </si>
  <si>
    <t>D3 - MATERIÁLY SVĚTELNÉ ROZVODY(VČ.ÚPRAVY V 1.NP)</t>
  </si>
  <si>
    <t>D4 - MONTÁŽE ZÁSUVKOVÉ, MOTOROVÉ ROZVODY(VČ.ÚPRAVY V 1.NP)</t>
  </si>
  <si>
    <t>D5 - STAVEBNÍ PRÁCE ZÁSUVKOVÉ, MOTOROVÉ ROZVODY(VČ.ÚPRAVY V 1.NP)</t>
  </si>
  <si>
    <t>D6 - MATERIÁLY ZÁSUVKOVÉ, MOTOROVÉ ROZVODY(VČ.ÚPRAVY V 1.NP)</t>
  </si>
  <si>
    <t>D7 - MONTÁŽE ROZVODY PRO CHLAZENÍ, IRC, VZDUCH</t>
  </si>
  <si>
    <t xml:space="preserve">    D7.1. - CHLAZENÍ</t>
  </si>
  <si>
    <t xml:space="preserve">    D7.2 - IRC</t>
  </si>
  <si>
    <t xml:space="preserve">    D7.3 - VZDUCH</t>
  </si>
  <si>
    <t>D8 - STAVEBNÍ PRÁCE ROZVODY PRO CHLAZENÍ, IRC, VZDUCH</t>
  </si>
  <si>
    <t>D9 - MATERIÁLY ROZVODY PRO CHLAZENÍ, IRC, VZDUCH</t>
  </si>
  <si>
    <t xml:space="preserve">    D9.1 - CHLAZENÍ</t>
  </si>
  <si>
    <t xml:space="preserve">    D9.2 - IRC</t>
  </si>
  <si>
    <t xml:space="preserve">    D9.3 - VZDUCH</t>
  </si>
  <si>
    <t>D10 - MONTÁŽE SDĚLOVACÍ ROZVODY</t>
  </si>
  <si>
    <t xml:space="preserve">    D10.1 - STRUKTUROVANÁ KABELÁŽ</t>
  </si>
  <si>
    <t xml:space="preserve">    D10.2 - JEDNOTNÝ ČAS A ŠKOLNÍ ZVONEK</t>
  </si>
  <si>
    <t xml:space="preserve">    D10.3 - SOUND SYSTÉM</t>
  </si>
  <si>
    <t xml:space="preserve">    D10.6 - SDĚLOVACÍ ROZVODY</t>
  </si>
  <si>
    <t>D11 - STAVEBNÍ PRÁCE SDĚLOVACÍ ROZVODY</t>
  </si>
  <si>
    <t>D12 - MATERIÁLY SDĚLOVACÍ ROZVODY</t>
  </si>
  <si>
    <t xml:space="preserve">    D12.1 - STRUKTUROVANÁ KABELÁŽ</t>
  </si>
  <si>
    <t xml:space="preserve">    D12.2 - JEDNOTNÝ ČAS A ŠKOLNÍ ZVONEK</t>
  </si>
  <si>
    <t xml:space="preserve">    D12.3 - SOUND SYSTÉM</t>
  </si>
  <si>
    <t xml:space="preserve">    D12.6 - SDĚLOVACÍ ROZVODY</t>
  </si>
  <si>
    <t>D13 - MONTÁŽE  OCHRANA PŘED BLESKEM</t>
  </si>
  <si>
    <t>D14 - MATERIÁLY OCHRANA PŘED BLESKEM</t>
  </si>
  <si>
    <t>D15 - MONTÁŽE ROZVADĚČ RP7</t>
  </si>
  <si>
    <t>D1</t>
  </si>
  <si>
    <t>MONTÁŽE SVĚTELNÉ ROZVODY(VČ.ÚPRAVY V 1.NP)</t>
  </si>
  <si>
    <t>spínač bílý řaz.1 IP20 PO</t>
  </si>
  <si>
    <t>spínač bílý řaz.5 IP20 PO</t>
  </si>
  <si>
    <t>spínač bílý řaz.6 IP20 PO</t>
  </si>
  <si>
    <t>přepínač bílý řaz.6 s or.doutnavkou IP20</t>
  </si>
  <si>
    <t>přepínač bílý řaz.6 IP44</t>
  </si>
  <si>
    <t>ocelová nosná konstrukce do 10kg</t>
  </si>
  <si>
    <t>spínač bílý řaz.7 IP20 PO</t>
  </si>
  <si>
    <t>zář.svítidlo 2x58W IP20 AL, přisazené, mřížkové</t>
  </si>
  <si>
    <t>Poznámka k položce:
zdroj-Z58W Ra80+</t>
  </si>
  <si>
    <t>zář.svítidlo 1x58W IP20, přisazené, asymetrické, přisvětlení tabule</t>
  </si>
  <si>
    <t>zář.svítidlo 2x58W IP40, přisazené, uzavřené</t>
  </si>
  <si>
    <t>zář.svítidlo 1x58W IP40 multi s nouz.modulem, přisazené, uzavřené</t>
  </si>
  <si>
    <t>žár.svítidlo 1x100W IP44, přisazené</t>
  </si>
  <si>
    <t>Poznámka k položce:
zdroj-HŽ 42W</t>
  </si>
  <si>
    <t>zář.svítidlo 1x18W IP20 přisazené</t>
  </si>
  <si>
    <t>Poznámka k položce:
zdroj-Z18W</t>
  </si>
  <si>
    <t>nouz.dočasné sv.1x8W IP40 přisazené, nouzové únikové</t>
  </si>
  <si>
    <t>Poznámka k položce:
zdroj-Z8W/12V</t>
  </si>
  <si>
    <t>kabel CYKY 3Jx1,5 VU</t>
  </si>
  <si>
    <t>kabel CYKY 3Ox1,5 VU</t>
  </si>
  <si>
    <t>kabel CYKY 5Jx1,5 VU</t>
  </si>
  <si>
    <t>drátěný žlab 150/50M2 galv.zinek, vč.spojek, odbočných kusů</t>
  </si>
  <si>
    <t>ocelová trubka závitová R=21mm PU</t>
  </si>
  <si>
    <t>krabice přístrojová, kruhová 68mm, do duté a cih.stěny IP20</t>
  </si>
  <si>
    <t>krabice odbočná, kruhová, 68mm, do duté a cih.stěny IP20</t>
  </si>
  <si>
    <t>svorka pružinová 3x2,5mm2</t>
  </si>
  <si>
    <t>svorka pružinová 5x2,5mm2</t>
  </si>
  <si>
    <t>protipožární ucpávka mezi požárními úseky</t>
  </si>
  <si>
    <t>demontáž stávající elektroinstalace úpravy 1.NP</t>
  </si>
  <si>
    <t>hod</t>
  </si>
  <si>
    <t>výchozí revizní zpráva</t>
  </si>
  <si>
    <t>D2</t>
  </si>
  <si>
    <t>STAVEBNÍ PRÁCE SVĚTELNÉ ROZVODY(VČ.ÚPRAVY V 1NP)</t>
  </si>
  <si>
    <t>1.1</t>
  </si>
  <si>
    <t>vybourání otvoru do R=60mm tl.do 600mm v cih.zdi</t>
  </si>
  <si>
    <t>2.1</t>
  </si>
  <si>
    <t>vyřezání otvoru pro krabice 68mm</t>
  </si>
  <si>
    <t>3.1</t>
  </si>
  <si>
    <t>vyřezání spáry ve zdi cihla/tvár.do hl.30mm š.do 30mm</t>
  </si>
  <si>
    <t>4.1</t>
  </si>
  <si>
    <t>zapravení maltou spáry ve zdi cihla/tvár.do hl.30mm š.do 30mm</t>
  </si>
  <si>
    <t>5.1</t>
  </si>
  <si>
    <t>vyřezání spáry ve zdi cihla/tvár.do hl.30mm š.do 70mm</t>
  </si>
  <si>
    <t>6.1</t>
  </si>
  <si>
    <t>zapravení maltou spáry ve zdi cihla/tvár.do hl.30mm š.do 70mm</t>
  </si>
  <si>
    <t>D3</t>
  </si>
  <si>
    <t>MATERIÁLY SVĚTELNÉ ROZVODY(VČ.ÚPRAVY V 1.NP)</t>
  </si>
  <si>
    <t>15.1</t>
  </si>
  <si>
    <t>zdroj-Z8W/12V</t>
  </si>
  <si>
    <t>16.1</t>
  </si>
  <si>
    <t>kabel CYKY 3Jx1,5</t>
  </si>
  <si>
    <t>17.1</t>
  </si>
  <si>
    <t>kabel CYKY 3Ox1,5</t>
  </si>
  <si>
    <t>18.1</t>
  </si>
  <si>
    <t>kabel CYKY 5Jx1,5</t>
  </si>
  <si>
    <t>19.1</t>
  </si>
  <si>
    <t>20.1</t>
  </si>
  <si>
    <t>ocelová trubka závitová R=21mm</t>
  </si>
  <si>
    <t>21.1</t>
  </si>
  <si>
    <t>22.1</t>
  </si>
  <si>
    <t>23.1</t>
  </si>
  <si>
    <t>24.1</t>
  </si>
  <si>
    <t>25.1</t>
  </si>
  <si>
    <t>26.1</t>
  </si>
  <si>
    <t>podružný materiál(šroubky, příchytky, sádra, zednická malta...) pro oddíl D3</t>
  </si>
  <si>
    <t>D4</t>
  </si>
  <si>
    <t>MONTÁŽE ZÁSUVKOVÉ, MOTOROVÉ ROZVODY(VČ.ÚPRAVY V 1.NP)</t>
  </si>
  <si>
    <t>1.2</t>
  </si>
  <si>
    <t>osazení rozvaděče RP7</t>
  </si>
  <si>
    <t>2.2</t>
  </si>
  <si>
    <t>zásuvka poloz. 10/16A/250V 2P+Z bílá 1-rámeček IP20 PO</t>
  </si>
  <si>
    <t>3.2</t>
  </si>
  <si>
    <t>zásuvka 10/16A/250V 2P+Z bílá IP44 na povrch</t>
  </si>
  <si>
    <t>4.2</t>
  </si>
  <si>
    <t>jistič 25A/3B do RP5</t>
  </si>
  <si>
    <t>5.2</t>
  </si>
  <si>
    <t>jistič 10A/3B do RP2 V 1.NP</t>
  </si>
  <si>
    <t>6.2</t>
  </si>
  <si>
    <t>kabel CYKY 4Jx10 PU</t>
  </si>
  <si>
    <t>7.1</t>
  </si>
  <si>
    <t>vodič CY6žl/zel. PU</t>
  </si>
  <si>
    <t>8.1</t>
  </si>
  <si>
    <t>9.1</t>
  </si>
  <si>
    <t>kabel CYKY 3Jx2,5 VU</t>
  </si>
  <si>
    <t>10.1</t>
  </si>
  <si>
    <t>kabel CYKY 5Jx2,5 VU</t>
  </si>
  <si>
    <t>11.1</t>
  </si>
  <si>
    <t>kabel CYKY 5Jx2,5 PU</t>
  </si>
  <si>
    <t>12.1</t>
  </si>
  <si>
    <t>13.1</t>
  </si>
  <si>
    <t>14.1</t>
  </si>
  <si>
    <t>krabice přístrojová, kruhová 68mm, do duté, cih.stěny IP20</t>
  </si>
  <si>
    <t>15.2</t>
  </si>
  <si>
    <t>krabice odbočná, kruhová, 68mm, do duté, cih.stěny IP20</t>
  </si>
  <si>
    <t>16.2</t>
  </si>
  <si>
    <t>krabice odbočná, do 4mm2, na povrch IP44</t>
  </si>
  <si>
    <t>17.2</t>
  </si>
  <si>
    <t>18.2</t>
  </si>
  <si>
    <t>20.2</t>
  </si>
  <si>
    <t>D5</t>
  </si>
  <si>
    <t>STAVEBNÍ PRÁCE ZÁSUVKOVÉ, MOTOROVÉ ROZVODY(VČ.ÚPRAVY V 1.NP)</t>
  </si>
  <si>
    <t>D6</t>
  </si>
  <si>
    <t>MATERIÁLY ZÁSUVKOVÉ, MOTOROVÉ ROZVODY(VČ.ÚPRAVY V 1.NP)</t>
  </si>
  <si>
    <t>1.3</t>
  </si>
  <si>
    <t>2.3</t>
  </si>
  <si>
    <t>3.3</t>
  </si>
  <si>
    <t>4.3</t>
  </si>
  <si>
    <t>jistič 10A/3B do RP2</t>
  </si>
  <si>
    <t>5.3</t>
  </si>
  <si>
    <t>kabel CYKY 4Jx10</t>
  </si>
  <si>
    <t>6.3</t>
  </si>
  <si>
    <t>vodič CY6žl/zel.</t>
  </si>
  <si>
    <t>7.2</t>
  </si>
  <si>
    <t>8.2</t>
  </si>
  <si>
    <t>kabel CYKY 3Jx2,5</t>
  </si>
  <si>
    <t>9.2</t>
  </si>
  <si>
    <t>kabel CYKY 5Jx2,5</t>
  </si>
  <si>
    <t>10.2</t>
  </si>
  <si>
    <t>11.2</t>
  </si>
  <si>
    <t>12.2</t>
  </si>
  <si>
    <t>13.2</t>
  </si>
  <si>
    <t>14.2</t>
  </si>
  <si>
    <t>15.3</t>
  </si>
  <si>
    <t>16.3</t>
  </si>
  <si>
    <t>podružný materiál(šroubky, příchytky, sádra, zednická malta...) pro oddíl D6</t>
  </si>
  <si>
    <t>D7</t>
  </si>
  <si>
    <t>MONTÁŽE ROZVODY PRO CHLAZENÍ, IRC, VZDUCH</t>
  </si>
  <si>
    <t>D7.1.</t>
  </si>
  <si>
    <t>CHLAZENÍ</t>
  </si>
  <si>
    <t>1.4</t>
  </si>
  <si>
    <t>2.4</t>
  </si>
  <si>
    <t>Poznámka k položce:
IRC</t>
  </si>
  <si>
    <t>D7.2</t>
  </si>
  <si>
    <t>IRC</t>
  </si>
  <si>
    <t>3.4</t>
  </si>
  <si>
    <t>trubka ohebná PVC R=23mm PU</t>
  </si>
  <si>
    <t>4.4</t>
  </si>
  <si>
    <t>Poznámka k položce:
VZDUCH</t>
  </si>
  <si>
    <t>D7.3</t>
  </si>
  <si>
    <t>VZDUCH</t>
  </si>
  <si>
    <t>5.4</t>
  </si>
  <si>
    <t>tlačítko bílé řaz.1/0 IP20 PO</t>
  </si>
  <si>
    <t>6.4</t>
  </si>
  <si>
    <t>7.3</t>
  </si>
  <si>
    <t>kabel SYKFY 2x2x0,5 VU</t>
  </si>
  <si>
    <t>8.3</t>
  </si>
  <si>
    <t>kabel CYKY 2Ox1,5 VU</t>
  </si>
  <si>
    <t>9.3</t>
  </si>
  <si>
    <t>10.3</t>
  </si>
  <si>
    <t>11.3</t>
  </si>
  <si>
    <t>12.3</t>
  </si>
  <si>
    <t>14.3</t>
  </si>
  <si>
    <t>D8</t>
  </si>
  <si>
    <t>STAVEBNÍ PRÁCE ROZVODY PRO CHLAZENÍ, IRC, VZDUCH</t>
  </si>
  <si>
    <t>D9</t>
  </si>
  <si>
    <t>MATERIÁLY ROZVODY PRO CHLAZENÍ, IRC, VZDUCH</t>
  </si>
  <si>
    <t>D9.1</t>
  </si>
  <si>
    <t>1.5</t>
  </si>
  <si>
    <t>2.5</t>
  </si>
  <si>
    <t>D9.2</t>
  </si>
  <si>
    <t>D9.3</t>
  </si>
  <si>
    <t>5.5</t>
  </si>
  <si>
    <t>tlačítko bílé řaz.1/0 IP20</t>
  </si>
  <si>
    <t>6.5</t>
  </si>
  <si>
    <t>7.4</t>
  </si>
  <si>
    <t>kabel SYKFY 2x2x0,5</t>
  </si>
  <si>
    <t>8.4</t>
  </si>
  <si>
    <t>kabel CYKY 2Ox1,5</t>
  </si>
  <si>
    <t>13.4</t>
  </si>
  <si>
    <t>podružný materiál(šroubky, příchytky, sádra, zednická malta...) pro oddíl D9.3</t>
  </si>
  <si>
    <t>D10</t>
  </si>
  <si>
    <t>MONTÁŽE SDĚLOVACÍ ROZVODY</t>
  </si>
  <si>
    <t>D10.1</t>
  </si>
  <si>
    <t>STRUKTUROVANÁ KABELÁŽ</t>
  </si>
  <si>
    <t>1.6</t>
  </si>
  <si>
    <t>RACK 19' rozvaděč jednodílný 15U/400mm odnímatelné boční kryty</t>
  </si>
  <si>
    <t>2.6</t>
  </si>
  <si>
    <t>rozvodný panel ACAR 5x 230V včetně vany 2U v černé barvě</t>
  </si>
  <si>
    <t>3.5</t>
  </si>
  <si>
    <t>police 300mm</t>
  </si>
  <si>
    <t>4.5</t>
  </si>
  <si>
    <t>vyvazovací panel 1U</t>
  </si>
  <si>
    <t>5.6</t>
  </si>
  <si>
    <t>patch panel černý osazený 24 pozic 1U CAT5E s vyvazovací lištou</t>
  </si>
  <si>
    <t>6.6</t>
  </si>
  <si>
    <t>patchkabel 1m</t>
  </si>
  <si>
    <t>8.5</t>
  </si>
  <si>
    <t>zásuvka 2xRJ45 IP20 v základní designu</t>
  </si>
  <si>
    <t>9.4</t>
  </si>
  <si>
    <t>zásuvka 1xRJ45 IP20 v základní designu</t>
  </si>
  <si>
    <t>10.4</t>
  </si>
  <si>
    <t>měření zásuvek, vč.zásuvek ve stolech žáků(měřící protokol)</t>
  </si>
  <si>
    <t>11.4</t>
  </si>
  <si>
    <t>kabel UTP 5e LSOH</t>
  </si>
  <si>
    <t>12.4</t>
  </si>
  <si>
    <t>kabel UTP 6e LSOH</t>
  </si>
  <si>
    <t>13.5</t>
  </si>
  <si>
    <t>14.5</t>
  </si>
  <si>
    <t>15.4</t>
  </si>
  <si>
    <t>krabice protahovací, kruhová, 68mm, do cih.stěny IP20</t>
  </si>
  <si>
    <t>Poznámka k položce:
jednotný čas a školní zvonek</t>
  </si>
  <si>
    <t>D10.2</t>
  </si>
  <si>
    <t>JEDNOTNÝ ČAS A ŠKOLNÍ ZVONEK</t>
  </si>
  <si>
    <t>16.4</t>
  </si>
  <si>
    <t>kabel CYKY 3Jx1,5 PU</t>
  </si>
  <si>
    <t>17.4</t>
  </si>
  <si>
    <t>18.3</t>
  </si>
  <si>
    <t>19.3</t>
  </si>
  <si>
    <t>školní zvonek 75V</t>
  </si>
  <si>
    <t>20.3</t>
  </si>
  <si>
    <t>hodiny jednotného času, kulaté analogové, 300mm</t>
  </si>
  <si>
    <t>Poznámka k položce:
sound system</t>
  </si>
  <si>
    <t>D10.3</t>
  </si>
  <si>
    <t>SOUND SYSTÉM</t>
  </si>
  <si>
    <t>21.2</t>
  </si>
  <si>
    <t>dvoulinka repro 2x1,5</t>
  </si>
  <si>
    <t>22.2</t>
  </si>
  <si>
    <t>23.2</t>
  </si>
  <si>
    <t>D10.6</t>
  </si>
  <si>
    <t>SDĚLOVACÍ ROZVODY</t>
  </si>
  <si>
    <t>trubka ohebná PVC R=36mm PU</t>
  </si>
  <si>
    <t>26.2</t>
  </si>
  <si>
    <t>oživení systémů</t>
  </si>
  <si>
    <t>Poznámka k položce:
technologie učebna biologie</t>
  </si>
  <si>
    <t>D11</t>
  </si>
  <si>
    <t>STAVEBNÍ PRÁCE SDĚLOVACÍ ROZVODY</t>
  </si>
  <si>
    <t>1.7</t>
  </si>
  <si>
    <t>2.7</t>
  </si>
  <si>
    <t>3.6</t>
  </si>
  <si>
    <t>4.6</t>
  </si>
  <si>
    <t>5.7</t>
  </si>
  <si>
    <t>D12</t>
  </si>
  <si>
    <t>MATERIÁLY SDĚLOVACÍ ROZVODY</t>
  </si>
  <si>
    <t>D12.1</t>
  </si>
  <si>
    <t>374</t>
  </si>
  <si>
    <t>7.6</t>
  </si>
  <si>
    <t>10.5</t>
  </si>
  <si>
    <t>11.5</t>
  </si>
  <si>
    <t>13.6</t>
  </si>
  <si>
    <t>trubka ohebná PVC R=23mm</t>
  </si>
  <si>
    <t>14.6</t>
  </si>
  <si>
    <t>D12.2</t>
  </si>
  <si>
    <t>15.5</t>
  </si>
  <si>
    <t>16.5</t>
  </si>
  <si>
    <t>17.5</t>
  </si>
  <si>
    <t>18.4</t>
  </si>
  <si>
    <t>19.4</t>
  </si>
  <si>
    <t>Poznámka k položce:
sound systém</t>
  </si>
  <si>
    <t>D12.3</t>
  </si>
  <si>
    <t>20.4</t>
  </si>
  <si>
    <t>21.3</t>
  </si>
  <si>
    <t>22.3</t>
  </si>
  <si>
    <t>D12.6</t>
  </si>
  <si>
    <t>37.1</t>
  </si>
  <si>
    <t>38.1</t>
  </si>
  <si>
    <t>39.1</t>
  </si>
  <si>
    <t>podružný materiál(šroubky, příchytky, sádra, zednická malta...) pro oddíl D12.6</t>
  </si>
  <si>
    <t>D13</t>
  </si>
  <si>
    <t>MONTÁŽE  OCHRANA PŘED BLESKEM</t>
  </si>
  <si>
    <t>1.8</t>
  </si>
  <si>
    <t>demontáž stávající ochrany před bleskem</t>
  </si>
  <si>
    <t>2.8</t>
  </si>
  <si>
    <t>drát FeZn 10mm, na povrch vč.tvarování PU</t>
  </si>
  <si>
    <t>4.7</t>
  </si>
  <si>
    <t>svorka hromosvodová do 2šrouby spojovací</t>
  </si>
  <si>
    <t>5.8</t>
  </si>
  <si>
    <t>svorka hromosvodová nad 2šrouby zkušební</t>
  </si>
  <si>
    <t>6.8</t>
  </si>
  <si>
    <t>svorka hromosvodová nad 2šrouby křížová</t>
  </si>
  <si>
    <t>9.5</t>
  </si>
  <si>
    <t>svorka hromosvodová do 2šrouby připojovací</t>
  </si>
  <si>
    <t>10.6</t>
  </si>
  <si>
    <t>ochranný úhelník do zdi 1700mm</t>
  </si>
  <si>
    <t>11.6</t>
  </si>
  <si>
    <t>jímač pro uchycení do dřeva FeZn délky 2,0m</t>
  </si>
  <si>
    <t>12.5</t>
  </si>
  <si>
    <t>štítek označovací</t>
  </si>
  <si>
    <t>13.7</t>
  </si>
  <si>
    <t>tvarování mont.dílu</t>
  </si>
  <si>
    <t>D14</t>
  </si>
  <si>
    <t>MATERIÁLY OCHRANA PŘED BLESKEM</t>
  </si>
  <si>
    <t>1.9</t>
  </si>
  <si>
    <t>drát FeZn 10mm</t>
  </si>
  <si>
    <t>2.9</t>
  </si>
  <si>
    <t>podpěra vedení na hřebenáče vel.14</t>
  </si>
  <si>
    <t>3.7</t>
  </si>
  <si>
    <t>podpěra vedení do zdi vel.01</t>
  </si>
  <si>
    <t>7.7</t>
  </si>
  <si>
    <t>8.6</t>
  </si>
  <si>
    <t>486</t>
  </si>
  <si>
    <t>9.6</t>
  </si>
  <si>
    <t>držák OÚ do zdi 200mm</t>
  </si>
  <si>
    <t>10.7</t>
  </si>
  <si>
    <t>11.7</t>
  </si>
  <si>
    <t>ochranná stříška na hřebenáč horní vel.2</t>
  </si>
  <si>
    <t>12.6</t>
  </si>
  <si>
    <t>ochranná stříška pod hřebenáč dolní vel.4</t>
  </si>
  <si>
    <t>13.8</t>
  </si>
  <si>
    <t>D15</t>
  </si>
  <si>
    <t>MONTÁŽE ROZVADĚČ RP7</t>
  </si>
  <si>
    <t>1.10</t>
  </si>
  <si>
    <t>kompletní rozvodnice plast tř.I, 48TE na zeď IP30/IP20 vč.N,PE</t>
  </si>
  <si>
    <t>498</t>
  </si>
  <si>
    <t>2.10</t>
  </si>
  <si>
    <t>propojovací systém 63A/3L 10kA</t>
  </si>
  <si>
    <t>500</t>
  </si>
  <si>
    <t>3.8</t>
  </si>
  <si>
    <t>vypínač 32A-3 10kA</t>
  </si>
  <si>
    <t>4.8</t>
  </si>
  <si>
    <t>přepěťová ochrana B+C/3</t>
  </si>
  <si>
    <t>5.9</t>
  </si>
  <si>
    <t>chránič 25-2-030</t>
  </si>
  <si>
    <t>6.9</t>
  </si>
  <si>
    <t>chránič 40-4-030</t>
  </si>
  <si>
    <t>7.8</t>
  </si>
  <si>
    <t>jistič B10/1 10kA</t>
  </si>
  <si>
    <t>510</t>
  </si>
  <si>
    <t>8.7</t>
  </si>
  <si>
    <t>jistič B16/1 10kA</t>
  </si>
  <si>
    <t>7.9</t>
  </si>
  <si>
    <t>jistič C10/1 10kA</t>
  </si>
  <si>
    <t>3.9</t>
  </si>
  <si>
    <t>jistič B16/3 10kA</t>
  </si>
  <si>
    <t>9.7</t>
  </si>
  <si>
    <t>pomocná sběrnice N 15</t>
  </si>
  <si>
    <t>11.8</t>
  </si>
  <si>
    <t>530</t>
  </si>
  <si>
    <t>9.8</t>
  </si>
  <si>
    <t>542</t>
  </si>
  <si>
    <t>05 - Vzduchotechnika a chlazení</t>
  </si>
  <si>
    <t>9 - Ostatní konstrukce a práce-bourání</t>
  </si>
  <si>
    <t>998 - Přesun hmot</t>
  </si>
  <si>
    <t>713 - Izolace tepelné</t>
  </si>
  <si>
    <t>751 - Vzduchotechnika - Zařízení "1"</t>
  </si>
  <si>
    <t>PSV - PSV</t>
  </si>
  <si>
    <t xml:space="preserve">    751-2 - Vzduchotechnika - Zařízení "2"</t>
  </si>
  <si>
    <t>Ostatní konstrukce a práce-bourání</t>
  </si>
  <si>
    <t>949101111</t>
  </si>
  <si>
    <t>Lešení pomocné pracovní pro objekty pozemních staveb pro zatížení do 150 kg/m2, o výšce lešeňové podlahy do 1,9 m</t>
  </si>
  <si>
    <t>-816915628</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</si>
  <si>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</si>
  <si>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 xml:space="preserve">pro montáž vzduchotechniky   </t>
  </si>
  <si>
    <t xml:space="preserve">72,00   </t>
  </si>
  <si>
    <t>99999X001</t>
  </si>
  <si>
    <t>Výrobní dokumentace pro výrobu a montáž vzduchotechniky</t>
  </si>
  <si>
    <t>827475963</t>
  </si>
  <si>
    <t>99999X002</t>
  </si>
  <si>
    <t>Zpracování provozního řádu pro obsluhu a údržbu, zaškolení obsluhy schémata, doklady o revizích</t>
  </si>
  <si>
    <t>-1776273631</t>
  </si>
  <si>
    <t>998</t>
  </si>
  <si>
    <t>Přesun hmot</t>
  </si>
  <si>
    <t>998018002</t>
  </si>
  <si>
    <t>Přesun hmot pro budovy občanské výstavby, bydlení, výrobu a služby ruční - bez užití mechanizace vodorovná dopravní vzdálenost do 100 m pro budovy s jakoukoliv nosnou konstrukcí výšky přes 6 do 12 m</t>
  </si>
  <si>
    <t>288364121</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</si>
  <si>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</si>
  <si>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0,009</t>
  </si>
  <si>
    <t>713463411</t>
  </si>
  <si>
    <t>Kompletní montáž tepelné izolace na bázi synt.kaučuku čtyřhranného vzduchotechnického potrubí včetně spojovacího, pomocného a montážního materiálu</t>
  </si>
  <si>
    <t>-2016776075</t>
  </si>
  <si>
    <t xml:space="preserve">viz položka 59 TSVZT   </t>
  </si>
  <si>
    <t>713463192</t>
  </si>
  <si>
    <t xml:space="preserve">Montáž systémové certifikované protipožární izolace, přesný popis viz. položka 69 TSVZT._x000D_
- kompletní systém- izolace a upevňovací materiál,_x000D_
- montáž_x000D_
- přesný popis viz. položka 70 technické specifikace vytápění_x000D_
- Certifikovaný systém protipožární izolace čtyřhranného vzduchotechnického potrubí požární odolnost EI45 45 minut tvořený izolačními deskami z kamenné vlny v tl. 40 mm s ALS, izolace je kotvena na vzduchotechnické potrubí pomocí izolovaných navařovacích trnů_x000D_
- 1,0 přesný popis viz. položka 70 technické specifikace vytápění_x000D_
</t>
  </si>
  <si>
    <t>-294537700</t>
  </si>
  <si>
    <t>nc</t>
  </si>
  <si>
    <t>Protipožární izolace potrubí systém. certif. EI45- pro čtyřhranné potrubí vzduchotechnika viz. položka 70 TSVZT</t>
  </si>
  <si>
    <t>-1803791817</t>
  </si>
  <si>
    <t>713463192-1</t>
  </si>
  <si>
    <t xml:space="preserve">Montáž systémové certifikované protipožární izolace, přesný popis viz. položka 71 TSVZT._x000D_
- kompletní systém- izolace a upevňovací materiál,_x000D_
- montáž_x000D_
- přesný popis viz. položka 72 technické specifikace vytápění_x000D_
- Certifikovaný systém protipožární izolace čtyřhranného vzduchotechnického potrubí požární odolnost EI45 45 minut tvořený izolačními deskami z kamenné vlny v tl. 50 mm s ALS, izolace je kotvena na vzduchotechnické potrubí pomocí izolovaných navařovacích trnů_x000D_
- 8,5 přesný popis viz. položka 72 technické specifikace vytápění_x000D_
</t>
  </si>
  <si>
    <t>1353595500</t>
  </si>
  <si>
    <t>NC-1</t>
  </si>
  <si>
    <t>Protipožární izolace potrubí systém. certif. EI45- pro čtyřhranné potrubí vzduchotechnika viz. položka 72 TSVZT</t>
  </si>
  <si>
    <t>417902495</t>
  </si>
  <si>
    <t>283777390</t>
  </si>
  <si>
    <t>Tepelná izolace potrubí na bázi syntetického kaučuku-pásy svinuté do role z jedné strany lepivé se sítí zabraňující nežádoucímu protažení pásu s ochrannou fólií opatřenou tenkou vrstvou silikonu , tl.40 mm</t>
  </si>
  <si>
    <t>-1869391818</t>
  </si>
  <si>
    <t xml:space="preserve">viz položka 60 TSVZT   </t>
  </si>
  <si>
    <t>713463511X02</t>
  </si>
  <si>
    <t>390695534</t>
  </si>
  <si>
    <t xml:space="preserve">viz položka 61 TSVZT   </t>
  </si>
  <si>
    <t>28377751X002</t>
  </si>
  <si>
    <t>Tepelná izolace potrubí na bázi syntetického kaučuku-pásy svinuté do role z jedné strany lepivé se sítí zabraňující nežádoucímu protažení pásu s ochrannou fólií opatřenou tenkou vrstvou silikonu , tl.32 mm</t>
  </si>
  <si>
    <t>-1824478633</t>
  </si>
  <si>
    <t xml:space="preserve">viz položka 62 TSVZT   </t>
  </si>
  <si>
    <t>713463511X04</t>
  </si>
  <si>
    <t>Kompletní montáž tepelné izolace z minerální plsti tl.30 mm vzduchotechnického potrubí včetně spojovacího, pomocného a montážního materiálu</t>
  </si>
  <si>
    <t>1102420297</t>
  </si>
  <si>
    <t xml:space="preserve">viz položka 65 TSVZT   </t>
  </si>
  <si>
    <t>63177752X04</t>
  </si>
  <si>
    <t>Lamelový skružovaný pás vyrobený z kamenné (minerální) plsti tl.30mm hydrofobizované lamelový pás je s hliníkovou fólií třída reakce na oheň A2, obj.hmotnost  55 kg/m3 viz.položka 66 TSVZT</t>
  </si>
  <si>
    <t>716080416</t>
  </si>
  <si>
    <t>713463511X05</t>
  </si>
  <si>
    <t>Kompletní montáž tepelné izolace z minerální plsti tl.40 mm vzduchotechnického potrubí včetně spojovacího, pomocného a montážního materiálu</t>
  </si>
  <si>
    <t>1888421656</t>
  </si>
  <si>
    <t xml:space="preserve">viz položka 63 TSVZT   </t>
  </si>
  <si>
    <t>63177752X05</t>
  </si>
  <si>
    <t>Lamelový skružovaný pás vyrobený z kamenné (minerální) plsti tl.40mm hydrofobizované lamelový pás je s hliníkovou fólií třída reakce na oheň A2, obj.hmotnost  55 kg/m3 viz.položka 64 TSVZT</t>
  </si>
  <si>
    <t>1535121928</t>
  </si>
  <si>
    <t>713463512X03</t>
  </si>
  <si>
    <t>Kompletní montáž tepelné izolace-návlek z minerální plsti tl.25 mm kruhového vzduchotechnického potrubí včetně spojovacího, pomocného a montážního materiálu</t>
  </si>
  <si>
    <t>-807025625</t>
  </si>
  <si>
    <t xml:space="preserve">viz položka 67 TSVZT   </t>
  </si>
  <si>
    <t>63177752X03</t>
  </si>
  <si>
    <t>Vysoce ohebný tepelně izolační návlek pro izolaci potrubí tl.tepelné izolace 25 mm. , prům. 200 mm</t>
  </si>
  <si>
    <t>31333918</t>
  </si>
  <si>
    <t xml:space="preserve">viz položka 68 TSVZT   </t>
  </si>
  <si>
    <t>-2055807088</t>
  </si>
  <si>
    <t>0,127</t>
  </si>
  <si>
    <t>998713193</t>
  </si>
  <si>
    <t>Přesun hmot pro izolace tepelné stanovený z hmotnosti přesunovaného materiálu Příplatek k cenám za zvětšený přesun přes vymezenou největší dopravní vzdálenost do 500 m</t>
  </si>
  <si>
    <t>-1371751214</t>
  </si>
  <si>
    <t>751</t>
  </si>
  <si>
    <t>Vzduchotechnika - Zařízení "1"</t>
  </si>
  <si>
    <t>751114X004</t>
  </si>
  <si>
    <t>Zprovoznění a seřízení vzduchotechnické jednotky 1.01 servisním technikem</t>
  </si>
  <si>
    <t>-1670725097</t>
  </si>
  <si>
    <t xml:space="preserve">Zařízení "1" Teplovzdušné větrání učebny a laboratoře biologie   </t>
  </si>
  <si>
    <t>751133034</t>
  </si>
  <si>
    <t>Montáž a sestavení na místě vzduchotechnické jednotky 1.01 viz.položka 1 TSVZT</t>
  </si>
  <si>
    <t>1792984750</t>
  </si>
  <si>
    <t xml:space="preserve">viz položka 1 TSVZT   </t>
  </si>
  <si>
    <t>429126000</t>
  </si>
  <si>
    <t>Kompaktní vnitřní obousměrná větrací jednotka (přívod, odvod) s rekuperací tepla-rotační enthalpický regenerační rekuperátor, tepelná činnost rekuperace 84,9%, EC motory ventilátorů,dl.x hl.x v.2030x880x1350mm (výška včetně noh),</t>
  </si>
  <si>
    <t>1675526197</t>
  </si>
  <si>
    <t xml:space="preserve">parapetní provedení včetně uzavíracích klapek se   </t>
  </si>
  <si>
    <t xml:space="preserve">servopohony na hrdlech e1 a i2, regulačních modulů a čidel,   </t>
  </si>
  <si>
    <t xml:space="preserve">přívod - Vp ="  1100  "m3/hod., odvod Vo ="  1100  "m3/hod.   </t>
  </si>
  <si>
    <t xml:space="preserve">(jednotka splňuje ErP 2018)   </t>
  </si>
  <si>
    <t xml:space="preserve">/jednotka dodána rozložená-dodávka v dílech/   </t>
  </si>
  <si>
    <t xml:space="preserve">viz.položka 2 TSVZT   </t>
  </si>
  <si>
    <t>75114X002</t>
  </si>
  <si>
    <t>Montáž dálkového ovladače-regulátoru vzduchotechnické jednotky (elektro propojení viz část elektro)</t>
  </si>
  <si>
    <t>1219346077</t>
  </si>
  <si>
    <t xml:space="preserve">viz položka 5 TSVZT   </t>
  </si>
  <si>
    <t>42911113X003</t>
  </si>
  <si>
    <t>Dálkový ovladač Regulátor vzd.jednotky 1.01 viz položka 6 TSVZT</t>
  </si>
  <si>
    <t>-934203987</t>
  </si>
  <si>
    <t>75114X003</t>
  </si>
  <si>
    <t>Montáž kanálového čidla teploty (elektro propojení viz část elektro)</t>
  </si>
  <si>
    <t>-1472891709</t>
  </si>
  <si>
    <t xml:space="preserve">viz položka 9 TSVZT   </t>
  </si>
  <si>
    <t>42911114X004</t>
  </si>
  <si>
    <t>Kanálové čidlo teploty (24V) viz.položka 10 TSVZT tl. 300mm</t>
  </si>
  <si>
    <t>103459305</t>
  </si>
  <si>
    <t>75114X005</t>
  </si>
  <si>
    <t>Montáž kouřového čidla do VZT potrubí (elektro propojení viz část elektro)</t>
  </si>
  <si>
    <t>1743182772</t>
  </si>
  <si>
    <t xml:space="preserve">viz položka 13 TSVZT   </t>
  </si>
  <si>
    <t>42911115X005</t>
  </si>
  <si>
    <t>Kouřového čidla do VZT potrubí k odstavení VZT (12V) viz položka 14 TSVZT</t>
  </si>
  <si>
    <t>-627776363</t>
  </si>
  <si>
    <t>75114X006</t>
  </si>
  <si>
    <t>Montáž prostorového čidla CO2 (elektro propojení viz část elektro)</t>
  </si>
  <si>
    <t>-1863314872</t>
  </si>
  <si>
    <t xml:space="preserve">viz položka 15 TSVZT   </t>
  </si>
  <si>
    <t>42911114X0046</t>
  </si>
  <si>
    <t>Prostorové čidlo CO2-24 (24V) viz.položka 16 TSVZT</t>
  </si>
  <si>
    <t>-1671188855</t>
  </si>
  <si>
    <t>751311093</t>
  </si>
  <si>
    <t>Mtž vyústi čtyřhranné na čtyřhranné potrubí do 0,150 m2</t>
  </si>
  <si>
    <t>-1631435121</t>
  </si>
  <si>
    <t xml:space="preserve">viz položka 41 TSVZT   </t>
  </si>
  <si>
    <t>42911119X015</t>
  </si>
  <si>
    <t>Obdélníková vzduchotechnická výústka jednořadá , 425x325 mm, regulace R1 viz.položka 42 TSVZT</t>
  </si>
  <si>
    <t>-897822972</t>
  </si>
  <si>
    <t>751311112</t>
  </si>
  <si>
    <t>Mtž vyústi čtyřhranné na kruhové potrubí do 0,080 m2</t>
  </si>
  <si>
    <t>-1019530059</t>
  </si>
  <si>
    <t xml:space="preserve">viz položka 43 TSVZT   </t>
  </si>
  <si>
    <t>42911119X016</t>
  </si>
  <si>
    <t>Obdélníková vzduchotechnická výústka do kruhového potrubí jednořadá , 825x85 mm, regulace R1 viz.položka 44 TSVZT</t>
  </si>
  <si>
    <t>1063983412</t>
  </si>
  <si>
    <t>751311322</t>
  </si>
  <si>
    <t>Mtž vyústi textilní půlkruhové D do 400 mm</t>
  </si>
  <si>
    <t>-1207765851</t>
  </si>
  <si>
    <t xml:space="preserve">viz položka 35 TSVZT   </t>
  </si>
  <si>
    <t xml:space="preserve">19,00   </t>
  </si>
  <si>
    <t>42911119X013</t>
  </si>
  <si>
    <t>Tkaninová půlkruhová výustka - půlkruh prům. 315 mm dl. 9500 mm, tkanina PMS-100% polyester, nekonečné vlákno, mikroperforace rovnoměrná, barva bílá, včetně montáž. materiálu-hliník profil.viz.položka 36 TSVZT</t>
  </si>
  <si>
    <t>221001154</t>
  </si>
  <si>
    <t>-502483399</t>
  </si>
  <si>
    <t xml:space="preserve">viz položka 37 TSVZT   </t>
  </si>
  <si>
    <t xml:space="preserve">11,00   </t>
  </si>
  <si>
    <t>42911119X014</t>
  </si>
  <si>
    <t>Tkaninová půlkruhová výustka - půlkruh prům. 200 mm dl. 5500 mm, tkanina PMS-100% polyester, nekonečné vlákno, mikroperforace rovnoměrná, barva bílá, včetně montáž. materiálu-hliník profil.viz.položka 38 TSVZT</t>
  </si>
  <si>
    <t>-1117600035</t>
  </si>
  <si>
    <t>751344121</t>
  </si>
  <si>
    <t>Mtž tlumiče hluku pro čtyřhranné potrubí do 0,150 m2</t>
  </si>
  <si>
    <t>439105069</t>
  </si>
  <si>
    <t xml:space="preserve">viz položka 19 TSVZT   </t>
  </si>
  <si>
    <t>42911117X007</t>
  </si>
  <si>
    <t>Buňkový tlumič-jedna buňka provedení s děrovaným plechem šířky 250 mm výšky 500 mm v hygienickém provedení ve sdruženém plášti (pozinkovaný plech) 250x500 mm - délka 1 000 mm oba konce s náběhy viz.položka 20 TSVZT</t>
  </si>
  <si>
    <t>-1313201041</t>
  </si>
  <si>
    <t>138109017</t>
  </si>
  <si>
    <t xml:space="preserve">viz položka 21 TSVZT   </t>
  </si>
  <si>
    <t>42911118X008</t>
  </si>
  <si>
    <t>Buňkový tlumič-jedna buňka provedení s děrov.plechem šířky 250mm výšky 500mm v hygienickém provedení ve sdruženém plášti (pozinkovaný plech) 250x500mm-délka 1000mm , jeden konec s náběhy,druhý konec tupý pro připojení dalšího tlumiče viz.položka 21 TSVZT</t>
  </si>
  <si>
    <t>-1907232747</t>
  </si>
  <si>
    <t>2023654739</t>
  </si>
  <si>
    <t xml:space="preserve">viz položka 23 TSVZT   </t>
  </si>
  <si>
    <t>42911119X09</t>
  </si>
  <si>
    <t>Buňkový tlumič-jedna buňka provedení s děrovaným plechem šířky 250 mm výšky 500 mm v hygienickém provedení ve sdruženém plášti (pozinkovaný plech) 250x500 mm - délka 2 000 mm oba konce s náběhy viz.položka 24 TSVZT</t>
  </si>
  <si>
    <t>-657137060</t>
  </si>
  <si>
    <t>-1209556329</t>
  </si>
  <si>
    <t xml:space="preserve">viz položka 25 TSVZT   </t>
  </si>
  <si>
    <t>42911119X010</t>
  </si>
  <si>
    <t>Buňkový tlumič-jedna buňka provedení s děrovaným plechem šířky 250mm výšky 500mm v hygienickém provedení ve sdruženém plášti (pozinkovaný plech) 250x500mm-délka 2000mm , jeden konec s náběhy,druhý konec tupý pro připojení dalšího tlumiče  viz.pol.26 TSVZT</t>
  </si>
  <si>
    <t>134679825</t>
  </si>
  <si>
    <t>751355021</t>
  </si>
  <si>
    <t>Mtž ohřívače elektrického potrubí do 0,150 m2</t>
  </si>
  <si>
    <t>94409991</t>
  </si>
  <si>
    <t xml:space="preserve">viz položka 3 TSVZT   </t>
  </si>
  <si>
    <t>4291111X002</t>
  </si>
  <si>
    <t>Potrubní čtyřhranný elektrický ohřívač vzduchu včetně vestavěných spínacích prvků (provozních a havarijních), připojovací hrdla 500x250 mm, výkon/příkon ohřívače 6 kW, napětí 3x400V/50Hz,  viz.položka 4 TSVZT</t>
  </si>
  <si>
    <t>1329316714</t>
  </si>
  <si>
    <t>75151001</t>
  </si>
  <si>
    <t>Příplatek za zaslepení trojúhelníkového potrubí (čelo s připojovací přírubou 500x250 mm)</t>
  </si>
  <si>
    <t>-11287762</t>
  </si>
  <si>
    <t>751510012</t>
  </si>
  <si>
    <t>Vzduchotechnické potrubí z pozinkovaného plechu čtyřhranné s přírubou, průřezu přes 0,03 do 0,07 m2</t>
  </si>
  <si>
    <t>569339340</t>
  </si>
  <si>
    <t xml:space="preserve">Poznámka k souboru cen:_x000D_
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 </t>
  </si>
  <si>
    <t>751510013</t>
  </si>
  <si>
    <t>Vzduchotechnické potrubí z pozinkovaného plechu čtyřhranné s přírubou, průřezu přes 0,07 do 0,13 m2</t>
  </si>
  <si>
    <t>976928507</t>
  </si>
  <si>
    <t>751510014</t>
  </si>
  <si>
    <t>Vzduchotechnické potrubí z pozinkovaného plechu čtyřhranné s přírubou, průřezu přes 0,13 do 0,28 m2</t>
  </si>
  <si>
    <t>674704192</t>
  </si>
  <si>
    <t>3,5</t>
  </si>
  <si>
    <t>751510015</t>
  </si>
  <si>
    <t>Vzduchotechnické potrubí z pozinkovaného plechu čtyřhranné s přírubou, průřezu přes 0,28 do 0,50 m2</t>
  </si>
  <si>
    <t>-1578657191</t>
  </si>
  <si>
    <t xml:space="preserve">0,5000   </t>
  </si>
  <si>
    <t>751510042</t>
  </si>
  <si>
    <t>Vzduchotechnické potrubí z pozinkovaného plechu kruhové, trouba spirálně vinutá bez příruby, průměru přes 100 do 200 mm</t>
  </si>
  <si>
    <t>-1019611957</t>
  </si>
  <si>
    <t>18,4</t>
  </si>
  <si>
    <t>751510043</t>
  </si>
  <si>
    <t>Vzduchotechnické potrubí z pozinkovaného plechu kruhové, trouba spirálně vinutá bez příruby, průměru přes 200 do 300 mm</t>
  </si>
  <si>
    <t>1284354244</t>
  </si>
  <si>
    <t>751514613</t>
  </si>
  <si>
    <t>Montáž škrtící klapky nebo zpětné klapky do plechového potrubí čtyřhranné s přírubou, průřezu přes 0,070 do 0,140 m2</t>
  </si>
  <si>
    <t>1263486039</t>
  </si>
  <si>
    <t xml:space="preserve">viz položka 29 TSVZT   </t>
  </si>
  <si>
    <t>Čtyřhranná regulační  klapka 500x250 mm, ruční ovládání viz.položka 30 TSVZT</t>
  </si>
  <si>
    <t>-1726646748</t>
  </si>
  <si>
    <t>-287177731</t>
  </si>
  <si>
    <t xml:space="preserve">viz položka 31 TSVZT   </t>
  </si>
  <si>
    <t>42911119X012</t>
  </si>
  <si>
    <t>Čtyřhranná regulační  klapka 315x250 mm, ruční ovládání viz.položka 32 TSVZT</t>
  </si>
  <si>
    <t>1797426962</t>
  </si>
  <si>
    <t>75199X001</t>
  </si>
  <si>
    <t>Pomocný spojovací, těsnící a montážní materiál zařízení "1"</t>
  </si>
  <si>
    <t>1395644105</t>
  </si>
  <si>
    <t>75199X101</t>
  </si>
  <si>
    <t>Zaregulování systému větrání - zařízení "1"</t>
  </si>
  <si>
    <t>973501507</t>
  </si>
  <si>
    <t>998751101</t>
  </si>
  <si>
    <t>Přesun hmot pro vzduchotechniku stanovený z hmotnosti přesunovaného materiálu vodorovná dopravní vzdálenost do 100 m v objektech výšky do 12 m</t>
  </si>
  <si>
    <t>-1782722058</t>
  </si>
  <si>
    <t>1,08</t>
  </si>
  <si>
    <t>998751191</t>
  </si>
  <si>
    <t>Přesun hmot pro vzduchotechniku stanovený z hmotnosti přesunovaného materiálu Příplatek k cenám za zvětšený přesun přes vymezenou největší dopravní vzdálenost do 500 m</t>
  </si>
  <si>
    <t>-526562315</t>
  </si>
  <si>
    <t>751-2</t>
  </si>
  <si>
    <t>Vzduchotechnika - Zařízení "2"</t>
  </si>
  <si>
    <t>75114X023</t>
  </si>
  <si>
    <t>Montáž vnitřní chladící nástěnné jednotky</t>
  </si>
  <si>
    <t>-1907013127</t>
  </si>
  <si>
    <t xml:space="preserve">Zařízení "2" Chlazení učebny, laboratoře biologie a kabinetu   </t>
  </si>
  <si>
    <t xml:space="preserve">5   </t>
  </si>
  <si>
    <t>42911163X053</t>
  </si>
  <si>
    <t>Vnitřní chladící nástěnná jednotka s pasivním IAQ filtrem, infra ovládání o jmenovitém 2,5 kW  (rozsah 1,1 až 3,0 kW), chladivo R 410A, 230V, rozměry vnitřní jednotky (šxvxhl.) 790x217x275 mm a dálkového ovladače</t>
  </si>
  <si>
    <t>-523078765</t>
  </si>
  <si>
    <t>75114X024</t>
  </si>
  <si>
    <t>Montáž venkovní kompaktní multisplitové kondenzační jednotky pro pět vnitřních jednotek (včetně připojení potrubí od vnitřních jednotek)</t>
  </si>
  <si>
    <t>-747253319</t>
  </si>
  <si>
    <t>42911162X052</t>
  </si>
  <si>
    <t>Venkovní kompaktní kondenzační jednotka multisplitová pro pět vnitřních jednotek,  jmenovitý chladící výkon 10 kW (rozsah 3,7 až 11 kW), chladivo R 410A, 230V, max.délka propoj.potrubí 80 m, rozměry venkovní jednotky (šxvxhl) 900x890x320 mm</t>
  </si>
  <si>
    <t>-319332350</t>
  </si>
  <si>
    <t xml:space="preserve">včetně připoj.šroubení /účinnost SEER 6,3, energ.třída A++/   </t>
  </si>
  <si>
    <t>75114X026</t>
  </si>
  <si>
    <t>Montáž potrubí měděného měkkého spojovaného pájením , předizolovaného určeného pro chlazení a klimatizaci (chladivo R 410A), Ag pájka, včetně venkovních lišt, pomocného materiálu a uchycení , dimenze Cu 1/4" (6,35 ) mm</t>
  </si>
  <si>
    <t>-74311345</t>
  </si>
  <si>
    <t xml:space="preserve">80,00   </t>
  </si>
  <si>
    <t>42911164X054</t>
  </si>
  <si>
    <t>Dodávka potrubí měděného měkkého (R220) spojovaného pájením určeného pro chlazení a klimatizaci, předizolovaného (izolace tl. 9 mm, dif.odpor tepelné izolace větší než 7000) včetně venkovních lišt,, Dimenze Cu 1/4" (6,35 ) mm</t>
  </si>
  <si>
    <t>-1581355266</t>
  </si>
  <si>
    <t>75114X027</t>
  </si>
  <si>
    <t>Montáž potrubí měděného měkkého spojovaného pájením , předizolovaného určeného pro chlazení a klimatizaci (chladivo R 410A), Ag pájka, včetně venkovních lišt, pomocného materiálu a uchycení , dimenze Cu 3/8" (9,52 ) mm</t>
  </si>
  <si>
    <t>1830807949</t>
  </si>
  <si>
    <t>42911165X055</t>
  </si>
  <si>
    <t>Dodávka potrubí měděného měkkého (R220) spojovaného pájením určeného pro chlazení a klimatizaci, předizolovaného (izolace tl. 9 mm, dif.odpor tepelné izolace větší než 7000) včetně venkovních lišt,, Dimenze Cu 3/8" (9,52 ) mm</t>
  </si>
  <si>
    <t>-614049362</t>
  </si>
  <si>
    <t>75114X028</t>
  </si>
  <si>
    <t>Úprava(dokončení) tepelné izolace po montáži na spojích potrubí (pro všechny jednotky)</t>
  </si>
  <si>
    <t>950030668</t>
  </si>
  <si>
    <t>75114X029</t>
  </si>
  <si>
    <t>Doplnění chladiva pro multisplit 5 jednotek</t>
  </si>
  <si>
    <t>-716661484</t>
  </si>
  <si>
    <t>42911166X056</t>
  </si>
  <si>
    <t>Chladivo R 410 A</t>
  </si>
  <si>
    <t>-1469010466</t>
  </si>
  <si>
    <t>0,8</t>
  </si>
  <si>
    <t>75114X030</t>
  </si>
  <si>
    <t>Tlaková zkouška potrubí a systému multisplit systém 5 vnitřních jednotek</t>
  </si>
  <si>
    <t>-264941247</t>
  </si>
  <si>
    <t>75114X033</t>
  </si>
  <si>
    <t>Komplexní vyzkoušení, spuštění multisplit systém 5 vnitřní jednotky</t>
  </si>
  <si>
    <t>-926865319</t>
  </si>
  <si>
    <t>1543617963</t>
  </si>
  <si>
    <t>0,213</t>
  </si>
  <si>
    <t>-608448464</t>
  </si>
  <si>
    <t>06 - Zeleň</t>
  </si>
  <si>
    <t>HSV - HSV</t>
  </si>
  <si>
    <t xml:space="preserve">    1 - Zemní práce</t>
  </si>
  <si>
    <t xml:space="preserve">    04 - Montáž</t>
  </si>
  <si>
    <t xml:space="preserve">    01 - Trvalky</t>
  </si>
  <si>
    <t xml:space="preserve">    02 - Listnaté dřeviny</t>
  </si>
  <si>
    <t xml:space="preserve">    03 - Ostatní materiál</t>
  </si>
  <si>
    <t xml:space="preserve">    05 - Vřesovištní dřeviny</t>
  </si>
  <si>
    <t>Montáž</t>
  </si>
  <si>
    <t>111212211</t>
  </si>
  <si>
    <t>Odstranění nevhodných dřevin průměru kmene do 100 mm výšky do 1 m s odstraněním pařezu do 100 m2 v rovině nebo na svahu do 1:5</t>
  </si>
  <si>
    <t>-252967163</t>
  </si>
  <si>
    <t xml:space="preserve">Poznámka k souboru cen:_x000D_
1. V cenách jsou započteny i náklady na odklizení vytěžené dřevní hmoty na vzdálenost do 50 m, se složením na hromady nebo s naložením na dopravní prostředek a případnou úpravu terénu se zhutněním po odstranění dřevin. 2. V cenách nejsou započteny náklady na uložení shrabu na skládku. 3. Ceny jsou určeny pouze pro pěstební zásahy a rekonstrukce v sadovnických a krajinářských úpravách. 4. Ceny nelze použít: a) pro úplnou likvidaci porostu při přípravě staveniště apod.; tyto práce se oceňují cenami katalogu 800-1 Zemní práce, b) pro odstranění kořenových výmladků; tyto práce se oceňují individuálně, c) -1221 až -1223 a -1331 až -1333 pro jednoleté semenáče dřevin, náletů v bylinném stavu; tyto práce se oceňují cenami souborů cen 185 80-42 Vypletí nebo 183 41-13 Odplevelení výsadeb. 5. Průměr kmene stromů nebo keřů se měří 0,15 m nad terénem. 6. Množství jednotek se stanoví samostatně za keřovou skupinu v m2 souvislé plochy rovné součtu půdorysných ploch omezených obalovými křivkami korun jednotlivých stromů a keřů, jejichž koruny se půdorysně překrývají. Jestliže by byl zmíněný součet ploch větší než půdorysná plocha staveniště (upravované plochy), uvažuje se pouze tato plocha. 7. V cenách o sklonu svahu přes 1:1 jsou uvažovány podmínky pro svahy běžně schůdné; bez použití lezeckých technik. V případě použití lezeckých technik se tyto náklady oceňují individuálně. </t>
  </si>
  <si>
    <t>111212351</t>
  </si>
  <si>
    <t>Odstranění nevhodných dřevin průměru kmene do 100 mm výšky přes 1 m s odstraněním pařezu do 100 m2 v rovině nebo na svahu do 1:5</t>
  </si>
  <si>
    <t>-578914986</t>
  </si>
  <si>
    <t>183111212</t>
  </si>
  <si>
    <t>Hloubení jamek pro vysazování rostlin v zemině tř.1 až 4 s výměnou půdy z 50% v rovině nebo na svahu do 1:5, objemu přes 0,002 do 0,005 m3</t>
  </si>
  <si>
    <t>-7979123</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</si>
  <si>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</si>
  <si>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183101214</t>
  </si>
  <si>
    <t>Hloubení jamek pro vysazování rostlin v zemině tř.1 až 4 s výměnou půdy z 50% v rovině nebo na svahu do 1:5, objemu přes 0,05 do 0,125 m3</t>
  </si>
  <si>
    <t>297394325</t>
  </si>
  <si>
    <t>183101313</t>
  </si>
  <si>
    <t>Hloubení jamek pro vysazování rostlin v zemině tř.1 až 4 s výměnou půdy z 100% v rovině nebo na svahu do 1:5, objemu přes 0,02 do 0,05 m3</t>
  </si>
  <si>
    <t>53433181</t>
  </si>
  <si>
    <t xml:space="preserve">Poznámka k souboru cen:_x000D_
1. V cenách jsou započteny i náklady na případné naložení přebytečných výkopků na dopravní prostředek, odvoz na vzdálenost do 20 km a složení výkopků. 2. V cenách nejsou započteny náklady na: a) substrát, tyto náklady se oceňují ve specifikaci, b) uložení odpadu na skládku. 3. V cenách o sklonu svahu přes 1:1 jsou uvažovány podmínky pro svahy běžně schůdné; bez použití lezeckých technik. V případě použití lezeckých technik se tyto náklady oceňují individuálně. </t>
  </si>
  <si>
    <t>Poznámka k položce:
(Calluna,Erica)</t>
  </si>
  <si>
    <t>183205113</t>
  </si>
  <si>
    <t>Založení záhonu pro výsadbu rostlin v rovině nebo na svahu do 1:5 v zemině tř. 4</t>
  </si>
  <si>
    <t>-205402112</t>
  </si>
  <si>
    <t xml:space="preserve">Poznámka k souboru cen:_x000D_
1. V cenách jsou započteny i náklady na urovnání s případným naložení odpadu na dopravní prostředek, odvoz na vzdálenost do 20 km a složení výkopků. 2. Ceny nelze použít pro založení záhonu s výškovým členěním pro ornamentální výsadby; tyto práce se oceňují individuálně. </t>
  </si>
  <si>
    <t>183211313</t>
  </si>
  <si>
    <t>Výsadba květin do připravené půdy se zalitím do připravené půdy, se zalitím cibulí nebo hlíz</t>
  </si>
  <si>
    <t>2104023612</t>
  </si>
  <si>
    <t xml:space="preserve">Poznámka k souboru cen:_x000D_
1. V cenách jsou započteny i náklady na případné naložení přebytečných výkopků na dopravní prostředek, odvoz na vzdálenost do 20 km a složení výkopků. 2. V cenách nejsou započteny náklady na: a) hloubení jamek, b) uložení odpadu na skládce. 3. Ceny nelze použít pro ornamentální výsadby; tyto se oceňují individuálně. </t>
  </si>
  <si>
    <t>183211322</t>
  </si>
  <si>
    <t>Výsadba květin do připravené půdy se zalitím do připravené půdy, se zalitím květin hrnkovaných o průměru květináče přes 80 do 120 mm</t>
  </si>
  <si>
    <t>323427460</t>
  </si>
  <si>
    <t>184102110</t>
  </si>
  <si>
    <t>Výsadba dřeviny s balem do předem vyhloubené jamky se zalitím v rovině nebo na svahu do 1:5, při průměru balu do 100 mm</t>
  </si>
  <si>
    <t>-285793429</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</si>
  <si>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</si>
  <si>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184102111</t>
  </si>
  <si>
    <t>Výsadba dřeviny s balem do předem vyhloubené jamky se zalitím v rovině nebo na svahu do 1:5, při průměru balu přes 100 do 200 mm</t>
  </si>
  <si>
    <t>343170628</t>
  </si>
  <si>
    <t>184802111R1</t>
  </si>
  <si>
    <t>Chemické odplevelení před výsadbou v rov. (2* celá plocha)</t>
  </si>
  <si>
    <t>-1089252743</t>
  </si>
  <si>
    <t>184806112</t>
  </si>
  <si>
    <t>Řez stromů, keřů nebo růží průklestem stromů netrnitých, o průměru koruny přes 2 do 4 m</t>
  </si>
  <si>
    <t>-999948406</t>
  </si>
  <si>
    <t xml:space="preserve">Poznámka k souboru cen:_x000D_
1. V cenách jsou započteny i náklady spojené s přemístěním odstraněných větví na vzdálenost do 20 m, uložením na hromady, naložením na dopravní prostředek, odvozem do 20 km a se složením. 2. V cenách nejsou započteny náklady na uložení odpadu na skládku. 3. Ceny -6111 až -6163 a -6185 až -6188 jsou určeny pouze pro každoročně řezané dřeviny. 4. Ceny -6111 až -6144 jsou určeny pouze při použití žebře do maximální délky 5 m. 5. Ceny nelze použít pro řez popínavých dřevin a řez stromů nebo keřů ve ztížených podmínkách. Tyto práce se oceňují individuálně. 6. Měrnou jednotkou kus se u řezu rozumí jeden strom nebo jeden keř. </t>
  </si>
  <si>
    <t>184806152</t>
  </si>
  <si>
    <t>Řez stromů, keřů nebo růží průklestem keřů netrnitých, o průměru koruny přes 1,5 do 3 m</t>
  </si>
  <si>
    <t>-405978629</t>
  </si>
  <si>
    <t>Poznámka k položce:
 (+ snížení výšky,úprava tvaru), (svída, tavolník)</t>
  </si>
  <si>
    <t>184806153</t>
  </si>
  <si>
    <t>Řez stromů, keřů nebo růží průklestem keřů netrnitých, o průměru koruny přes 3 do 5 m</t>
  </si>
  <si>
    <t>-733070481</t>
  </si>
  <si>
    <t>Poznámka k položce:
 (+ snížení výšky,úprava tvaru), (ruj)</t>
  </si>
  <si>
    <t>184911161</t>
  </si>
  <si>
    <t>Mulčování záhonů kačírkem nebo drceným kamenivem tloušťky mulče přes 50 do 100 mm v rovině nebo na svahu do 1:5</t>
  </si>
  <si>
    <t>-538015504</t>
  </si>
  <si>
    <t xml:space="preserve">Poznámka k souboru cen:_x000D_
1. V cenách jsou započteny i náklady na naložení odpadu na dopravní prostředek, odvoz do 20 km a složení odpadu. 2. V cenách nejsou započteny náklady na: a) uložení odpadu na skládku, b) mulč v podobě kačírku nebo drceného kameniva, tento se oceňuje ve specifikaci. 3. Ceny jsou určeny pro zpracování materiálem o frakci do 63 mm. Nad velikost této frakce se práce oceňuje individuálně. </t>
  </si>
  <si>
    <t>184911421</t>
  </si>
  <si>
    <t>Mulčování vysazených rostlin mulčovací kůrou, tl. do 100 mm v rovině nebo na svahu do 1:5</t>
  </si>
  <si>
    <t>1462383305</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</si>
  <si>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</si>
  <si>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18580212R</t>
  </si>
  <si>
    <t>Instalace dělícího plastového pásku (mezi trávník a výstavbu)</t>
  </si>
  <si>
    <t>bm</t>
  </si>
  <si>
    <t>-521545547</t>
  </si>
  <si>
    <t>998231311</t>
  </si>
  <si>
    <t>Přesun hmot pro sadovnické a krajinářské úpravy dopravní vzdálenost do 5000 m</t>
  </si>
  <si>
    <t>-840613103</t>
  </si>
  <si>
    <t>184806154R</t>
  </si>
  <si>
    <t>Příprava půdy pro založení SÚ</t>
  </si>
  <si>
    <t>-1641306794</t>
  </si>
  <si>
    <t>185802114R</t>
  </si>
  <si>
    <t>Hnojení půdy nebo trávníku v rovině nebo na svahu do 1:5 umělým hnojivem s rozdělením k jednotlivým rostlinám</t>
  </si>
  <si>
    <t>1969443245</t>
  </si>
  <si>
    <t>Trvalky</t>
  </si>
  <si>
    <t>1.1R</t>
  </si>
  <si>
    <t>Aconitum oměj</t>
  </si>
  <si>
    <t>778256917</t>
  </si>
  <si>
    <t>2.1.R</t>
  </si>
  <si>
    <t>Agrimonia vulgaris řepík</t>
  </si>
  <si>
    <t>1604023382</t>
  </si>
  <si>
    <t>3.1R</t>
  </si>
  <si>
    <t>Achillea millefolium (bílá!) řebříček obecný</t>
  </si>
  <si>
    <t>-218981399</t>
  </si>
  <si>
    <t>4.1R</t>
  </si>
  <si>
    <t>Alchemilla mollis kontryhel měkký</t>
  </si>
  <si>
    <t>-1591123412</t>
  </si>
  <si>
    <t>5.1R</t>
  </si>
  <si>
    <t>Anemone sylvestris sasanka lesní</t>
  </si>
  <si>
    <t>1986914519</t>
  </si>
  <si>
    <t>6.1R</t>
  </si>
  <si>
    <t>Artemisia schmidtiana 'Nana' pelyněk</t>
  </si>
  <si>
    <t>795155633</t>
  </si>
  <si>
    <t>7.1R</t>
  </si>
  <si>
    <t>Aruncus sylvester udatna</t>
  </si>
  <si>
    <t>1778489182</t>
  </si>
  <si>
    <t>8.1R</t>
  </si>
  <si>
    <t>Astilbe x arendsii čechrava zahradní</t>
  </si>
  <si>
    <t>-616193716</t>
  </si>
  <si>
    <t>9.1R</t>
  </si>
  <si>
    <t>Convallaria majalis konvalinka vonná</t>
  </si>
  <si>
    <t>1648637751</t>
  </si>
  <si>
    <t>10.1R</t>
  </si>
  <si>
    <t>Deschampsia caespitosa metlice trsnatá</t>
  </si>
  <si>
    <t>-1535270143</t>
  </si>
  <si>
    <t>11.1R</t>
  </si>
  <si>
    <t>Dryopteris filix - mas kapraď samec</t>
  </si>
  <si>
    <t>-1732473004</t>
  </si>
  <si>
    <t>12.1R</t>
  </si>
  <si>
    <t>Echinacea purpurea třapatka</t>
  </si>
  <si>
    <t>250774341</t>
  </si>
  <si>
    <t>13.1R</t>
  </si>
  <si>
    <t>Fragaria vesca jahodník</t>
  </si>
  <si>
    <t>-2129964381</t>
  </si>
  <si>
    <t>14.1R</t>
  </si>
  <si>
    <t>Geranium sanquineum kakost krvavý</t>
  </si>
  <si>
    <t>-188175481</t>
  </si>
  <si>
    <t>15.1R</t>
  </si>
  <si>
    <t>Helleborus x hybridus čemeřice</t>
  </si>
  <si>
    <t>-1853460918</t>
  </si>
  <si>
    <t>16.1R</t>
  </si>
  <si>
    <t>Hemerocallis x hybridus denivka</t>
  </si>
  <si>
    <t>1490375772</t>
  </si>
  <si>
    <t>17.1R</t>
  </si>
  <si>
    <t>Hypericum perforatum třezalka</t>
  </si>
  <si>
    <t>2145868410</t>
  </si>
  <si>
    <t>18.1R</t>
  </si>
  <si>
    <t>Lavandula angustifolia levandule lékařská</t>
  </si>
  <si>
    <t>-823706358</t>
  </si>
  <si>
    <t>19.1R</t>
  </si>
  <si>
    <t>Origanum vulgare dobromysl obecná</t>
  </si>
  <si>
    <t>977884121</t>
  </si>
  <si>
    <t>20.1R</t>
  </si>
  <si>
    <t>Polygonatum multiflorum kokořík mnohokvětý</t>
  </si>
  <si>
    <t>1757959874</t>
  </si>
  <si>
    <t>21.1R</t>
  </si>
  <si>
    <t>Pulmonaria officinalis plicník</t>
  </si>
  <si>
    <t>-204648692</t>
  </si>
  <si>
    <t>22.1R</t>
  </si>
  <si>
    <t>Salvia officinalis šalvěj</t>
  </si>
  <si>
    <t>-2119434390</t>
  </si>
  <si>
    <t>23.1R</t>
  </si>
  <si>
    <t>Symphytum officinale kostival</t>
  </si>
  <si>
    <t>82508076</t>
  </si>
  <si>
    <t>24.1R</t>
  </si>
  <si>
    <t>Thymus serpyllum mateřídouška</t>
  </si>
  <si>
    <t>1332259419</t>
  </si>
  <si>
    <t>25.1R</t>
  </si>
  <si>
    <t>Thymus vulgaris tymián</t>
  </si>
  <si>
    <t>-1119083206</t>
  </si>
  <si>
    <t>26.1R</t>
  </si>
  <si>
    <t>Veronica teucrium rozrazil</t>
  </si>
  <si>
    <t>1823258641</t>
  </si>
  <si>
    <t>27.1R</t>
  </si>
  <si>
    <t>Cibuloviny</t>
  </si>
  <si>
    <t>1014215467</t>
  </si>
  <si>
    <t>Poznámka k položce:
ROSTLINNÝ  MATERIÁL  CELKEM ; Velikost  Specifikace:; výška dřevin v cm K 1, K 2…- kontejner+počet obsažených litrů zeminy; h 9*9*10…- kontejner hranatý, velikost hran</t>
  </si>
  <si>
    <t>Listnaté dřeviny</t>
  </si>
  <si>
    <t>1.2R</t>
  </si>
  <si>
    <t>Cotoneaster dammeri skalník Dammerův</t>
  </si>
  <si>
    <t>-668850951</t>
  </si>
  <si>
    <t>2.2R</t>
  </si>
  <si>
    <t>Hydrangea macrophylla hortenzie velkolistá</t>
  </si>
  <si>
    <t>1860939233</t>
  </si>
  <si>
    <t>3.2R</t>
  </si>
  <si>
    <t>Hypericum calycinum třezalka kalíškatá</t>
  </si>
  <si>
    <t>-1590465473</t>
  </si>
  <si>
    <t>Poznámka k položce:
Vřesovištní dřeviny</t>
  </si>
  <si>
    <t>Ostatní materiál</t>
  </si>
  <si>
    <t>1.3R</t>
  </si>
  <si>
    <t>Umělé hnojivo (tabletové)</t>
  </si>
  <si>
    <t>-1259564061</t>
  </si>
  <si>
    <t>Poznámka k položce:
1 ks tablet/1rostlina = 367 tablet x 10 gr = 3670g = 3,67kg</t>
  </si>
  <si>
    <t>2.3R</t>
  </si>
  <si>
    <t>Kamenná drť</t>
  </si>
  <si>
    <t>1006866755</t>
  </si>
  <si>
    <t>Poznámka k položce:
(frakce 8-16mm, vrstva cca 10cm, 22m2 *0,1=2,2m3, tj cca 4,4 t)</t>
  </si>
  <si>
    <t>3.3R</t>
  </si>
  <si>
    <t>Substrát (pytle á 150l)</t>
  </si>
  <si>
    <t>-396337517</t>
  </si>
  <si>
    <t>4.3R</t>
  </si>
  <si>
    <t>Rašelina (pytle á 180l)</t>
  </si>
  <si>
    <t>-2050219531</t>
  </si>
  <si>
    <t>5.3R</t>
  </si>
  <si>
    <t>Totální herbicid</t>
  </si>
  <si>
    <t>1380886541</t>
  </si>
  <si>
    <t>6.3R</t>
  </si>
  <si>
    <t>Kůra</t>
  </si>
  <si>
    <t>-1979897480</t>
  </si>
  <si>
    <t>7.3R</t>
  </si>
  <si>
    <t>Dělící pásek mezi výsadbu a trávník (cca 60m), (balení á12m)</t>
  </si>
  <si>
    <t>-1123774310</t>
  </si>
  <si>
    <t>8.3R</t>
  </si>
  <si>
    <t>Travní směs</t>
  </si>
  <si>
    <t>-1377935994</t>
  </si>
  <si>
    <t>Poznámka k položce:
OSTATNÍ  MATERIÁL  CELKEM</t>
  </si>
  <si>
    <t>Vřesovištní dřeviny</t>
  </si>
  <si>
    <t>1.5R</t>
  </si>
  <si>
    <t>Calluna vulgaris, Erica carnea vřes obecný, vřesovec pleťový</t>
  </si>
  <si>
    <t>-1816532527</t>
  </si>
  <si>
    <t>Poznámka k položce:
Trvalky</t>
  </si>
  <si>
    <t>07 - Ostatní a vedlejší náklady</t>
  </si>
  <si>
    <t>V - Oddíly VRN</t>
  </si>
  <si>
    <t xml:space="preserve">    V01 - Průzkumné, geodetické a projektové práce</t>
  </si>
  <si>
    <t xml:space="preserve">    V03 - Zařízení staveniště</t>
  </si>
  <si>
    <t xml:space="preserve">    V04 - Inženýrská činnost</t>
  </si>
  <si>
    <t xml:space="preserve">    V05 - Finanční náklady</t>
  </si>
  <si>
    <t xml:space="preserve">    V06 - Ostatní náklady</t>
  </si>
  <si>
    <t>V</t>
  </si>
  <si>
    <t>Oddíly VRN</t>
  </si>
  <si>
    <t>V01</t>
  </si>
  <si>
    <t>Průzkumné, geodetické a projektové práce</t>
  </si>
  <si>
    <t>004111024TR</t>
  </si>
  <si>
    <t>Dokumentace skutečného provedení dle vyhl. 499/2006 ve třech listinných vyhotoveních +1x na CD-Rom</t>
  </si>
  <si>
    <t>230995915</t>
  </si>
  <si>
    <t>Poznámka k položce:
Dokumentace skutečného provedení dle vyhl. 499/2006 ve třech listinných vyhotoveních +1x na CD-Rom</t>
  </si>
  <si>
    <t>V03</t>
  </si>
  <si>
    <t>Zařízení staveniště</t>
  </si>
  <si>
    <t>005121010R</t>
  </si>
  <si>
    <t>Vybudování zařízení staveniště</t>
  </si>
  <si>
    <t>358830554</t>
  </si>
  <si>
    <t>005121020R</t>
  </si>
  <si>
    <t>Provoz zařízení staveniště</t>
  </si>
  <si>
    <t>1466196992</t>
  </si>
  <si>
    <t>005121030R</t>
  </si>
  <si>
    <t>Odstranění zařízení staveniště</t>
  </si>
  <si>
    <t>1653561587</t>
  </si>
  <si>
    <t>V04</t>
  </si>
  <si>
    <t>Inženýrská činnost</t>
  </si>
  <si>
    <t>043194000R</t>
  </si>
  <si>
    <t>Provádění průběžných testů a komplexních zkoušek dle plánu řízení a kontroly jakosti,</t>
  </si>
  <si>
    <t>973185103</t>
  </si>
  <si>
    <t>Poznámka k položce:
Provádění průběžných testů a komplexních zkoušek dle plánu řízení a kontroly jakosti,</t>
  </si>
  <si>
    <t>V05</t>
  </si>
  <si>
    <t>Finanční náklady</t>
  </si>
  <si>
    <t>005261012TR</t>
  </si>
  <si>
    <t>Náklady spojené s pojištěním odpovědnosti za škodu jak je uvedeno v návrhu smlouvy o dílo</t>
  </si>
  <si>
    <t>-1832152480</t>
  </si>
  <si>
    <t>Poznámka k položce:
Náklady spojené s pojištěním odpovědnosti za škodu jak je uvedeno v návrhu smlouvy o dílo</t>
  </si>
  <si>
    <t>005261024TR</t>
  </si>
  <si>
    <t>Hlavní tituly průvodních činností a nákladů finanční náklady bankovní záruka</t>
  </si>
  <si>
    <t>1361922440</t>
  </si>
  <si>
    <t>V06</t>
  </si>
  <si>
    <t>Ostatní náklady</t>
  </si>
  <si>
    <t>799005R</t>
  </si>
  <si>
    <t>Stálá informační tabule (trvalá pamětní deska) - rozměr 0,3 x 04 m, dle odsouhlaseného vzoru objednatele</t>
  </si>
  <si>
    <t>-947347808</t>
  </si>
  <si>
    <t>799015R</t>
  </si>
  <si>
    <t>Velkoplošný informační panel - rozměr 5,1 x 2,4 m, dle odsouhlaseného vzoru objednatele</t>
  </si>
  <si>
    <t>-412134491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</si>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</sst>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2">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FF0000"/>
      <name val="Trebuchet MS"/>
    </font>
    <font>
      <sz val="8"/>
      <color rgb="FF800080"/>
      <name val="Trebuchet MS"/>
    </font>
    <font>
      <i/>
      <sz val="8"/>
      <color rgb="FF0000FF"/>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1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3" fillId="3" borderId="0" xfId="0" applyFont="1" applyFill="1" applyAlignment="1" applyProtection="1">
      <alignment horizontal="left" vertical="center"/>
    </xf>
    <xf numFmtId="0" fontId="5"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50"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0" fontId="30"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2" fillId="0" borderId="18"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9" xfId="0" applyNumberFormat="1" applyFont="1" applyBorder="1" applyAlignment="1" applyProtection="1">
      <alignment vertical="center"/>
    </xf>
    <xf numFmtId="0" fontId="5" fillId="0" borderId="0" xfId="0" applyFont="1" applyAlignment="1">
      <alignment horizontal="left" vertical="center"/>
    </xf>
    <xf numFmtId="4" fontId="32" fillId="0" borderId="23" xfId="0" applyNumberFormat="1" applyFont="1" applyBorder="1" applyAlignment="1" applyProtection="1">
      <alignment vertical="center"/>
    </xf>
    <xf numFmtId="4" fontId="32" fillId="0" borderId="24" xfId="0" applyNumberFormat="1" applyFont="1" applyBorder="1" applyAlignment="1" applyProtection="1">
      <alignment vertical="center"/>
    </xf>
    <xf numFmtId="166" fontId="32" fillId="0" borderId="24" xfId="0" applyNumberFormat="1" applyFont="1" applyBorder="1" applyAlignment="1" applyProtection="1">
      <alignment vertical="center"/>
    </xf>
    <xf numFmtId="4" fontId="32"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4" fillId="3" borderId="0" xfId="0" applyFont="1" applyFill="1" applyAlignment="1">
      <alignment horizontal="left" vertical="center"/>
    </xf>
    <xf numFmtId="0" fontId="33"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4"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5"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8" fillId="0" borderId="0" xfId="0" applyFont="1" applyBorder="1" applyAlignment="1" applyProtection="1">
      <alignment horizontal="left" vertical="center"/>
    </xf>
    <xf numFmtId="0" fontId="39" fillId="0" borderId="0" xfId="0" applyFont="1" applyBorder="1" applyAlignment="1" applyProtection="1">
      <alignment horizontal="left" vertical="center"/>
    </xf>
    <xf numFmtId="0" fontId="39"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0" fontId="11" fillId="0" borderId="0" xfId="0" applyFont="1" applyAlignment="1" applyProtection="1">
      <alignment horizontal="lef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41" fillId="0" borderId="28" xfId="0" applyFont="1" applyBorder="1" applyAlignment="1" applyProtection="1">
      <alignment horizontal="center" vertical="center"/>
    </xf>
    <xf numFmtId="49" fontId="41" fillId="0" borderId="28" xfId="0" applyNumberFormat="1"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41" fillId="0" borderId="28" xfId="0" applyFont="1" applyBorder="1" applyAlignment="1" applyProtection="1">
      <alignment horizontal="center" vertical="center" wrapText="1"/>
    </xf>
    <xf numFmtId="167" fontId="41" fillId="0" borderId="28" xfId="0" applyNumberFormat="1" applyFont="1" applyBorder="1" applyAlignment="1" applyProtection="1">
      <alignment vertical="center"/>
    </xf>
    <xf numFmtId="4" fontId="41" fillId="4"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xf>
    <xf numFmtId="0" fontId="41" fillId="0" borderId="5" xfId="0" applyFont="1" applyBorder="1" applyAlignment="1">
      <alignment vertical="center"/>
    </xf>
    <xf numFmtId="0" fontId="41" fillId="4" borderId="28"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42" fillId="0" borderId="0" xfId="0" applyFont="1" applyAlignment="1" applyProtection="1">
      <alignment vertical="center" wrapText="1"/>
    </xf>
    <xf numFmtId="0" fontId="0" fillId="0" borderId="18"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6" fillId="0" borderId="0" xfId="0" applyFont="1" applyBorder="1" applyAlignment="1" applyProtection="1">
      <alignment horizontal="left"/>
    </xf>
    <xf numFmtId="4" fontId="6" fillId="0" borderId="0" xfId="0" applyNumberFormat="1" applyFont="1" applyBorder="1" applyAlignment="1" applyProtection="1"/>
    <xf numFmtId="0" fontId="42" fillId="0" borderId="0" xfId="0" applyFont="1" applyBorder="1" applyAlignment="1" applyProtection="1">
      <alignment vertical="center" wrapText="1"/>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0" xfId="0" applyAlignment="1" applyProtection="1">
      <alignment vertical="top"/>
      <protection locked="0"/>
    </xf>
    <xf numFmtId="0" fontId="43" fillId="0" borderId="29" xfId="0" applyFont="1" applyBorder="1" applyAlignment="1" applyProtection="1">
      <alignment vertical="center" wrapText="1"/>
      <protection locked="0"/>
    </xf>
    <xf numFmtId="0" fontId="43" fillId="0" borderId="30" xfId="0" applyFont="1" applyBorder="1" applyAlignment="1" applyProtection="1">
      <alignment vertical="center" wrapText="1"/>
      <protection locked="0"/>
    </xf>
    <xf numFmtId="0" fontId="43" fillId="0" borderId="31" xfId="0" applyFont="1" applyBorder="1" applyAlignment="1" applyProtection="1">
      <alignment vertical="center" wrapText="1"/>
      <protection locked="0"/>
    </xf>
    <xf numFmtId="0" fontId="43" fillId="0" borderId="32" xfId="0" applyFont="1" applyBorder="1" applyAlignment="1" applyProtection="1">
      <alignment horizontal="center" vertical="center" wrapText="1"/>
      <protection locked="0"/>
    </xf>
    <xf numFmtId="0" fontId="43" fillId="0" borderId="33" xfId="0" applyFont="1" applyBorder="1" applyAlignment="1" applyProtection="1">
      <alignment horizontal="center" vertical="center" wrapText="1"/>
      <protection locked="0"/>
    </xf>
    <xf numFmtId="0" fontId="43" fillId="0" borderId="32" xfId="0" applyFont="1" applyBorder="1" applyAlignment="1" applyProtection="1">
      <alignment vertical="center" wrapText="1"/>
      <protection locked="0"/>
    </xf>
    <xf numFmtId="0" fontId="43" fillId="0" borderId="33" xfId="0" applyFont="1" applyBorder="1" applyAlignment="1" applyProtection="1">
      <alignment vertical="center" wrapText="1"/>
      <protection locked="0"/>
    </xf>
    <xf numFmtId="0" fontId="45" fillId="0" borderId="1"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32" xfId="0" applyFont="1" applyBorder="1" applyAlignment="1" applyProtection="1">
      <alignment vertical="center" wrapText="1"/>
      <protection locked="0"/>
    </xf>
    <xf numFmtId="0" fontId="46" fillId="0" borderId="1" xfId="0" applyFont="1" applyBorder="1" applyAlignment="1" applyProtection="1">
      <alignment vertical="center" wrapText="1"/>
      <protection locked="0"/>
    </xf>
    <xf numFmtId="0" fontId="46" fillId="0" borderId="1" xfId="0" applyFont="1" applyBorder="1" applyAlignment="1" applyProtection="1">
      <alignment vertical="center"/>
      <protection locked="0"/>
    </xf>
    <xf numFmtId="0" fontId="46" fillId="0" borderId="1" xfId="0" applyFont="1" applyBorder="1" applyAlignment="1" applyProtection="1">
      <alignment horizontal="left" vertical="center"/>
      <protection locked="0"/>
    </xf>
    <xf numFmtId="49" fontId="46" fillId="0" borderId="1" xfId="0" applyNumberFormat="1" applyFont="1" applyBorder="1" applyAlignment="1" applyProtection="1">
      <alignment vertical="center" wrapText="1"/>
      <protection locked="0"/>
    </xf>
    <xf numFmtId="0" fontId="43" fillId="0" borderId="35" xfId="0" applyFont="1" applyBorder="1" applyAlignment="1" applyProtection="1">
      <alignment vertical="center" wrapText="1"/>
      <protection locked="0"/>
    </xf>
    <xf numFmtId="0" fontId="47" fillId="0" borderId="34" xfId="0" applyFont="1" applyBorder="1" applyAlignment="1" applyProtection="1">
      <alignment vertical="center" wrapText="1"/>
      <protection locked="0"/>
    </xf>
    <xf numFmtId="0" fontId="43" fillId="0" borderId="36" xfId="0" applyFont="1" applyBorder="1" applyAlignment="1" applyProtection="1">
      <alignment vertical="center" wrapText="1"/>
      <protection locked="0"/>
    </xf>
    <xf numFmtId="0" fontId="43" fillId="0" borderId="1" xfId="0" applyFont="1" applyBorder="1" applyAlignment="1" applyProtection="1">
      <alignment vertical="top"/>
      <protection locked="0"/>
    </xf>
    <xf numFmtId="0" fontId="43" fillId="0" borderId="0" xfId="0" applyFont="1" applyAlignment="1" applyProtection="1">
      <alignment vertical="top"/>
      <protection locked="0"/>
    </xf>
    <xf numFmtId="0" fontId="43" fillId="0" borderId="29" xfId="0" applyFont="1" applyBorder="1" applyAlignment="1" applyProtection="1">
      <alignment horizontal="left" vertical="center"/>
      <protection locked="0"/>
    </xf>
    <xf numFmtId="0" fontId="43" fillId="0" borderId="30" xfId="0" applyFont="1" applyBorder="1" applyAlignment="1" applyProtection="1">
      <alignment horizontal="left" vertical="center"/>
      <protection locked="0"/>
    </xf>
    <xf numFmtId="0" fontId="43" fillId="0" borderId="31" xfId="0" applyFont="1" applyBorder="1" applyAlignment="1" applyProtection="1">
      <alignment horizontal="left" vertical="center"/>
      <protection locked="0"/>
    </xf>
    <xf numFmtId="0" fontId="43" fillId="0" borderId="32" xfId="0" applyFont="1" applyBorder="1" applyAlignment="1" applyProtection="1">
      <alignment horizontal="left" vertical="center"/>
      <protection locked="0"/>
    </xf>
    <xf numFmtId="0" fontId="43" fillId="0" borderId="33"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8" fillId="0" borderId="0" xfId="0" applyFont="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5" fillId="0" borderId="34" xfId="0" applyFont="1" applyBorder="1" applyAlignment="1" applyProtection="1">
      <alignment horizontal="center" vertical="center"/>
      <protection locked="0"/>
    </xf>
    <xf numFmtId="0" fontId="48" fillId="0" borderId="34"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6" fillId="0" borderId="1" xfId="0" applyFont="1" applyBorder="1" applyAlignment="1" applyProtection="1">
      <alignment horizontal="center" vertical="center"/>
      <protection locked="0"/>
    </xf>
    <xf numFmtId="0" fontId="46" fillId="0" borderId="32" xfId="0" applyFont="1" applyBorder="1" applyAlignment="1" applyProtection="1">
      <alignment horizontal="left" vertical="center"/>
      <protection locked="0"/>
    </xf>
    <xf numFmtId="0" fontId="46" fillId="2" borderId="1" xfId="0" applyFont="1" applyFill="1" applyBorder="1" applyAlignment="1" applyProtection="1">
      <alignment horizontal="left" vertical="center"/>
      <protection locked="0"/>
    </xf>
    <xf numFmtId="0" fontId="46" fillId="2" borderId="1" xfId="0" applyFont="1" applyFill="1" applyBorder="1" applyAlignment="1" applyProtection="1">
      <alignment horizontal="center" vertical="center"/>
      <protection locked="0"/>
    </xf>
    <xf numFmtId="0" fontId="43" fillId="0" borderId="35" xfId="0" applyFont="1" applyBorder="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3" fillId="0" borderId="36"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wrapText="1"/>
      <protection locked="0"/>
    </xf>
    <xf numFmtId="0" fontId="46" fillId="0" borderId="1" xfId="0" applyFont="1" applyBorder="1" applyAlignment="1" applyProtection="1">
      <alignment horizontal="center" vertical="center" wrapText="1"/>
      <protection locked="0"/>
    </xf>
    <xf numFmtId="0" fontId="43" fillId="0" borderId="29" xfId="0" applyFont="1" applyBorder="1" applyAlignment="1" applyProtection="1">
      <alignment horizontal="left" vertical="center" wrapText="1"/>
      <protection locked="0"/>
    </xf>
    <xf numFmtId="0" fontId="43" fillId="0" borderId="30" xfId="0" applyFont="1" applyBorder="1" applyAlignment="1" applyProtection="1">
      <alignment horizontal="left" vertical="center" wrapText="1"/>
      <protection locked="0"/>
    </xf>
    <xf numFmtId="0" fontId="43" fillId="0" borderId="31"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8" fillId="0" borderId="32"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protection locked="0"/>
    </xf>
    <xf numFmtId="0" fontId="46" fillId="0" borderId="35"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36" xfId="0" applyFont="1" applyBorder="1" applyAlignment="1" applyProtection="1">
      <alignment horizontal="left" vertical="center" wrapText="1"/>
      <protection locked="0"/>
    </xf>
    <xf numFmtId="0" fontId="46" fillId="0" borderId="1" xfId="0" applyFont="1" applyBorder="1" applyAlignment="1" applyProtection="1">
      <alignment horizontal="left" vertical="top"/>
      <protection locked="0"/>
    </xf>
    <xf numFmtId="0" fontId="46" fillId="0" borderId="1" xfId="0" applyFont="1" applyBorder="1" applyAlignment="1" applyProtection="1">
      <alignment horizontal="center" vertical="top"/>
      <protection locked="0"/>
    </xf>
    <xf numFmtId="0" fontId="46" fillId="0" borderId="35" xfId="0" applyFont="1" applyBorder="1" applyAlignment="1" applyProtection="1">
      <alignment horizontal="left" vertical="center"/>
      <protection locked="0"/>
    </xf>
    <xf numFmtId="0" fontId="46" fillId="0" borderId="36" xfId="0" applyFont="1" applyBorder="1" applyAlignment="1" applyProtection="1">
      <alignment horizontal="left" vertical="center"/>
      <protection locked="0"/>
    </xf>
    <xf numFmtId="0" fontId="48" fillId="0" borderId="0" xfId="0" applyFont="1" applyAlignment="1" applyProtection="1">
      <alignment vertical="center"/>
      <protection locked="0"/>
    </xf>
    <xf numFmtId="0" fontId="45" fillId="0" borderId="1" xfId="0" applyFont="1" applyBorder="1" applyAlignment="1" applyProtection="1">
      <alignment vertical="center"/>
      <protection locked="0"/>
    </xf>
    <xf numFmtId="0" fontId="48" fillId="0" borderId="34" xfId="0" applyFont="1" applyBorder="1" applyAlignment="1" applyProtection="1">
      <alignment vertical="center"/>
      <protection locked="0"/>
    </xf>
    <xf numFmtId="0" fontId="45"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6"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5" fillId="0" borderId="34" xfId="0" applyFont="1" applyBorder="1" applyAlignment="1" applyProtection="1">
      <alignment horizontal="left"/>
      <protection locked="0"/>
    </xf>
    <xf numFmtId="0" fontId="48" fillId="0" borderId="34" xfId="0" applyFont="1" applyBorder="1" applyAlignment="1" applyProtection="1">
      <protection locked="0"/>
    </xf>
    <xf numFmtId="0" fontId="43" fillId="0" borderId="32" xfId="0" applyFont="1" applyBorder="1" applyAlignment="1" applyProtection="1">
      <alignment vertical="top"/>
      <protection locked="0"/>
    </xf>
    <xf numFmtId="0" fontId="43" fillId="0" borderId="33" xfId="0" applyFont="1" applyBorder="1" applyAlignment="1" applyProtection="1">
      <alignment vertical="top"/>
      <protection locked="0"/>
    </xf>
    <xf numFmtId="0" fontId="43" fillId="0" borderId="1" xfId="0" applyFont="1" applyBorder="1" applyAlignment="1" applyProtection="1">
      <alignment horizontal="center" vertical="center"/>
      <protection locked="0"/>
    </xf>
    <xf numFmtId="0" fontId="43" fillId="0" borderId="1" xfId="0" applyFont="1" applyBorder="1" applyAlignment="1" applyProtection="1">
      <alignment horizontal="left" vertical="top"/>
      <protection locked="0"/>
    </xf>
    <xf numFmtId="0" fontId="43" fillId="0" borderId="35" xfId="0" applyFont="1" applyBorder="1" applyAlignment="1" applyProtection="1">
      <alignment vertical="top"/>
      <protection locked="0"/>
    </xf>
    <xf numFmtId="0" fontId="43" fillId="0" borderId="34" xfId="0" applyFont="1" applyBorder="1" applyAlignment="1" applyProtection="1">
      <alignment vertical="top"/>
      <protection locked="0"/>
    </xf>
    <xf numFmtId="0" fontId="43"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3" fillId="3" borderId="0" xfId="1" applyFont="1" applyFill="1" applyAlignment="1">
      <alignment vertical="center"/>
    </xf>
    <xf numFmtId="0" fontId="46"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top"/>
      <protection locked="0"/>
    </xf>
    <xf numFmtId="0" fontId="45" fillId="0" borderId="34" xfId="0" applyFont="1" applyBorder="1" applyAlignment="1" applyProtection="1">
      <alignment horizontal="left"/>
      <protection locked="0"/>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horizontal="center" vertical="center"/>
      <protection locked="0"/>
    </xf>
    <xf numFmtId="49" fontId="46" fillId="0" borderId="1" xfId="0" applyNumberFormat="1"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5"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1"/>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402"/>
      <c r="AS2" s="402"/>
      <c r="AT2" s="402"/>
      <c r="AU2" s="402"/>
      <c r="AV2" s="402"/>
      <c r="AW2" s="402"/>
      <c r="AX2" s="402"/>
      <c r="AY2" s="402"/>
      <c r="AZ2" s="402"/>
      <c r="BA2" s="402"/>
      <c r="BB2" s="402"/>
      <c r="BC2" s="402"/>
      <c r="BD2" s="402"/>
      <c r="BE2" s="402"/>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63" t="s">
        <v>16</v>
      </c>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29"/>
      <c r="AQ5" s="31"/>
      <c r="BE5" s="361" t="s">
        <v>17</v>
      </c>
      <c r="BS5" s="24" t="s">
        <v>8</v>
      </c>
    </row>
    <row r="6" spans="1:74" ht="36.950000000000003" customHeight="1">
      <c r="B6" s="28"/>
      <c r="C6" s="29"/>
      <c r="D6" s="36" t="s">
        <v>18</v>
      </c>
      <c r="E6" s="29"/>
      <c r="F6" s="29"/>
      <c r="G6" s="29"/>
      <c r="H6" s="29"/>
      <c r="I6" s="29"/>
      <c r="J6" s="29"/>
      <c r="K6" s="365" t="s">
        <v>19</v>
      </c>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29"/>
      <c r="AQ6" s="31"/>
      <c r="BE6" s="362"/>
      <c r="BS6" s="24" t="s">
        <v>20</v>
      </c>
    </row>
    <row r="7" spans="1:74" ht="14.45" customHeight="1">
      <c r="B7" s="28"/>
      <c r="C7" s="29"/>
      <c r="D7" s="37" t="s">
        <v>21</v>
      </c>
      <c r="E7" s="29"/>
      <c r="F7" s="29"/>
      <c r="G7" s="29"/>
      <c r="H7" s="29"/>
      <c r="I7" s="29"/>
      <c r="J7" s="29"/>
      <c r="K7" s="35" t="s">
        <v>22</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23</v>
      </c>
      <c r="AL7" s="29"/>
      <c r="AM7" s="29"/>
      <c r="AN7" s="35" t="s">
        <v>22</v>
      </c>
      <c r="AO7" s="29"/>
      <c r="AP7" s="29"/>
      <c r="AQ7" s="31"/>
      <c r="BE7" s="362"/>
      <c r="BS7" s="24" t="s">
        <v>24</v>
      </c>
    </row>
    <row r="8" spans="1:74" ht="14.45" customHeight="1">
      <c r="B8" s="28"/>
      <c r="C8" s="29"/>
      <c r="D8" s="37" t="s">
        <v>25</v>
      </c>
      <c r="E8" s="29"/>
      <c r="F8" s="29"/>
      <c r="G8" s="29"/>
      <c r="H8" s="29"/>
      <c r="I8" s="29"/>
      <c r="J8" s="29"/>
      <c r="K8" s="35" t="s">
        <v>26</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27</v>
      </c>
      <c r="AL8" s="29"/>
      <c r="AM8" s="29"/>
      <c r="AN8" s="38" t="s">
        <v>28</v>
      </c>
      <c r="AO8" s="29"/>
      <c r="AP8" s="29"/>
      <c r="AQ8" s="31"/>
      <c r="BE8" s="362"/>
      <c r="BS8" s="24" t="s">
        <v>29</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62"/>
      <c r="BS9" s="24" t="s">
        <v>30</v>
      </c>
    </row>
    <row r="10" spans="1:74" ht="14.45" customHeight="1">
      <c r="B10" s="28"/>
      <c r="C10" s="29"/>
      <c r="D10" s="37" t="s">
        <v>31</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32</v>
      </c>
      <c r="AL10" s="29"/>
      <c r="AM10" s="29"/>
      <c r="AN10" s="35" t="s">
        <v>22</v>
      </c>
      <c r="AO10" s="29"/>
      <c r="AP10" s="29"/>
      <c r="AQ10" s="31"/>
      <c r="BE10" s="362"/>
      <c r="BS10" s="24" t="s">
        <v>20</v>
      </c>
    </row>
    <row r="11" spans="1:74" ht="18.399999999999999" customHeight="1">
      <c r="B11" s="28"/>
      <c r="C11" s="29"/>
      <c r="D11" s="29"/>
      <c r="E11" s="35" t="s">
        <v>33</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34</v>
      </c>
      <c r="AL11" s="29"/>
      <c r="AM11" s="29"/>
      <c r="AN11" s="35" t="s">
        <v>22</v>
      </c>
      <c r="AO11" s="29"/>
      <c r="AP11" s="29"/>
      <c r="AQ11" s="31"/>
      <c r="BE11" s="362"/>
      <c r="BS11" s="24" t="s">
        <v>20</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62"/>
      <c r="BS12" s="24" t="s">
        <v>20</v>
      </c>
    </row>
    <row r="13" spans="1:74" ht="14.45" customHeight="1">
      <c r="B13" s="28"/>
      <c r="C13" s="29"/>
      <c r="D13" s="37" t="s">
        <v>35</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32</v>
      </c>
      <c r="AL13" s="29"/>
      <c r="AM13" s="29"/>
      <c r="AN13" s="39" t="s">
        <v>36</v>
      </c>
      <c r="AO13" s="29"/>
      <c r="AP13" s="29"/>
      <c r="AQ13" s="31"/>
      <c r="BE13" s="362"/>
      <c r="BS13" s="24" t="s">
        <v>20</v>
      </c>
    </row>
    <row r="14" spans="1:74">
      <c r="B14" s="28"/>
      <c r="C14" s="29"/>
      <c r="D14" s="29"/>
      <c r="E14" s="366" t="s">
        <v>36</v>
      </c>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7" t="s">
        <v>34</v>
      </c>
      <c r="AL14" s="29"/>
      <c r="AM14" s="29"/>
      <c r="AN14" s="39" t="s">
        <v>36</v>
      </c>
      <c r="AO14" s="29"/>
      <c r="AP14" s="29"/>
      <c r="AQ14" s="31"/>
      <c r="BE14" s="362"/>
      <c r="BS14" s="24" t="s">
        <v>20</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62"/>
      <c r="BS15" s="24" t="s">
        <v>6</v>
      </c>
    </row>
    <row r="16" spans="1:74" ht="14.45" customHeight="1">
      <c r="B16" s="28"/>
      <c r="C16" s="29"/>
      <c r="D16" s="37" t="s">
        <v>37</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32</v>
      </c>
      <c r="AL16" s="29"/>
      <c r="AM16" s="29"/>
      <c r="AN16" s="35" t="s">
        <v>22</v>
      </c>
      <c r="AO16" s="29"/>
      <c r="AP16" s="29"/>
      <c r="AQ16" s="31"/>
      <c r="BE16" s="362"/>
      <c r="BS16" s="24" t="s">
        <v>6</v>
      </c>
    </row>
    <row r="17" spans="2:71" ht="18.399999999999999" customHeight="1">
      <c r="B17" s="28"/>
      <c r="C17" s="29"/>
      <c r="D17" s="29"/>
      <c r="E17" s="35" t="s">
        <v>38</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34</v>
      </c>
      <c r="AL17" s="29"/>
      <c r="AM17" s="29"/>
      <c r="AN17" s="35" t="s">
        <v>22</v>
      </c>
      <c r="AO17" s="29"/>
      <c r="AP17" s="29"/>
      <c r="AQ17" s="31"/>
      <c r="BE17" s="362"/>
      <c r="BS17" s="24" t="s">
        <v>39</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62"/>
      <c r="BS18" s="24" t="s">
        <v>8</v>
      </c>
    </row>
    <row r="19" spans="2:71" ht="14.45" customHeight="1">
      <c r="B19" s="28"/>
      <c r="C19" s="29"/>
      <c r="D19" s="37" t="s">
        <v>40</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62"/>
      <c r="BS19" s="24" t="s">
        <v>8</v>
      </c>
    </row>
    <row r="20" spans="2:71" ht="48.75" customHeight="1">
      <c r="B20" s="28"/>
      <c r="C20" s="29"/>
      <c r="D20" s="29"/>
      <c r="E20" s="368" t="s">
        <v>41</v>
      </c>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29"/>
      <c r="AP20" s="29"/>
      <c r="AQ20" s="31"/>
      <c r="BE20" s="362"/>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62"/>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62"/>
    </row>
    <row r="23" spans="2:71" s="1" customFormat="1" ht="25.9" customHeight="1">
      <c r="B23" s="41"/>
      <c r="C23" s="42"/>
      <c r="D23" s="43" t="s">
        <v>42</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69">
        <f>ROUND(AG51,2)</f>
        <v>0</v>
      </c>
      <c r="AL23" s="370"/>
      <c r="AM23" s="370"/>
      <c r="AN23" s="370"/>
      <c r="AO23" s="370"/>
      <c r="AP23" s="42"/>
      <c r="AQ23" s="45"/>
      <c r="BE23" s="362"/>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62"/>
    </row>
    <row r="25" spans="2:71" s="1" customFormat="1" ht="13.5">
      <c r="B25" s="41"/>
      <c r="C25" s="42"/>
      <c r="D25" s="42"/>
      <c r="E25" s="42"/>
      <c r="F25" s="42"/>
      <c r="G25" s="42"/>
      <c r="H25" s="42"/>
      <c r="I25" s="42"/>
      <c r="J25" s="42"/>
      <c r="K25" s="42"/>
      <c r="L25" s="371" t="s">
        <v>43</v>
      </c>
      <c r="M25" s="371"/>
      <c r="N25" s="371"/>
      <c r="O25" s="371"/>
      <c r="P25" s="42"/>
      <c r="Q25" s="42"/>
      <c r="R25" s="42"/>
      <c r="S25" s="42"/>
      <c r="T25" s="42"/>
      <c r="U25" s="42"/>
      <c r="V25" s="42"/>
      <c r="W25" s="371" t="s">
        <v>44</v>
      </c>
      <c r="X25" s="371"/>
      <c r="Y25" s="371"/>
      <c r="Z25" s="371"/>
      <c r="AA25" s="371"/>
      <c r="AB25" s="371"/>
      <c r="AC25" s="371"/>
      <c r="AD25" s="371"/>
      <c r="AE25" s="371"/>
      <c r="AF25" s="42"/>
      <c r="AG25" s="42"/>
      <c r="AH25" s="42"/>
      <c r="AI25" s="42"/>
      <c r="AJ25" s="42"/>
      <c r="AK25" s="371" t="s">
        <v>45</v>
      </c>
      <c r="AL25" s="371"/>
      <c r="AM25" s="371"/>
      <c r="AN25" s="371"/>
      <c r="AO25" s="371"/>
      <c r="AP25" s="42"/>
      <c r="AQ25" s="45"/>
      <c r="BE25" s="362"/>
    </row>
    <row r="26" spans="2:71" s="2" customFormat="1" ht="14.45" customHeight="1">
      <c r="B26" s="47"/>
      <c r="C26" s="48"/>
      <c r="D26" s="49" t="s">
        <v>46</v>
      </c>
      <c r="E26" s="48"/>
      <c r="F26" s="49" t="s">
        <v>47</v>
      </c>
      <c r="G26" s="48"/>
      <c r="H26" s="48"/>
      <c r="I26" s="48"/>
      <c r="J26" s="48"/>
      <c r="K26" s="48"/>
      <c r="L26" s="372">
        <v>0.21</v>
      </c>
      <c r="M26" s="373"/>
      <c r="N26" s="373"/>
      <c r="O26" s="373"/>
      <c r="P26" s="48"/>
      <c r="Q26" s="48"/>
      <c r="R26" s="48"/>
      <c r="S26" s="48"/>
      <c r="T26" s="48"/>
      <c r="U26" s="48"/>
      <c r="V26" s="48"/>
      <c r="W26" s="374">
        <f>ROUND(AZ51,2)</f>
        <v>0</v>
      </c>
      <c r="X26" s="373"/>
      <c r="Y26" s="373"/>
      <c r="Z26" s="373"/>
      <c r="AA26" s="373"/>
      <c r="AB26" s="373"/>
      <c r="AC26" s="373"/>
      <c r="AD26" s="373"/>
      <c r="AE26" s="373"/>
      <c r="AF26" s="48"/>
      <c r="AG26" s="48"/>
      <c r="AH26" s="48"/>
      <c r="AI26" s="48"/>
      <c r="AJ26" s="48"/>
      <c r="AK26" s="374">
        <f>ROUND(AV51,2)</f>
        <v>0</v>
      </c>
      <c r="AL26" s="373"/>
      <c r="AM26" s="373"/>
      <c r="AN26" s="373"/>
      <c r="AO26" s="373"/>
      <c r="AP26" s="48"/>
      <c r="AQ26" s="50"/>
      <c r="BE26" s="362"/>
    </row>
    <row r="27" spans="2:71" s="2" customFormat="1" ht="14.45" customHeight="1">
      <c r="B27" s="47"/>
      <c r="C27" s="48"/>
      <c r="D27" s="48"/>
      <c r="E27" s="48"/>
      <c r="F27" s="49" t="s">
        <v>48</v>
      </c>
      <c r="G27" s="48"/>
      <c r="H27" s="48"/>
      <c r="I27" s="48"/>
      <c r="J27" s="48"/>
      <c r="K27" s="48"/>
      <c r="L27" s="372">
        <v>0.15</v>
      </c>
      <c r="M27" s="373"/>
      <c r="N27" s="373"/>
      <c r="O27" s="373"/>
      <c r="P27" s="48"/>
      <c r="Q27" s="48"/>
      <c r="R27" s="48"/>
      <c r="S27" s="48"/>
      <c r="T27" s="48"/>
      <c r="U27" s="48"/>
      <c r="V27" s="48"/>
      <c r="W27" s="374">
        <f>ROUND(BA51,2)</f>
        <v>0</v>
      </c>
      <c r="X27" s="373"/>
      <c r="Y27" s="373"/>
      <c r="Z27" s="373"/>
      <c r="AA27" s="373"/>
      <c r="AB27" s="373"/>
      <c r="AC27" s="373"/>
      <c r="AD27" s="373"/>
      <c r="AE27" s="373"/>
      <c r="AF27" s="48"/>
      <c r="AG27" s="48"/>
      <c r="AH27" s="48"/>
      <c r="AI27" s="48"/>
      <c r="AJ27" s="48"/>
      <c r="AK27" s="374">
        <f>ROUND(AW51,2)</f>
        <v>0</v>
      </c>
      <c r="AL27" s="373"/>
      <c r="AM27" s="373"/>
      <c r="AN27" s="373"/>
      <c r="AO27" s="373"/>
      <c r="AP27" s="48"/>
      <c r="AQ27" s="50"/>
      <c r="BE27" s="362"/>
    </row>
    <row r="28" spans="2:71" s="2" customFormat="1" ht="14.45" hidden="1" customHeight="1">
      <c r="B28" s="47"/>
      <c r="C28" s="48"/>
      <c r="D28" s="48"/>
      <c r="E28" s="48"/>
      <c r="F28" s="49" t="s">
        <v>49</v>
      </c>
      <c r="G28" s="48"/>
      <c r="H28" s="48"/>
      <c r="I28" s="48"/>
      <c r="J28" s="48"/>
      <c r="K28" s="48"/>
      <c r="L28" s="372">
        <v>0.21</v>
      </c>
      <c r="M28" s="373"/>
      <c r="N28" s="373"/>
      <c r="O28" s="373"/>
      <c r="P28" s="48"/>
      <c r="Q28" s="48"/>
      <c r="R28" s="48"/>
      <c r="S28" s="48"/>
      <c r="T28" s="48"/>
      <c r="U28" s="48"/>
      <c r="V28" s="48"/>
      <c r="W28" s="374">
        <f>ROUND(BB51,2)</f>
        <v>0</v>
      </c>
      <c r="X28" s="373"/>
      <c r="Y28" s="373"/>
      <c r="Z28" s="373"/>
      <c r="AA28" s="373"/>
      <c r="AB28" s="373"/>
      <c r="AC28" s="373"/>
      <c r="AD28" s="373"/>
      <c r="AE28" s="373"/>
      <c r="AF28" s="48"/>
      <c r="AG28" s="48"/>
      <c r="AH28" s="48"/>
      <c r="AI28" s="48"/>
      <c r="AJ28" s="48"/>
      <c r="AK28" s="374">
        <v>0</v>
      </c>
      <c r="AL28" s="373"/>
      <c r="AM28" s="373"/>
      <c r="AN28" s="373"/>
      <c r="AO28" s="373"/>
      <c r="AP28" s="48"/>
      <c r="AQ28" s="50"/>
      <c r="BE28" s="362"/>
    </row>
    <row r="29" spans="2:71" s="2" customFormat="1" ht="14.45" hidden="1" customHeight="1">
      <c r="B29" s="47"/>
      <c r="C29" s="48"/>
      <c r="D29" s="48"/>
      <c r="E29" s="48"/>
      <c r="F29" s="49" t="s">
        <v>50</v>
      </c>
      <c r="G29" s="48"/>
      <c r="H29" s="48"/>
      <c r="I29" s="48"/>
      <c r="J29" s="48"/>
      <c r="K29" s="48"/>
      <c r="L29" s="372">
        <v>0.15</v>
      </c>
      <c r="M29" s="373"/>
      <c r="N29" s="373"/>
      <c r="O29" s="373"/>
      <c r="P29" s="48"/>
      <c r="Q29" s="48"/>
      <c r="R29" s="48"/>
      <c r="S29" s="48"/>
      <c r="T29" s="48"/>
      <c r="U29" s="48"/>
      <c r="V29" s="48"/>
      <c r="W29" s="374">
        <f>ROUND(BC51,2)</f>
        <v>0</v>
      </c>
      <c r="X29" s="373"/>
      <c r="Y29" s="373"/>
      <c r="Z29" s="373"/>
      <c r="AA29" s="373"/>
      <c r="AB29" s="373"/>
      <c r="AC29" s="373"/>
      <c r="AD29" s="373"/>
      <c r="AE29" s="373"/>
      <c r="AF29" s="48"/>
      <c r="AG29" s="48"/>
      <c r="AH29" s="48"/>
      <c r="AI29" s="48"/>
      <c r="AJ29" s="48"/>
      <c r="AK29" s="374">
        <v>0</v>
      </c>
      <c r="AL29" s="373"/>
      <c r="AM29" s="373"/>
      <c r="AN29" s="373"/>
      <c r="AO29" s="373"/>
      <c r="AP29" s="48"/>
      <c r="AQ29" s="50"/>
      <c r="BE29" s="362"/>
    </row>
    <row r="30" spans="2:71" s="2" customFormat="1" ht="14.45" hidden="1" customHeight="1">
      <c r="B30" s="47"/>
      <c r="C30" s="48"/>
      <c r="D30" s="48"/>
      <c r="E30" s="48"/>
      <c r="F30" s="49" t="s">
        <v>51</v>
      </c>
      <c r="G30" s="48"/>
      <c r="H30" s="48"/>
      <c r="I30" s="48"/>
      <c r="J30" s="48"/>
      <c r="K30" s="48"/>
      <c r="L30" s="372">
        <v>0</v>
      </c>
      <c r="M30" s="373"/>
      <c r="N30" s="373"/>
      <c r="O30" s="373"/>
      <c r="P30" s="48"/>
      <c r="Q30" s="48"/>
      <c r="R30" s="48"/>
      <c r="S30" s="48"/>
      <c r="T30" s="48"/>
      <c r="U30" s="48"/>
      <c r="V30" s="48"/>
      <c r="W30" s="374">
        <f>ROUND(BD51,2)</f>
        <v>0</v>
      </c>
      <c r="X30" s="373"/>
      <c r="Y30" s="373"/>
      <c r="Z30" s="373"/>
      <c r="AA30" s="373"/>
      <c r="AB30" s="373"/>
      <c r="AC30" s="373"/>
      <c r="AD30" s="373"/>
      <c r="AE30" s="373"/>
      <c r="AF30" s="48"/>
      <c r="AG30" s="48"/>
      <c r="AH30" s="48"/>
      <c r="AI30" s="48"/>
      <c r="AJ30" s="48"/>
      <c r="AK30" s="374">
        <v>0</v>
      </c>
      <c r="AL30" s="373"/>
      <c r="AM30" s="373"/>
      <c r="AN30" s="373"/>
      <c r="AO30" s="373"/>
      <c r="AP30" s="48"/>
      <c r="AQ30" s="50"/>
      <c r="BE30" s="362"/>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62"/>
    </row>
    <row r="32" spans="2:71" s="1" customFormat="1" ht="25.9" customHeight="1">
      <c r="B32" s="41"/>
      <c r="C32" s="51"/>
      <c r="D32" s="52" t="s">
        <v>52</v>
      </c>
      <c r="E32" s="53"/>
      <c r="F32" s="53"/>
      <c r="G32" s="53"/>
      <c r="H32" s="53"/>
      <c r="I32" s="53"/>
      <c r="J32" s="53"/>
      <c r="K32" s="53"/>
      <c r="L32" s="53"/>
      <c r="M32" s="53"/>
      <c r="N32" s="53"/>
      <c r="O32" s="53"/>
      <c r="P32" s="53"/>
      <c r="Q32" s="53"/>
      <c r="R32" s="53"/>
      <c r="S32" s="53"/>
      <c r="T32" s="54" t="s">
        <v>53</v>
      </c>
      <c r="U32" s="53"/>
      <c r="V32" s="53"/>
      <c r="W32" s="53"/>
      <c r="X32" s="375" t="s">
        <v>54</v>
      </c>
      <c r="Y32" s="376"/>
      <c r="Z32" s="376"/>
      <c r="AA32" s="376"/>
      <c r="AB32" s="376"/>
      <c r="AC32" s="53"/>
      <c r="AD32" s="53"/>
      <c r="AE32" s="53"/>
      <c r="AF32" s="53"/>
      <c r="AG32" s="53"/>
      <c r="AH32" s="53"/>
      <c r="AI32" s="53"/>
      <c r="AJ32" s="53"/>
      <c r="AK32" s="377">
        <f>SUM(AK23:AK30)</f>
        <v>0</v>
      </c>
      <c r="AL32" s="376"/>
      <c r="AM32" s="376"/>
      <c r="AN32" s="376"/>
      <c r="AO32" s="378"/>
      <c r="AP32" s="51"/>
      <c r="AQ32" s="55"/>
      <c r="BE32" s="362"/>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55</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SO-00</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79" t="str">
        <f>K6</f>
        <v>Gymnázium Litomyšl - Modernizace laboratoří přírodovědných předmětů - PP</v>
      </c>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c r="B44" s="41"/>
      <c r="C44" s="65" t="s">
        <v>25</v>
      </c>
      <c r="D44" s="63"/>
      <c r="E44" s="63"/>
      <c r="F44" s="63"/>
      <c r="G44" s="63"/>
      <c r="H44" s="63"/>
      <c r="I44" s="63"/>
      <c r="J44" s="63"/>
      <c r="K44" s="63"/>
      <c r="L44" s="72" t="str">
        <f>IF(K8="","",K8)</f>
        <v>Litomyšl</v>
      </c>
      <c r="M44" s="63"/>
      <c r="N44" s="63"/>
      <c r="O44" s="63"/>
      <c r="P44" s="63"/>
      <c r="Q44" s="63"/>
      <c r="R44" s="63"/>
      <c r="S44" s="63"/>
      <c r="T44" s="63"/>
      <c r="U44" s="63"/>
      <c r="V44" s="63"/>
      <c r="W44" s="63"/>
      <c r="X44" s="63"/>
      <c r="Y44" s="63"/>
      <c r="Z44" s="63"/>
      <c r="AA44" s="63"/>
      <c r="AB44" s="63"/>
      <c r="AC44" s="63"/>
      <c r="AD44" s="63"/>
      <c r="AE44" s="63"/>
      <c r="AF44" s="63"/>
      <c r="AG44" s="63"/>
      <c r="AH44" s="63"/>
      <c r="AI44" s="65" t="s">
        <v>27</v>
      </c>
      <c r="AJ44" s="63"/>
      <c r="AK44" s="63"/>
      <c r="AL44" s="63"/>
      <c r="AM44" s="381" t="str">
        <f>IF(AN8= "","",AN8)</f>
        <v>20.2.2017</v>
      </c>
      <c r="AN44" s="381"/>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c r="B46" s="41"/>
      <c r="C46" s="65" t="s">
        <v>31</v>
      </c>
      <c r="D46" s="63"/>
      <c r="E46" s="63"/>
      <c r="F46" s="63"/>
      <c r="G46" s="63"/>
      <c r="H46" s="63"/>
      <c r="I46" s="63"/>
      <c r="J46" s="63"/>
      <c r="K46" s="63"/>
      <c r="L46" s="66" t="str">
        <f>IF(E11= "","",E11)</f>
        <v>Pardubický kraj, Komenského náměstí 125, Pardubice</v>
      </c>
      <c r="M46" s="63"/>
      <c r="N46" s="63"/>
      <c r="O46" s="63"/>
      <c r="P46" s="63"/>
      <c r="Q46" s="63"/>
      <c r="R46" s="63"/>
      <c r="S46" s="63"/>
      <c r="T46" s="63"/>
      <c r="U46" s="63"/>
      <c r="V46" s="63"/>
      <c r="W46" s="63"/>
      <c r="X46" s="63"/>
      <c r="Y46" s="63"/>
      <c r="Z46" s="63"/>
      <c r="AA46" s="63"/>
      <c r="AB46" s="63"/>
      <c r="AC46" s="63"/>
      <c r="AD46" s="63"/>
      <c r="AE46" s="63"/>
      <c r="AF46" s="63"/>
      <c r="AG46" s="63"/>
      <c r="AH46" s="63"/>
      <c r="AI46" s="65" t="s">
        <v>37</v>
      </c>
      <c r="AJ46" s="63"/>
      <c r="AK46" s="63"/>
      <c r="AL46" s="63"/>
      <c r="AM46" s="382" t="str">
        <f>IF(E17="","",E17)</f>
        <v>KIP spol. s r.o., Toulovcovo náměstí 156</v>
      </c>
      <c r="AN46" s="382"/>
      <c r="AO46" s="382"/>
      <c r="AP46" s="382"/>
      <c r="AQ46" s="63"/>
      <c r="AR46" s="61"/>
      <c r="AS46" s="383" t="s">
        <v>56</v>
      </c>
      <c r="AT46" s="384"/>
      <c r="AU46" s="74"/>
      <c r="AV46" s="74"/>
      <c r="AW46" s="74"/>
      <c r="AX46" s="74"/>
      <c r="AY46" s="74"/>
      <c r="AZ46" s="74"/>
      <c r="BA46" s="74"/>
      <c r="BB46" s="74"/>
      <c r="BC46" s="74"/>
      <c r="BD46" s="75"/>
    </row>
    <row r="47" spans="2:56" s="1" customFormat="1">
      <c r="B47" s="41"/>
      <c r="C47" s="65" t="s">
        <v>35</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85"/>
      <c r="AT47" s="386"/>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87"/>
      <c r="AT48" s="388"/>
      <c r="AU48" s="42"/>
      <c r="AV48" s="42"/>
      <c r="AW48" s="42"/>
      <c r="AX48" s="42"/>
      <c r="AY48" s="42"/>
      <c r="AZ48" s="42"/>
      <c r="BA48" s="42"/>
      <c r="BB48" s="42"/>
      <c r="BC48" s="42"/>
      <c r="BD48" s="78"/>
    </row>
    <row r="49" spans="1:91" s="1" customFormat="1" ht="29.25" customHeight="1">
      <c r="B49" s="41"/>
      <c r="C49" s="389" t="s">
        <v>57</v>
      </c>
      <c r="D49" s="390"/>
      <c r="E49" s="390"/>
      <c r="F49" s="390"/>
      <c r="G49" s="390"/>
      <c r="H49" s="79"/>
      <c r="I49" s="391" t="s">
        <v>58</v>
      </c>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2" t="s">
        <v>59</v>
      </c>
      <c r="AH49" s="390"/>
      <c r="AI49" s="390"/>
      <c r="AJ49" s="390"/>
      <c r="AK49" s="390"/>
      <c r="AL49" s="390"/>
      <c r="AM49" s="390"/>
      <c r="AN49" s="391" t="s">
        <v>60</v>
      </c>
      <c r="AO49" s="390"/>
      <c r="AP49" s="390"/>
      <c r="AQ49" s="80" t="s">
        <v>61</v>
      </c>
      <c r="AR49" s="61"/>
      <c r="AS49" s="81" t="s">
        <v>62</v>
      </c>
      <c r="AT49" s="82" t="s">
        <v>63</v>
      </c>
      <c r="AU49" s="82" t="s">
        <v>64</v>
      </c>
      <c r="AV49" s="82" t="s">
        <v>65</v>
      </c>
      <c r="AW49" s="82" t="s">
        <v>66</v>
      </c>
      <c r="AX49" s="82" t="s">
        <v>67</v>
      </c>
      <c r="AY49" s="82" t="s">
        <v>68</v>
      </c>
      <c r="AZ49" s="82" t="s">
        <v>69</v>
      </c>
      <c r="BA49" s="82" t="s">
        <v>70</v>
      </c>
      <c r="BB49" s="82" t="s">
        <v>71</v>
      </c>
      <c r="BC49" s="82" t="s">
        <v>72</v>
      </c>
      <c r="BD49" s="83" t="s">
        <v>73</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74</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400">
        <f>ROUND(AG52,2)</f>
        <v>0</v>
      </c>
      <c r="AH51" s="400"/>
      <c r="AI51" s="400"/>
      <c r="AJ51" s="400"/>
      <c r="AK51" s="400"/>
      <c r="AL51" s="400"/>
      <c r="AM51" s="400"/>
      <c r="AN51" s="401">
        <f t="shared" ref="AN51:AN59" si="0">SUM(AG51,AT51)</f>
        <v>0</v>
      </c>
      <c r="AO51" s="401"/>
      <c r="AP51" s="401"/>
      <c r="AQ51" s="89" t="s">
        <v>22</v>
      </c>
      <c r="AR51" s="71"/>
      <c r="AS51" s="90">
        <f>ROUND(AS52,2)</f>
        <v>0</v>
      </c>
      <c r="AT51" s="91">
        <f t="shared" ref="AT51:AT59" si="1">ROUND(SUM(AV51:AW51),2)</f>
        <v>0</v>
      </c>
      <c r="AU51" s="92">
        <f>ROUND(AU52,5)</f>
        <v>0</v>
      </c>
      <c r="AV51" s="91">
        <f>ROUND(AZ51*L26,2)</f>
        <v>0</v>
      </c>
      <c r="AW51" s="91">
        <f>ROUND(BA51*L27,2)</f>
        <v>0</v>
      </c>
      <c r="AX51" s="91">
        <f>ROUND(BB51*L26,2)</f>
        <v>0</v>
      </c>
      <c r="AY51" s="91">
        <f>ROUND(BC51*L27,2)</f>
        <v>0</v>
      </c>
      <c r="AZ51" s="91">
        <f>ROUND(AZ52,2)</f>
        <v>0</v>
      </c>
      <c r="BA51" s="91">
        <f>ROUND(BA52,2)</f>
        <v>0</v>
      </c>
      <c r="BB51" s="91">
        <f>ROUND(BB52,2)</f>
        <v>0</v>
      </c>
      <c r="BC51" s="91">
        <f>ROUND(BC52,2)</f>
        <v>0</v>
      </c>
      <c r="BD51" s="93">
        <f>ROUND(BD52,2)</f>
        <v>0</v>
      </c>
      <c r="BS51" s="94" t="s">
        <v>75</v>
      </c>
      <c r="BT51" s="94" t="s">
        <v>76</v>
      </c>
      <c r="BU51" s="95" t="s">
        <v>77</v>
      </c>
      <c r="BV51" s="94" t="s">
        <v>78</v>
      </c>
      <c r="BW51" s="94" t="s">
        <v>7</v>
      </c>
      <c r="BX51" s="94" t="s">
        <v>79</v>
      </c>
      <c r="CL51" s="94" t="s">
        <v>22</v>
      </c>
    </row>
    <row r="52" spans="1:91" s="5" customFormat="1" ht="37.5" customHeight="1">
      <c r="B52" s="96"/>
      <c r="C52" s="97"/>
      <c r="D52" s="396" t="s">
        <v>80</v>
      </c>
      <c r="E52" s="396"/>
      <c r="F52" s="396"/>
      <c r="G52" s="396"/>
      <c r="H52" s="396"/>
      <c r="I52" s="98"/>
      <c r="J52" s="396" t="s">
        <v>81</v>
      </c>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5">
        <f>ROUND(SUM(AG53:AG59),2)</f>
        <v>0</v>
      </c>
      <c r="AH52" s="394"/>
      <c r="AI52" s="394"/>
      <c r="AJ52" s="394"/>
      <c r="AK52" s="394"/>
      <c r="AL52" s="394"/>
      <c r="AM52" s="394"/>
      <c r="AN52" s="393">
        <f t="shared" si="0"/>
        <v>0</v>
      </c>
      <c r="AO52" s="394"/>
      <c r="AP52" s="394"/>
      <c r="AQ52" s="99" t="s">
        <v>82</v>
      </c>
      <c r="AR52" s="100"/>
      <c r="AS52" s="101">
        <f>ROUND(SUM(AS53:AS59),2)</f>
        <v>0</v>
      </c>
      <c r="AT52" s="102">
        <f t="shared" si="1"/>
        <v>0</v>
      </c>
      <c r="AU52" s="103">
        <f>ROUND(SUM(AU53:AU59),5)</f>
        <v>0</v>
      </c>
      <c r="AV52" s="102">
        <f>ROUND(AZ52*L26,2)</f>
        <v>0</v>
      </c>
      <c r="AW52" s="102">
        <f>ROUND(BA52*L27,2)</f>
        <v>0</v>
      </c>
      <c r="AX52" s="102">
        <f>ROUND(BB52*L26,2)</f>
        <v>0</v>
      </c>
      <c r="AY52" s="102">
        <f>ROUND(BC52*L27,2)</f>
        <v>0</v>
      </c>
      <c r="AZ52" s="102">
        <f>ROUND(SUM(AZ53:AZ59),2)</f>
        <v>0</v>
      </c>
      <c r="BA52" s="102">
        <f>ROUND(SUM(BA53:BA59),2)</f>
        <v>0</v>
      </c>
      <c r="BB52" s="102">
        <f>ROUND(SUM(BB53:BB59),2)</f>
        <v>0</v>
      </c>
      <c r="BC52" s="102">
        <f>ROUND(SUM(BC53:BC59),2)</f>
        <v>0</v>
      </c>
      <c r="BD52" s="104">
        <f>ROUND(SUM(BD53:BD59),2)</f>
        <v>0</v>
      </c>
      <c r="BS52" s="105" t="s">
        <v>75</v>
      </c>
      <c r="BT52" s="105" t="s">
        <v>24</v>
      </c>
      <c r="BU52" s="105" t="s">
        <v>77</v>
      </c>
      <c r="BV52" s="105" t="s">
        <v>78</v>
      </c>
      <c r="BW52" s="105" t="s">
        <v>83</v>
      </c>
      <c r="BX52" s="105" t="s">
        <v>7</v>
      </c>
      <c r="CL52" s="105" t="s">
        <v>22</v>
      </c>
      <c r="CM52" s="105" t="s">
        <v>84</v>
      </c>
    </row>
    <row r="53" spans="1:91" s="6" customFormat="1" ht="22.5" customHeight="1">
      <c r="A53" s="106" t="s">
        <v>85</v>
      </c>
      <c r="B53" s="107"/>
      <c r="C53" s="108"/>
      <c r="D53" s="108"/>
      <c r="E53" s="399" t="s">
        <v>86</v>
      </c>
      <c r="F53" s="399"/>
      <c r="G53" s="399"/>
      <c r="H53" s="399"/>
      <c r="I53" s="399"/>
      <c r="J53" s="108"/>
      <c r="K53" s="399" t="s">
        <v>87</v>
      </c>
      <c r="L53" s="399"/>
      <c r="M53" s="399"/>
      <c r="N53" s="399"/>
      <c r="O53" s="399"/>
      <c r="P53" s="399"/>
      <c r="Q53" s="399"/>
      <c r="R53" s="399"/>
      <c r="S53" s="399"/>
      <c r="T53" s="399"/>
      <c r="U53" s="399"/>
      <c r="V53" s="399"/>
      <c r="W53" s="399"/>
      <c r="X53" s="399"/>
      <c r="Y53" s="399"/>
      <c r="Z53" s="399"/>
      <c r="AA53" s="399"/>
      <c r="AB53" s="399"/>
      <c r="AC53" s="399"/>
      <c r="AD53" s="399"/>
      <c r="AE53" s="399"/>
      <c r="AF53" s="399"/>
      <c r="AG53" s="397">
        <f>'01 - Stavební část'!J29</f>
        <v>0</v>
      </c>
      <c r="AH53" s="398"/>
      <c r="AI53" s="398"/>
      <c r="AJ53" s="398"/>
      <c r="AK53" s="398"/>
      <c r="AL53" s="398"/>
      <c r="AM53" s="398"/>
      <c r="AN53" s="397">
        <f t="shared" si="0"/>
        <v>0</v>
      </c>
      <c r="AO53" s="398"/>
      <c r="AP53" s="398"/>
      <c r="AQ53" s="109" t="s">
        <v>88</v>
      </c>
      <c r="AR53" s="110"/>
      <c r="AS53" s="111">
        <v>0</v>
      </c>
      <c r="AT53" s="112">
        <f t="shared" si="1"/>
        <v>0</v>
      </c>
      <c r="AU53" s="113">
        <f>'01 - Stavební část'!P122</f>
        <v>0</v>
      </c>
      <c r="AV53" s="112">
        <f>'01 - Stavební část'!J32</f>
        <v>0</v>
      </c>
      <c r="AW53" s="112">
        <f>'01 - Stavební část'!J33</f>
        <v>0</v>
      </c>
      <c r="AX53" s="112">
        <f>'01 - Stavební část'!J34</f>
        <v>0</v>
      </c>
      <c r="AY53" s="112">
        <f>'01 - Stavební část'!J35</f>
        <v>0</v>
      </c>
      <c r="AZ53" s="112">
        <f>'01 - Stavební část'!F32</f>
        <v>0</v>
      </c>
      <c r="BA53" s="112">
        <f>'01 - Stavební část'!F33</f>
        <v>0</v>
      </c>
      <c r="BB53" s="112">
        <f>'01 - Stavební část'!F34</f>
        <v>0</v>
      </c>
      <c r="BC53" s="112">
        <f>'01 - Stavební část'!F35</f>
        <v>0</v>
      </c>
      <c r="BD53" s="114">
        <f>'01 - Stavební část'!F36</f>
        <v>0</v>
      </c>
      <c r="BT53" s="115" t="s">
        <v>84</v>
      </c>
      <c r="BV53" s="115" t="s">
        <v>78</v>
      </c>
      <c r="BW53" s="115" t="s">
        <v>89</v>
      </c>
      <c r="BX53" s="115" t="s">
        <v>83</v>
      </c>
      <c r="CL53" s="115" t="s">
        <v>22</v>
      </c>
    </row>
    <row r="54" spans="1:91" s="6" customFormat="1" ht="22.5" customHeight="1">
      <c r="A54" s="106" t="s">
        <v>85</v>
      </c>
      <c r="B54" s="107"/>
      <c r="C54" s="108"/>
      <c r="D54" s="108"/>
      <c r="E54" s="399" t="s">
        <v>90</v>
      </c>
      <c r="F54" s="399"/>
      <c r="G54" s="399"/>
      <c r="H54" s="399"/>
      <c r="I54" s="399"/>
      <c r="J54" s="108"/>
      <c r="K54" s="399" t="s">
        <v>91</v>
      </c>
      <c r="L54" s="399"/>
      <c r="M54" s="399"/>
      <c r="N54" s="399"/>
      <c r="O54" s="399"/>
      <c r="P54" s="399"/>
      <c r="Q54" s="399"/>
      <c r="R54" s="399"/>
      <c r="S54" s="399"/>
      <c r="T54" s="399"/>
      <c r="U54" s="399"/>
      <c r="V54" s="399"/>
      <c r="W54" s="399"/>
      <c r="X54" s="399"/>
      <c r="Y54" s="399"/>
      <c r="Z54" s="399"/>
      <c r="AA54" s="399"/>
      <c r="AB54" s="399"/>
      <c r="AC54" s="399"/>
      <c r="AD54" s="399"/>
      <c r="AE54" s="399"/>
      <c r="AF54" s="399"/>
      <c r="AG54" s="397">
        <f>'02 - Zdravotně technické ...'!J29</f>
        <v>0</v>
      </c>
      <c r="AH54" s="398"/>
      <c r="AI54" s="398"/>
      <c r="AJ54" s="398"/>
      <c r="AK54" s="398"/>
      <c r="AL54" s="398"/>
      <c r="AM54" s="398"/>
      <c r="AN54" s="397">
        <f t="shared" si="0"/>
        <v>0</v>
      </c>
      <c r="AO54" s="398"/>
      <c r="AP54" s="398"/>
      <c r="AQ54" s="109" t="s">
        <v>88</v>
      </c>
      <c r="AR54" s="110"/>
      <c r="AS54" s="111">
        <v>0</v>
      </c>
      <c r="AT54" s="112">
        <f t="shared" si="1"/>
        <v>0</v>
      </c>
      <c r="AU54" s="113">
        <f>'02 - Zdravotně technické ...'!P87</f>
        <v>0</v>
      </c>
      <c r="AV54" s="112">
        <f>'02 - Zdravotně technické ...'!J32</f>
        <v>0</v>
      </c>
      <c r="AW54" s="112">
        <f>'02 - Zdravotně technické ...'!J33</f>
        <v>0</v>
      </c>
      <c r="AX54" s="112">
        <f>'02 - Zdravotně technické ...'!J34</f>
        <v>0</v>
      </c>
      <c r="AY54" s="112">
        <f>'02 - Zdravotně technické ...'!J35</f>
        <v>0</v>
      </c>
      <c r="AZ54" s="112">
        <f>'02 - Zdravotně technické ...'!F32</f>
        <v>0</v>
      </c>
      <c r="BA54" s="112">
        <f>'02 - Zdravotně technické ...'!F33</f>
        <v>0</v>
      </c>
      <c r="BB54" s="112">
        <f>'02 - Zdravotně technické ...'!F34</f>
        <v>0</v>
      </c>
      <c r="BC54" s="112">
        <f>'02 - Zdravotně technické ...'!F35</f>
        <v>0</v>
      </c>
      <c r="BD54" s="114">
        <f>'02 - Zdravotně technické ...'!F36</f>
        <v>0</v>
      </c>
      <c r="BT54" s="115" t="s">
        <v>84</v>
      </c>
      <c r="BV54" s="115" t="s">
        <v>78</v>
      </c>
      <c r="BW54" s="115" t="s">
        <v>92</v>
      </c>
      <c r="BX54" s="115" t="s">
        <v>83</v>
      </c>
      <c r="CL54" s="115" t="s">
        <v>22</v>
      </c>
    </row>
    <row r="55" spans="1:91" s="6" customFormat="1" ht="22.5" customHeight="1">
      <c r="A55" s="106" t="s">
        <v>85</v>
      </c>
      <c r="B55" s="107"/>
      <c r="C55" s="108"/>
      <c r="D55" s="108"/>
      <c r="E55" s="399" t="s">
        <v>93</v>
      </c>
      <c r="F55" s="399"/>
      <c r="G55" s="399"/>
      <c r="H55" s="399"/>
      <c r="I55" s="399"/>
      <c r="J55" s="108"/>
      <c r="K55" s="399" t="s">
        <v>94</v>
      </c>
      <c r="L55" s="399"/>
      <c r="M55" s="399"/>
      <c r="N55" s="399"/>
      <c r="O55" s="399"/>
      <c r="P55" s="399"/>
      <c r="Q55" s="399"/>
      <c r="R55" s="399"/>
      <c r="S55" s="399"/>
      <c r="T55" s="399"/>
      <c r="U55" s="399"/>
      <c r="V55" s="399"/>
      <c r="W55" s="399"/>
      <c r="X55" s="399"/>
      <c r="Y55" s="399"/>
      <c r="Z55" s="399"/>
      <c r="AA55" s="399"/>
      <c r="AB55" s="399"/>
      <c r="AC55" s="399"/>
      <c r="AD55" s="399"/>
      <c r="AE55" s="399"/>
      <c r="AF55" s="399"/>
      <c r="AG55" s="397">
        <f>'03 - Ústřední vytápění'!J29</f>
        <v>0</v>
      </c>
      <c r="AH55" s="398"/>
      <c r="AI55" s="398"/>
      <c r="AJ55" s="398"/>
      <c r="AK55" s="398"/>
      <c r="AL55" s="398"/>
      <c r="AM55" s="398"/>
      <c r="AN55" s="397">
        <f t="shared" si="0"/>
        <v>0</v>
      </c>
      <c r="AO55" s="398"/>
      <c r="AP55" s="398"/>
      <c r="AQ55" s="109" t="s">
        <v>88</v>
      </c>
      <c r="AR55" s="110"/>
      <c r="AS55" s="111">
        <v>0</v>
      </c>
      <c r="AT55" s="112">
        <f t="shared" si="1"/>
        <v>0</v>
      </c>
      <c r="AU55" s="113">
        <f>'03 - Ústřední vytápění'!P88</f>
        <v>0</v>
      </c>
      <c r="AV55" s="112">
        <f>'03 - Ústřední vytápění'!J32</f>
        <v>0</v>
      </c>
      <c r="AW55" s="112">
        <f>'03 - Ústřední vytápění'!J33</f>
        <v>0</v>
      </c>
      <c r="AX55" s="112">
        <f>'03 - Ústřední vytápění'!J34</f>
        <v>0</v>
      </c>
      <c r="AY55" s="112">
        <f>'03 - Ústřední vytápění'!J35</f>
        <v>0</v>
      </c>
      <c r="AZ55" s="112">
        <f>'03 - Ústřední vytápění'!F32</f>
        <v>0</v>
      </c>
      <c r="BA55" s="112">
        <f>'03 - Ústřední vytápění'!F33</f>
        <v>0</v>
      </c>
      <c r="BB55" s="112">
        <f>'03 - Ústřední vytápění'!F34</f>
        <v>0</v>
      </c>
      <c r="BC55" s="112">
        <f>'03 - Ústřední vytápění'!F35</f>
        <v>0</v>
      </c>
      <c r="BD55" s="114">
        <f>'03 - Ústřední vytápění'!F36</f>
        <v>0</v>
      </c>
      <c r="BT55" s="115" t="s">
        <v>84</v>
      </c>
      <c r="BV55" s="115" t="s">
        <v>78</v>
      </c>
      <c r="BW55" s="115" t="s">
        <v>95</v>
      </c>
      <c r="BX55" s="115" t="s">
        <v>83</v>
      </c>
      <c r="CL55" s="115" t="s">
        <v>22</v>
      </c>
    </row>
    <row r="56" spans="1:91" s="6" customFormat="1" ht="22.5" customHeight="1">
      <c r="A56" s="106" t="s">
        <v>85</v>
      </c>
      <c r="B56" s="107"/>
      <c r="C56" s="108"/>
      <c r="D56" s="108"/>
      <c r="E56" s="399" t="s">
        <v>96</v>
      </c>
      <c r="F56" s="399"/>
      <c r="G56" s="399"/>
      <c r="H56" s="399"/>
      <c r="I56" s="399"/>
      <c r="J56" s="108"/>
      <c r="K56" s="399" t="s">
        <v>97</v>
      </c>
      <c r="L56" s="399"/>
      <c r="M56" s="399"/>
      <c r="N56" s="399"/>
      <c r="O56" s="399"/>
      <c r="P56" s="399"/>
      <c r="Q56" s="399"/>
      <c r="R56" s="399"/>
      <c r="S56" s="399"/>
      <c r="T56" s="399"/>
      <c r="U56" s="399"/>
      <c r="V56" s="399"/>
      <c r="W56" s="399"/>
      <c r="X56" s="399"/>
      <c r="Y56" s="399"/>
      <c r="Z56" s="399"/>
      <c r="AA56" s="399"/>
      <c r="AB56" s="399"/>
      <c r="AC56" s="399"/>
      <c r="AD56" s="399"/>
      <c r="AE56" s="399"/>
      <c r="AF56" s="399"/>
      <c r="AG56" s="397">
        <f>'04 - Silnoproud, slaboproud'!J29</f>
        <v>0</v>
      </c>
      <c r="AH56" s="398"/>
      <c r="AI56" s="398"/>
      <c r="AJ56" s="398"/>
      <c r="AK56" s="398"/>
      <c r="AL56" s="398"/>
      <c r="AM56" s="398"/>
      <c r="AN56" s="397">
        <f t="shared" si="0"/>
        <v>0</v>
      </c>
      <c r="AO56" s="398"/>
      <c r="AP56" s="398"/>
      <c r="AQ56" s="109" t="s">
        <v>88</v>
      </c>
      <c r="AR56" s="110"/>
      <c r="AS56" s="111">
        <v>0</v>
      </c>
      <c r="AT56" s="112">
        <f t="shared" si="1"/>
        <v>0</v>
      </c>
      <c r="AU56" s="113">
        <f>'04 - Silnoproud, slaboproud'!P112</f>
        <v>0</v>
      </c>
      <c r="AV56" s="112">
        <f>'04 - Silnoproud, slaboproud'!J32</f>
        <v>0</v>
      </c>
      <c r="AW56" s="112">
        <f>'04 - Silnoproud, slaboproud'!J33</f>
        <v>0</v>
      </c>
      <c r="AX56" s="112">
        <f>'04 - Silnoproud, slaboproud'!J34</f>
        <v>0</v>
      </c>
      <c r="AY56" s="112">
        <f>'04 - Silnoproud, slaboproud'!J35</f>
        <v>0</v>
      </c>
      <c r="AZ56" s="112">
        <f>'04 - Silnoproud, slaboproud'!F32</f>
        <v>0</v>
      </c>
      <c r="BA56" s="112">
        <f>'04 - Silnoproud, slaboproud'!F33</f>
        <v>0</v>
      </c>
      <c r="BB56" s="112">
        <f>'04 - Silnoproud, slaboproud'!F34</f>
        <v>0</v>
      </c>
      <c r="BC56" s="112">
        <f>'04 - Silnoproud, slaboproud'!F35</f>
        <v>0</v>
      </c>
      <c r="BD56" s="114">
        <f>'04 - Silnoproud, slaboproud'!F36</f>
        <v>0</v>
      </c>
      <c r="BT56" s="115" t="s">
        <v>84</v>
      </c>
      <c r="BV56" s="115" t="s">
        <v>78</v>
      </c>
      <c r="BW56" s="115" t="s">
        <v>98</v>
      </c>
      <c r="BX56" s="115" t="s">
        <v>83</v>
      </c>
      <c r="CL56" s="115" t="s">
        <v>22</v>
      </c>
    </row>
    <row r="57" spans="1:91" s="6" customFormat="1" ht="22.5" customHeight="1">
      <c r="A57" s="106" t="s">
        <v>85</v>
      </c>
      <c r="B57" s="107"/>
      <c r="C57" s="108"/>
      <c r="D57" s="108"/>
      <c r="E57" s="399" t="s">
        <v>99</v>
      </c>
      <c r="F57" s="399"/>
      <c r="G57" s="399"/>
      <c r="H57" s="399"/>
      <c r="I57" s="399"/>
      <c r="J57" s="108"/>
      <c r="K57" s="399" t="s">
        <v>100</v>
      </c>
      <c r="L57" s="399"/>
      <c r="M57" s="399"/>
      <c r="N57" s="399"/>
      <c r="O57" s="399"/>
      <c r="P57" s="399"/>
      <c r="Q57" s="399"/>
      <c r="R57" s="399"/>
      <c r="S57" s="399"/>
      <c r="T57" s="399"/>
      <c r="U57" s="399"/>
      <c r="V57" s="399"/>
      <c r="W57" s="399"/>
      <c r="X57" s="399"/>
      <c r="Y57" s="399"/>
      <c r="Z57" s="399"/>
      <c r="AA57" s="399"/>
      <c r="AB57" s="399"/>
      <c r="AC57" s="399"/>
      <c r="AD57" s="399"/>
      <c r="AE57" s="399"/>
      <c r="AF57" s="399"/>
      <c r="AG57" s="397">
        <f>'05 - Vzduchotechnika a ch...'!J29</f>
        <v>0</v>
      </c>
      <c r="AH57" s="398"/>
      <c r="AI57" s="398"/>
      <c r="AJ57" s="398"/>
      <c r="AK57" s="398"/>
      <c r="AL57" s="398"/>
      <c r="AM57" s="398"/>
      <c r="AN57" s="397">
        <f t="shared" si="0"/>
        <v>0</v>
      </c>
      <c r="AO57" s="398"/>
      <c r="AP57" s="398"/>
      <c r="AQ57" s="109" t="s">
        <v>88</v>
      </c>
      <c r="AR57" s="110"/>
      <c r="AS57" s="111">
        <v>0</v>
      </c>
      <c r="AT57" s="112">
        <f t="shared" si="1"/>
        <v>0</v>
      </c>
      <c r="AU57" s="113">
        <f>'05 - Vzduchotechnika a ch...'!P88</f>
        <v>0</v>
      </c>
      <c r="AV57" s="112">
        <f>'05 - Vzduchotechnika a ch...'!J32</f>
        <v>0</v>
      </c>
      <c r="AW57" s="112">
        <f>'05 - Vzduchotechnika a ch...'!J33</f>
        <v>0</v>
      </c>
      <c r="AX57" s="112">
        <f>'05 - Vzduchotechnika a ch...'!J34</f>
        <v>0</v>
      </c>
      <c r="AY57" s="112">
        <f>'05 - Vzduchotechnika a ch...'!J35</f>
        <v>0</v>
      </c>
      <c r="AZ57" s="112">
        <f>'05 - Vzduchotechnika a ch...'!F32</f>
        <v>0</v>
      </c>
      <c r="BA57" s="112">
        <f>'05 - Vzduchotechnika a ch...'!F33</f>
        <v>0</v>
      </c>
      <c r="BB57" s="112">
        <f>'05 - Vzduchotechnika a ch...'!F34</f>
        <v>0</v>
      </c>
      <c r="BC57" s="112">
        <f>'05 - Vzduchotechnika a ch...'!F35</f>
        <v>0</v>
      </c>
      <c r="BD57" s="114">
        <f>'05 - Vzduchotechnika a ch...'!F36</f>
        <v>0</v>
      </c>
      <c r="BT57" s="115" t="s">
        <v>84</v>
      </c>
      <c r="BV57" s="115" t="s">
        <v>78</v>
      </c>
      <c r="BW57" s="115" t="s">
        <v>101</v>
      </c>
      <c r="BX57" s="115" t="s">
        <v>83</v>
      </c>
      <c r="CL57" s="115" t="s">
        <v>22</v>
      </c>
    </row>
    <row r="58" spans="1:91" s="6" customFormat="1" ht="22.5" customHeight="1">
      <c r="A58" s="106" t="s">
        <v>85</v>
      </c>
      <c r="B58" s="107"/>
      <c r="C58" s="108"/>
      <c r="D58" s="108"/>
      <c r="E58" s="399" t="s">
        <v>102</v>
      </c>
      <c r="F58" s="399"/>
      <c r="G58" s="399"/>
      <c r="H58" s="399"/>
      <c r="I58" s="399"/>
      <c r="J58" s="108"/>
      <c r="K58" s="399" t="s">
        <v>103</v>
      </c>
      <c r="L58" s="399"/>
      <c r="M58" s="399"/>
      <c r="N58" s="399"/>
      <c r="O58" s="399"/>
      <c r="P58" s="399"/>
      <c r="Q58" s="399"/>
      <c r="R58" s="399"/>
      <c r="S58" s="399"/>
      <c r="T58" s="399"/>
      <c r="U58" s="399"/>
      <c r="V58" s="399"/>
      <c r="W58" s="399"/>
      <c r="X58" s="399"/>
      <c r="Y58" s="399"/>
      <c r="Z58" s="399"/>
      <c r="AA58" s="399"/>
      <c r="AB58" s="399"/>
      <c r="AC58" s="399"/>
      <c r="AD58" s="399"/>
      <c r="AE58" s="399"/>
      <c r="AF58" s="399"/>
      <c r="AG58" s="397">
        <f>'06 - Zeleň'!J29</f>
        <v>0</v>
      </c>
      <c r="AH58" s="398"/>
      <c r="AI58" s="398"/>
      <c r="AJ58" s="398"/>
      <c r="AK58" s="398"/>
      <c r="AL58" s="398"/>
      <c r="AM58" s="398"/>
      <c r="AN58" s="397">
        <f t="shared" si="0"/>
        <v>0</v>
      </c>
      <c r="AO58" s="398"/>
      <c r="AP58" s="398"/>
      <c r="AQ58" s="109" t="s">
        <v>88</v>
      </c>
      <c r="AR58" s="110"/>
      <c r="AS58" s="111">
        <v>0</v>
      </c>
      <c r="AT58" s="112">
        <f t="shared" si="1"/>
        <v>0</v>
      </c>
      <c r="AU58" s="113">
        <f>'06 - Zeleň'!P90</f>
        <v>0</v>
      </c>
      <c r="AV58" s="112">
        <f>'06 - Zeleň'!J32</f>
        <v>0</v>
      </c>
      <c r="AW58" s="112">
        <f>'06 - Zeleň'!J33</f>
        <v>0</v>
      </c>
      <c r="AX58" s="112">
        <f>'06 - Zeleň'!J34</f>
        <v>0</v>
      </c>
      <c r="AY58" s="112">
        <f>'06 - Zeleň'!J35</f>
        <v>0</v>
      </c>
      <c r="AZ58" s="112">
        <f>'06 - Zeleň'!F32</f>
        <v>0</v>
      </c>
      <c r="BA58" s="112">
        <f>'06 - Zeleň'!F33</f>
        <v>0</v>
      </c>
      <c r="BB58" s="112">
        <f>'06 - Zeleň'!F34</f>
        <v>0</v>
      </c>
      <c r="BC58" s="112">
        <f>'06 - Zeleň'!F35</f>
        <v>0</v>
      </c>
      <c r="BD58" s="114">
        <f>'06 - Zeleň'!F36</f>
        <v>0</v>
      </c>
      <c r="BT58" s="115" t="s">
        <v>84</v>
      </c>
      <c r="BV58" s="115" t="s">
        <v>78</v>
      </c>
      <c r="BW58" s="115" t="s">
        <v>104</v>
      </c>
      <c r="BX58" s="115" t="s">
        <v>83</v>
      </c>
      <c r="CL58" s="115" t="s">
        <v>22</v>
      </c>
    </row>
    <row r="59" spans="1:91" s="6" customFormat="1" ht="22.5" customHeight="1">
      <c r="A59" s="106" t="s">
        <v>85</v>
      </c>
      <c r="B59" s="107"/>
      <c r="C59" s="108"/>
      <c r="D59" s="108"/>
      <c r="E59" s="399" t="s">
        <v>105</v>
      </c>
      <c r="F59" s="399"/>
      <c r="G59" s="399"/>
      <c r="H59" s="399"/>
      <c r="I59" s="399"/>
      <c r="J59" s="108"/>
      <c r="K59" s="399" t="s">
        <v>106</v>
      </c>
      <c r="L59" s="399"/>
      <c r="M59" s="399"/>
      <c r="N59" s="399"/>
      <c r="O59" s="399"/>
      <c r="P59" s="399"/>
      <c r="Q59" s="399"/>
      <c r="R59" s="399"/>
      <c r="S59" s="399"/>
      <c r="T59" s="399"/>
      <c r="U59" s="399"/>
      <c r="V59" s="399"/>
      <c r="W59" s="399"/>
      <c r="X59" s="399"/>
      <c r="Y59" s="399"/>
      <c r="Z59" s="399"/>
      <c r="AA59" s="399"/>
      <c r="AB59" s="399"/>
      <c r="AC59" s="399"/>
      <c r="AD59" s="399"/>
      <c r="AE59" s="399"/>
      <c r="AF59" s="399"/>
      <c r="AG59" s="397">
        <f>'07 - Ostatní a vedlejší n...'!J29</f>
        <v>0</v>
      </c>
      <c r="AH59" s="398"/>
      <c r="AI59" s="398"/>
      <c r="AJ59" s="398"/>
      <c r="AK59" s="398"/>
      <c r="AL59" s="398"/>
      <c r="AM59" s="398"/>
      <c r="AN59" s="397">
        <f t="shared" si="0"/>
        <v>0</v>
      </c>
      <c r="AO59" s="398"/>
      <c r="AP59" s="398"/>
      <c r="AQ59" s="109" t="s">
        <v>88</v>
      </c>
      <c r="AR59" s="110"/>
      <c r="AS59" s="116">
        <v>0</v>
      </c>
      <c r="AT59" s="117">
        <f t="shared" si="1"/>
        <v>0</v>
      </c>
      <c r="AU59" s="118">
        <f>'07 - Ostatní a vedlejší n...'!P89</f>
        <v>0</v>
      </c>
      <c r="AV59" s="117">
        <f>'07 - Ostatní a vedlejší n...'!J32</f>
        <v>0</v>
      </c>
      <c r="AW59" s="117">
        <f>'07 - Ostatní a vedlejší n...'!J33</f>
        <v>0</v>
      </c>
      <c r="AX59" s="117">
        <f>'07 - Ostatní a vedlejší n...'!J34</f>
        <v>0</v>
      </c>
      <c r="AY59" s="117">
        <f>'07 - Ostatní a vedlejší n...'!J35</f>
        <v>0</v>
      </c>
      <c r="AZ59" s="117">
        <f>'07 - Ostatní a vedlejší n...'!F32</f>
        <v>0</v>
      </c>
      <c r="BA59" s="117">
        <f>'07 - Ostatní a vedlejší n...'!F33</f>
        <v>0</v>
      </c>
      <c r="BB59" s="117">
        <f>'07 - Ostatní a vedlejší n...'!F34</f>
        <v>0</v>
      </c>
      <c r="BC59" s="117">
        <f>'07 - Ostatní a vedlejší n...'!F35</f>
        <v>0</v>
      </c>
      <c r="BD59" s="119">
        <f>'07 - Ostatní a vedlejší n...'!F36</f>
        <v>0</v>
      </c>
      <c r="BT59" s="115" t="s">
        <v>84</v>
      </c>
      <c r="BV59" s="115" t="s">
        <v>78</v>
      </c>
      <c r="BW59" s="115" t="s">
        <v>107</v>
      </c>
      <c r="BX59" s="115" t="s">
        <v>83</v>
      </c>
      <c r="CL59" s="115" t="s">
        <v>22</v>
      </c>
    </row>
    <row r="60" spans="1:91" s="1" customFormat="1" ht="30" customHeight="1">
      <c r="B60" s="41"/>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1"/>
    </row>
    <row r="61" spans="1:91" s="1" customFormat="1" ht="6.95" customHeight="1">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61"/>
    </row>
  </sheetData>
  <sheetProtection algorithmName="SHA-512" hashValue="JqcKTsAq0Qeht2HqDmcRux/Dz4xRvmU3dxbXO2BibusULyvr2xMQHtlZC/xD1ukXHZA4stQ48qS0obV4afiZHA==" saltValue="bN+2qynZ8rDwm4iq+J00/Q==" spinCount="100000" sheet="1" objects="1" scenarios="1" formatCells="0" formatColumns="0" formatRows="0" sort="0" autoFilter="0"/>
  <mergeCells count="69">
    <mergeCell ref="AG51:AM51"/>
    <mergeCell ref="AN51:AP51"/>
    <mergeCell ref="AR2:BE2"/>
    <mergeCell ref="AN58:AP58"/>
    <mergeCell ref="AG58:AM58"/>
    <mergeCell ref="E58:I58"/>
    <mergeCell ref="K58:AF58"/>
    <mergeCell ref="AN59:AP59"/>
    <mergeCell ref="AG59:AM59"/>
    <mergeCell ref="E59:I59"/>
    <mergeCell ref="K59:AF59"/>
    <mergeCell ref="AN56:AP56"/>
    <mergeCell ref="AG56:AM56"/>
    <mergeCell ref="E56:I56"/>
    <mergeCell ref="K56:AF56"/>
    <mergeCell ref="AN57:AP57"/>
    <mergeCell ref="AG57:AM57"/>
    <mergeCell ref="E57:I57"/>
    <mergeCell ref="K57:AF57"/>
    <mergeCell ref="AN54:AP54"/>
    <mergeCell ref="AG54:AM54"/>
    <mergeCell ref="E54:I54"/>
    <mergeCell ref="K54:AF54"/>
    <mergeCell ref="AN55:AP55"/>
    <mergeCell ref="AG55:AM55"/>
    <mergeCell ref="E55:I55"/>
    <mergeCell ref="K55:AF55"/>
    <mergeCell ref="AN52:AP52"/>
    <mergeCell ref="AG52:AM52"/>
    <mergeCell ref="D52:H52"/>
    <mergeCell ref="J52:AF52"/>
    <mergeCell ref="AN53:AP53"/>
    <mergeCell ref="AG53:AM53"/>
    <mergeCell ref="E53:I53"/>
    <mergeCell ref="K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3" location="'01 - Stavební část'!C2" display="/"/>
    <hyperlink ref="A54" location="'02 - Zdravotně technické ...'!C2" display="/"/>
    <hyperlink ref="A55" location="'03 - Ústřední vytápění'!C2" display="/"/>
    <hyperlink ref="A56" location="'04 - Silnoproud, slaboproud'!C2" display="/"/>
    <hyperlink ref="A57" location="'05 - Vzduchotechnika a ch...'!C2" display="/"/>
    <hyperlink ref="A58" location="'06 - Zeleň'!C2" display="/"/>
    <hyperlink ref="A59" location="'07 - Ostatní a vedlejší n...'!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3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108</v>
      </c>
      <c r="G1" s="410" t="s">
        <v>109</v>
      </c>
      <c r="H1" s="410"/>
      <c r="I1" s="124"/>
      <c r="J1" s="123" t="s">
        <v>110</v>
      </c>
      <c r="K1" s="122" t="s">
        <v>111</v>
      </c>
      <c r="L1" s="123" t="s">
        <v>112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402"/>
      <c r="M2" s="402"/>
      <c r="N2" s="402"/>
      <c r="O2" s="402"/>
      <c r="P2" s="402"/>
      <c r="Q2" s="402"/>
      <c r="R2" s="402"/>
      <c r="S2" s="402"/>
      <c r="T2" s="402"/>
      <c r="U2" s="402"/>
      <c r="V2" s="402"/>
      <c r="AT2" s="24" t="s">
        <v>89</v>
      </c>
    </row>
    <row r="3" spans="1:70" ht="6.95" customHeight="1">
      <c r="B3" s="25"/>
      <c r="C3" s="26"/>
      <c r="D3" s="26"/>
      <c r="E3" s="26"/>
      <c r="F3" s="26"/>
      <c r="G3" s="26"/>
      <c r="H3" s="26"/>
      <c r="I3" s="125"/>
      <c r="J3" s="26"/>
      <c r="K3" s="27"/>
      <c r="AT3" s="24" t="s">
        <v>84</v>
      </c>
    </row>
    <row r="4" spans="1:70" ht="36.950000000000003" customHeight="1">
      <c r="B4" s="28"/>
      <c r="C4" s="29"/>
      <c r="D4" s="30" t="s">
        <v>113</v>
      </c>
      <c r="E4" s="29"/>
      <c r="F4" s="29"/>
      <c r="G4" s="29"/>
      <c r="H4" s="29"/>
      <c r="I4" s="126"/>
      <c r="J4" s="29"/>
      <c r="K4" s="31"/>
      <c r="M4" s="32" t="s">
        <v>12</v>
      </c>
      <c r="AT4" s="24" t="s">
        <v>6</v>
      </c>
    </row>
    <row r="5" spans="1:70" ht="6.95" customHeight="1">
      <c r="B5" s="28"/>
      <c r="C5" s="29"/>
      <c r="D5" s="29"/>
      <c r="E5" s="29"/>
      <c r="F5" s="29"/>
      <c r="G5" s="29"/>
      <c r="H5" s="29"/>
      <c r="I5" s="126"/>
      <c r="J5" s="29"/>
      <c r="K5" s="31"/>
    </row>
    <row r="6" spans="1:70">
      <c r="B6" s="28"/>
      <c r="C6" s="29"/>
      <c r="D6" s="37" t="s">
        <v>18</v>
      </c>
      <c r="E6" s="29"/>
      <c r="F6" s="29"/>
      <c r="G6" s="29"/>
      <c r="H6" s="29"/>
      <c r="I6" s="126"/>
      <c r="J6" s="29"/>
      <c r="K6" s="31"/>
    </row>
    <row r="7" spans="1:70" ht="22.5" customHeight="1">
      <c r="B7" s="28"/>
      <c r="C7" s="29"/>
      <c r="D7" s="29"/>
      <c r="E7" s="403" t="str">
        <f>'Rekapitulace stavby'!K6</f>
        <v>Gymnázium Litomyšl - Modernizace laboratoří přírodovědných předmětů - PP</v>
      </c>
      <c r="F7" s="404"/>
      <c r="G7" s="404"/>
      <c r="H7" s="404"/>
      <c r="I7" s="126"/>
      <c r="J7" s="29"/>
      <c r="K7" s="31"/>
    </row>
    <row r="8" spans="1:70">
      <c r="B8" s="28"/>
      <c r="C8" s="29"/>
      <c r="D8" s="37" t="s">
        <v>114</v>
      </c>
      <c r="E8" s="29"/>
      <c r="F8" s="29"/>
      <c r="G8" s="29"/>
      <c r="H8" s="29"/>
      <c r="I8" s="126"/>
      <c r="J8" s="29"/>
      <c r="K8" s="31"/>
    </row>
    <row r="9" spans="1:70" s="1" customFormat="1" ht="22.5" customHeight="1">
      <c r="B9" s="41"/>
      <c r="C9" s="42"/>
      <c r="D9" s="42"/>
      <c r="E9" s="403" t="s">
        <v>115</v>
      </c>
      <c r="F9" s="405"/>
      <c r="G9" s="405"/>
      <c r="H9" s="405"/>
      <c r="I9" s="127"/>
      <c r="J9" s="42"/>
      <c r="K9" s="45"/>
    </row>
    <row r="10" spans="1:70" s="1" customFormat="1">
      <c r="B10" s="41"/>
      <c r="C10" s="42"/>
      <c r="D10" s="37" t="s">
        <v>116</v>
      </c>
      <c r="E10" s="42"/>
      <c r="F10" s="42"/>
      <c r="G10" s="42"/>
      <c r="H10" s="42"/>
      <c r="I10" s="127"/>
      <c r="J10" s="42"/>
      <c r="K10" s="45"/>
    </row>
    <row r="11" spans="1:70" s="1" customFormat="1" ht="36.950000000000003" customHeight="1">
      <c r="B11" s="41"/>
      <c r="C11" s="42"/>
      <c r="D11" s="42"/>
      <c r="E11" s="406" t="s">
        <v>117</v>
      </c>
      <c r="F11" s="405"/>
      <c r="G11" s="405"/>
      <c r="H11" s="405"/>
      <c r="I11" s="127"/>
      <c r="J11" s="42"/>
      <c r="K11" s="45"/>
    </row>
    <row r="12" spans="1:70" s="1" customFormat="1" ht="13.5">
      <c r="B12" s="41"/>
      <c r="C12" s="42"/>
      <c r="D12" s="42"/>
      <c r="E12" s="42"/>
      <c r="F12" s="42"/>
      <c r="G12" s="42"/>
      <c r="H12" s="42"/>
      <c r="I12" s="127"/>
      <c r="J12" s="42"/>
      <c r="K12" s="45"/>
    </row>
    <row r="13" spans="1:70" s="1" customFormat="1" ht="14.45" customHeight="1">
      <c r="B13" s="41"/>
      <c r="C13" s="42"/>
      <c r="D13" s="37" t="s">
        <v>21</v>
      </c>
      <c r="E13" s="42"/>
      <c r="F13" s="35" t="s">
        <v>22</v>
      </c>
      <c r="G13" s="42"/>
      <c r="H13" s="42"/>
      <c r="I13" s="128" t="s">
        <v>23</v>
      </c>
      <c r="J13" s="35" t="s">
        <v>22</v>
      </c>
      <c r="K13" s="45"/>
    </row>
    <row r="14" spans="1:70" s="1" customFormat="1" ht="14.45" customHeight="1">
      <c r="B14" s="41"/>
      <c r="C14" s="42"/>
      <c r="D14" s="37" t="s">
        <v>25</v>
      </c>
      <c r="E14" s="42"/>
      <c r="F14" s="35" t="s">
        <v>26</v>
      </c>
      <c r="G14" s="42"/>
      <c r="H14" s="42"/>
      <c r="I14" s="128" t="s">
        <v>27</v>
      </c>
      <c r="J14" s="129" t="str">
        <f>'Rekapitulace stavby'!AN8</f>
        <v>20.2.2017</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31</v>
      </c>
      <c r="E16" s="42"/>
      <c r="F16" s="42"/>
      <c r="G16" s="42"/>
      <c r="H16" s="42"/>
      <c r="I16" s="128" t="s">
        <v>32</v>
      </c>
      <c r="J16" s="35" t="s">
        <v>22</v>
      </c>
      <c r="K16" s="45"/>
    </row>
    <row r="17" spans="2:11" s="1" customFormat="1" ht="18" customHeight="1">
      <c r="B17" s="41"/>
      <c r="C17" s="42"/>
      <c r="D17" s="42"/>
      <c r="E17" s="35" t="s">
        <v>33</v>
      </c>
      <c r="F17" s="42"/>
      <c r="G17" s="42"/>
      <c r="H17" s="42"/>
      <c r="I17" s="128" t="s">
        <v>34</v>
      </c>
      <c r="J17" s="35" t="s">
        <v>22</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35</v>
      </c>
      <c r="E19" s="42"/>
      <c r="F19" s="42"/>
      <c r="G19" s="42"/>
      <c r="H19" s="42"/>
      <c r="I19" s="128" t="s">
        <v>32</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34</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37</v>
      </c>
      <c r="E22" s="42"/>
      <c r="F22" s="42"/>
      <c r="G22" s="42"/>
      <c r="H22" s="42"/>
      <c r="I22" s="128" t="s">
        <v>32</v>
      </c>
      <c r="J22" s="35" t="s">
        <v>22</v>
      </c>
      <c r="K22" s="45"/>
    </row>
    <row r="23" spans="2:11" s="1" customFormat="1" ht="18" customHeight="1">
      <c r="B23" s="41"/>
      <c r="C23" s="42"/>
      <c r="D23" s="42"/>
      <c r="E23" s="35" t="s">
        <v>38</v>
      </c>
      <c r="F23" s="42"/>
      <c r="G23" s="42"/>
      <c r="H23" s="42"/>
      <c r="I23" s="128" t="s">
        <v>34</v>
      </c>
      <c r="J23" s="35" t="s">
        <v>22</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40</v>
      </c>
      <c r="E25" s="42"/>
      <c r="F25" s="42"/>
      <c r="G25" s="42"/>
      <c r="H25" s="42"/>
      <c r="I25" s="127"/>
      <c r="J25" s="42"/>
      <c r="K25" s="45"/>
    </row>
    <row r="26" spans="2:11" s="7" customFormat="1" ht="22.5" customHeight="1">
      <c r="B26" s="130"/>
      <c r="C26" s="131"/>
      <c r="D26" s="131"/>
      <c r="E26" s="368" t="s">
        <v>22</v>
      </c>
      <c r="F26" s="368"/>
      <c r="G26" s="368"/>
      <c r="H26" s="368"/>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42</v>
      </c>
      <c r="E29" s="42"/>
      <c r="F29" s="42"/>
      <c r="G29" s="42"/>
      <c r="H29" s="42"/>
      <c r="I29" s="127"/>
      <c r="J29" s="137">
        <f>ROUND(J122,2)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44</v>
      </c>
      <c r="G31" s="42"/>
      <c r="H31" s="42"/>
      <c r="I31" s="138" t="s">
        <v>43</v>
      </c>
      <c r="J31" s="46" t="s">
        <v>45</v>
      </c>
      <c r="K31" s="45"/>
    </row>
    <row r="32" spans="2:11" s="1" customFormat="1" ht="14.45" customHeight="1">
      <c r="B32" s="41"/>
      <c r="C32" s="42"/>
      <c r="D32" s="49" t="s">
        <v>46</v>
      </c>
      <c r="E32" s="49" t="s">
        <v>47</v>
      </c>
      <c r="F32" s="139">
        <f>ROUND(SUM(BE122:BE2332), 2)</f>
        <v>0</v>
      </c>
      <c r="G32" s="42"/>
      <c r="H32" s="42"/>
      <c r="I32" s="140">
        <v>0.21</v>
      </c>
      <c r="J32" s="139">
        <f>ROUND(ROUND((SUM(BE122:BE2332)), 2)*I32, 2)</f>
        <v>0</v>
      </c>
      <c r="K32" s="45"/>
    </row>
    <row r="33" spans="2:11" s="1" customFormat="1" ht="14.45" customHeight="1">
      <c r="B33" s="41"/>
      <c r="C33" s="42"/>
      <c r="D33" s="42"/>
      <c r="E33" s="49" t="s">
        <v>48</v>
      </c>
      <c r="F33" s="139">
        <f>ROUND(SUM(BF122:BF2332), 2)</f>
        <v>0</v>
      </c>
      <c r="G33" s="42"/>
      <c r="H33" s="42"/>
      <c r="I33" s="140">
        <v>0.15</v>
      </c>
      <c r="J33" s="139">
        <f>ROUND(ROUND((SUM(BF122:BF2332)), 2)*I33, 2)</f>
        <v>0</v>
      </c>
      <c r="K33" s="45"/>
    </row>
    <row r="34" spans="2:11" s="1" customFormat="1" ht="14.45" hidden="1" customHeight="1">
      <c r="B34" s="41"/>
      <c r="C34" s="42"/>
      <c r="D34" s="42"/>
      <c r="E34" s="49" t="s">
        <v>49</v>
      </c>
      <c r="F34" s="139">
        <f>ROUND(SUM(BG122:BG2332), 2)</f>
        <v>0</v>
      </c>
      <c r="G34" s="42"/>
      <c r="H34" s="42"/>
      <c r="I34" s="140">
        <v>0.21</v>
      </c>
      <c r="J34" s="139">
        <v>0</v>
      </c>
      <c r="K34" s="45"/>
    </row>
    <row r="35" spans="2:11" s="1" customFormat="1" ht="14.45" hidden="1" customHeight="1">
      <c r="B35" s="41"/>
      <c r="C35" s="42"/>
      <c r="D35" s="42"/>
      <c r="E35" s="49" t="s">
        <v>50</v>
      </c>
      <c r="F35" s="139">
        <f>ROUND(SUM(BH122:BH2332), 2)</f>
        <v>0</v>
      </c>
      <c r="G35" s="42"/>
      <c r="H35" s="42"/>
      <c r="I35" s="140">
        <v>0.15</v>
      </c>
      <c r="J35" s="139">
        <v>0</v>
      </c>
      <c r="K35" s="45"/>
    </row>
    <row r="36" spans="2:11" s="1" customFormat="1" ht="14.45" hidden="1" customHeight="1">
      <c r="B36" s="41"/>
      <c r="C36" s="42"/>
      <c r="D36" s="42"/>
      <c r="E36" s="49" t="s">
        <v>51</v>
      </c>
      <c r="F36" s="139">
        <f>ROUND(SUM(BI122:BI2332),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52</v>
      </c>
      <c r="E38" s="79"/>
      <c r="F38" s="79"/>
      <c r="G38" s="143" t="s">
        <v>53</v>
      </c>
      <c r="H38" s="144" t="s">
        <v>54</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118</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22.5" customHeight="1">
      <c r="B47" s="41"/>
      <c r="C47" s="42"/>
      <c r="D47" s="42"/>
      <c r="E47" s="403" t="str">
        <f>E7</f>
        <v>Gymnázium Litomyšl - Modernizace laboratoří přírodovědných předmětů - PP</v>
      </c>
      <c r="F47" s="404"/>
      <c r="G47" s="404"/>
      <c r="H47" s="404"/>
      <c r="I47" s="127"/>
      <c r="J47" s="42"/>
      <c r="K47" s="45"/>
    </row>
    <row r="48" spans="2:11">
      <c r="B48" s="28"/>
      <c r="C48" s="37" t="s">
        <v>114</v>
      </c>
      <c r="D48" s="29"/>
      <c r="E48" s="29"/>
      <c r="F48" s="29"/>
      <c r="G48" s="29"/>
      <c r="H48" s="29"/>
      <c r="I48" s="126"/>
      <c r="J48" s="29"/>
      <c r="K48" s="31"/>
    </row>
    <row r="49" spans="2:47" s="1" customFormat="1" ht="22.5" customHeight="1">
      <c r="B49" s="41"/>
      <c r="C49" s="42"/>
      <c r="D49" s="42"/>
      <c r="E49" s="403" t="s">
        <v>115</v>
      </c>
      <c r="F49" s="405"/>
      <c r="G49" s="405"/>
      <c r="H49" s="405"/>
      <c r="I49" s="127"/>
      <c r="J49" s="42"/>
      <c r="K49" s="45"/>
    </row>
    <row r="50" spans="2:47" s="1" customFormat="1" ht="14.45" customHeight="1">
      <c r="B50" s="41"/>
      <c r="C50" s="37" t="s">
        <v>116</v>
      </c>
      <c r="D50" s="42"/>
      <c r="E50" s="42"/>
      <c r="F50" s="42"/>
      <c r="G50" s="42"/>
      <c r="H50" s="42"/>
      <c r="I50" s="127"/>
      <c r="J50" s="42"/>
      <c r="K50" s="45"/>
    </row>
    <row r="51" spans="2:47" s="1" customFormat="1" ht="23.25" customHeight="1">
      <c r="B51" s="41"/>
      <c r="C51" s="42"/>
      <c r="D51" s="42"/>
      <c r="E51" s="406" t="str">
        <f>E11</f>
        <v>01 - Stavební část</v>
      </c>
      <c r="F51" s="405"/>
      <c r="G51" s="405"/>
      <c r="H51" s="405"/>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25</v>
      </c>
      <c r="D53" s="42"/>
      <c r="E53" s="42"/>
      <c r="F53" s="35" t="str">
        <f>F14</f>
        <v>Litomyšl</v>
      </c>
      <c r="G53" s="42"/>
      <c r="H53" s="42"/>
      <c r="I53" s="128" t="s">
        <v>27</v>
      </c>
      <c r="J53" s="129" t="str">
        <f>IF(J14="","",J14)</f>
        <v>20.2.2017</v>
      </c>
      <c r="K53" s="45"/>
    </row>
    <row r="54" spans="2:47" s="1" customFormat="1" ht="6.95" customHeight="1">
      <c r="B54" s="41"/>
      <c r="C54" s="42"/>
      <c r="D54" s="42"/>
      <c r="E54" s="42"/>
      <c r="F54" s="42"/>
      <c r="G54" s="42"/>
      <c r="H54" s="42"/>
      <c r="I54" s="127"/>
      <c r="J54" s="42"/>
      <c r="K54" s="45"/>
    </row>
    <row r="55" spans="2:47" s="1" customFormat="1">
      <c r="B55" s="41"/>
      <c r="C55" s="37" t="s">
        <v>31</v>
      </c>
      <c r="D55" s="42"/>
      <c r="E55" s="42"/>
      <c r="F55" s="35" t="str">
        <f>E17</f>
        <v>Pardubický kraj, Komenského náměstí 125, Pardubice</v>
      </c>
      <c r="G55" s="42"/>
      <c r="H55" s="42"/>
      <c r="I55" s="128" t="s">
        <v>37</v>
      </c>
      <c r="J55" s="35" t="str">
        <f>E23</f>
        <v>KIP spol. s r.o., Toulovcovo náměstí 156</v>
      </c>
      <c r="K55" s="45"/>
    </row>
    <row r="56" spans="2:47" s="1" customFormat="1" ht="14.45" customHeight="1">
      <c r="B56" s="41"/>
      <c r="C56" s="37" t="s">
        <v>35</v>
      </c>
      <c r="D56" s="42"/>
      <c r="E56" s="42"/>
      <c r="F56" s="35" t="str">
        <f>IF(E20="","",E20)</f>
        <v/>
      </c>
      <c r="G56" s="42"/>
      <c r="H56" s="42"/>
      <c r="I56" s="127"/>
      <c r="J56" s="42"/>
      <c r="K56" s="45"/>
    </row>
    <row r="57" spans="2:47" s="1" customFormat="1" ht="10.35" customHeight="1">
      <c r="B57" s="41"/>
      <c r="C57" s="42"/>
      <c r="D57" s="42"/>
      <c r="E57" s="42"/>
      <c r="F57" s="42"/>
      <c r="G57" s="42"/>
      <c r="H57" s="42"/>
      <c r="I57" s="127"/>
      <c r="J57" s="42"/>
      <c r="K57" s="45"/>
    </row>
    <row r="58" spans="2:47" s="1" customFormat="1" ht="29.25" customHeight="1">
      <c r="B58" s="41"/>
      <c r="C58" s="153" t="s">
        <v>119</v>
      </c>
      <c r="D58" s="141"/>
      <c r="E58" s="141"/>
      <c r="F58" s="141"/>
      <c r="G58" s="141"/>
      <c r="H58" s="141"/>
      <c r="I58" s="154"/>
      <c r="J58" s="155" t="s">
        <v>120</v>
      </c>
      <c r="K58" s="156"/>
    </row>
    <row r="59" spans="2:47" s="1" customFormat="1" ht="10.35" customHeight="1">
      <c r="B59" s="41"/>
      <c r="C59" s="42"/>
      <c r="D59" s="42"/>
      <c r="E59" s="42"/>
      <c r="F59" s="42"/>
      <c r="G59" s="42"/>
      <c r="H59" s="42"/>
      <c r="I59" s="127"/>
      <c r="J59" s="42"/>
      <c r="K59" s="45"/>
    </row>
    <row r="60" spans="2:47" s="1" customFormat="1" ht="29.25" customHeight="1">
      <c r="B60" s="41"/>
      <c r="C60" s="157" t="s">
        <v>121</v>
      </c>
      <c r="D60" s="42"/>
      <c r="E60" s="42"/>
      <c r="F60" s="42"/>
      <c r="G60" s="42"/>
      <c r="H60" s="42"/>
      <c r="I60" s="127"/>
      <c r="J60" s="137">
        <f>J122</f>
        <v>0</v>
      </c>
      <c r="K60" s="45"/>
      <c r="AU60" s="24" t="s">
        <v>122</v>
      </c>
    </row>
    <row r="61" spans="2:47" s="8" customFormat="1" ht="24.95" customHeight="1">
      <c r="B61" s="158"/>
      <c r="C61" s="159"/>
      <c r="D61" s="160" t="s">
        <v>123</v>
      </c>
      <c r="E61" s="161"/>
      <c r="F61" s="161"/>
      <c r="G61" s="161"/>
      <c r="H61" s="161"/>
      <c r="I61" s="162"/>
      <c r="J61" s="163">
        <f>J123</f>
        <v>0</v>
      </c>
      <c r="K61" s="164"/>
    </row>
    <row r="62" spans="2:47" s="9" customFormat="1" ht="19.899999999999999" customHeight="1">
      <c r="B62" s="165"/>
      <c r="C62" s="166"/>
      <c r="D62" s="167" t="s">
        <v>124</v>
      </c>
      <c r="E62" s="168"/>
      <c r="F62" s="168"/>
      <c r="G62" s="168"/>
      <c r="H62" s="168"/>
      <c r="I62" s="169"/>
      <c r="J62" s="170">
        <f>J124</f>
        <v>0</v>
      </c>
      <c r="K62" s="171"/>
    </row>
    <row r="63" spans="2:47" s="9" customFormat="1" ht="19.899999999999999" customHeight="1">
      <c r="B63" s="165"/>
      <c r="C63" s="166"/>
      <c r="D63" s="167" t="s">
        <v>125</v>
      </c>
      <c r="E63" s="168"/>
      <c r="F63" s="168"/>
      <c r="G63" s="168"/>
      <c r="H63" s="168"/>
      <c r="I63" s="169"/>
      <c r="J63" s="170">
        <f>J161</f>
        <v>0</v>
      </c>
      <c r="K63" s="171"/>
    </row>
    <row r="64" spans="2:47" s="9" customFormat="1" ht="19.899999999999999" customHeight="1">
      <c r="B64" s="165"/>
      <c r="C64" s="166"/>
      <c r="D64" s="167" t="s">
        <v>126</v>
      </c>
      <c r="E64" s="168"/>
      <c r="F64" s="168"/>
      <c r="G64" s="168"/>
      <c r="H64" s="168"/>
      <c r="I64" s="169"/>
      <c r="J64" s="170">
        <f>J182</f>
        <v>0</v>
      </c>
      <c r="K64" s="171"/>
    </row>
    <row r="65" spans="2:11" s="9" customFormat="1" ht="19.899999999999999" customHeight="1">
      <c r="B65" s="165"/>
      <c r="C65" s="166"/>
      <c r="D65" s="167" t="s">
        <v>127</v>
      </c>
      <c r="E65" s="168"/>
      <c r="F65" s="168"/>
      <c r="G65" s="168"/>
      <c r="H65" s="168"/>
      <c r="I65" s="169"/>
      <c r="J65" s="170">
        <f>J225</f>
        <v>0</v>
      </c>
      <c r="K65" s="171"/>
    </row>
    <row r="66" spans="2:11" s="9" customFormat="1" ht="19.899999999999999" customHeight="1">
      <c r="B66" s="165"/>
      <c r="C66" s="166"/>
      <c r="D66" s="167" t="s">
        <v>128</v>
      </c>
      <c r="E66" s="168"/>
      <c r="F66" s="168"/>
      <c r="G66" s="168"/>
      <c r="H66" s="168"/>
      <c r="I66" s="169"/>
      <c r="J66" s="170">
        <f>J254</f>
        <v>0</v>
      </c>
      <c r="K66" s="171"/>
    </row>
    <row r="67" spans="2:11" s="9" customFormat="1" ht="19.899999999999999" customHeight="1">
      <c r="B67" s="165"/>
      <c r="C67" s="166"/>
      <c r="D67" s="167" t="s">
        <v>129</v>
      </c>
      <c r="E67" s="168"/>
      <c r="F67" s="168"/>
      <c r="G67" s="168"/>
      <c r="H67" s="168"/>
      <c r="I67" s="169"/>
      <c r="J67" s="170">
        <f>J285</f>
        <v>0</v>
      </c>
      <c r="K67" s="171"/>
    </row>
    <row r="68" spans="2:11" s="9" customFormat="1" ht="19.899999999999999" customHeight="1">
      <c r="B68" s="165"/>
      <c r="C68" s="166"/>
      <c r="D68" s="167" t="s">
        <v>130</v>
      </c>
      <c r="E68" s="168"/>
      <c r="F68" s="168"/>
      <c r="G68" s="168"/>
      <c r="H68" s="168"/>
      <c r="I68" s="169"/>
      <c r="J68" s="170">
        <f>J428</f>
        <v>0</v>
      </c>
      <c r="K68" s="171"/>
    </row>
    <row r="69" spans="2:11" s="9" customFormat="1" ht="19.899999999999999" customHeight="1">
      <c r="B69" s="165"/>
      <c r="C69" s="166"/>
      <c r="D69" s="167" t="s">
        <v>131</v>
      </c>
      <c r="E69" s="168"/>
      <c r="F69" s="168"/>
      <c r="G69" s="168"/>
      <c r="H69" s="168"/>
      <c r="I69" s="169"/>
      <c r="J69" s="170">
        <f>J635</f>
        <v>0</v>
      </c>
      <c r="K69" s="171"/>
    </row>
    <row r="70" spans="2:11" s="8" customFormat="1" ht="24.95" customHeight="1">
      <c r="B70" s="158"/>
      <c r="C70" s="159"/>
      <c r="D70" s="160" t="s">
        <v>132</v>
      </c>
      <c r="E70" s="161"/>
      <c r="F70" s="161"/>
      <c r="G70" s="161"/>
      <c r="H70" s="161"/>
      <c r="I70" s="162"/>
      <c r="J70" s="163">
        <f>J643</f>
        <v>0</v>
      </c>
      <c r="K70" s="164"/>
    </row>
    <row r="71" spans="2:11" s="9" customFormat="1" ht="19.899999999999999" customHeight="1">
      <c r="B71" s="165"/>
      <c r="C71" s="166"/>
      <c r="D71" s="167" t="s">
        <v>133</v>
      </c>
      <c r="E71" s="168"/>
      <c r="F71" s="168"/>
      <c r="G71" s="168"/>
      <c r="H71" s="168"/>
      <c r="I71" s="169"/>
      <c r="J71" s="170">
        <f>J644</f>
        <v>0</v>
      </c>
      <c r="K71" s="171"/>
    </row>
    <row r="72" spans="2:11" s="9" customFormat="1" ht="19.899999999999999" customHeight="1">
      <c r="B72" s="165"/>
      <c r="C72" s="166"/>
      <c r="D72" s="167" t="s">
        <v>134</v>
      </c>
      <c r="E72" s="168"/>
      <c r="F72" s="168"/>
      <c r="G72" s="168"/>
      <c r="H72" s="168"/>
      <c r="I72" s="169"/>
      <c r="J72" s="170">
        <f>J664</f>
        <v>0</v>
      </c>
      <c r="K72" s="171"/>
    </row>
    <row r="73" spans="2:11" s="9" customFormat="1" ht="19.899999999999999" customHeight="1">
      <c r="B73" s="165"/>
      <c r="C73" s="166"/>
      <c r="D73" s="167" t="s">
        <v>135</v>
      </c>
      <c r="E73" s="168"/>
      <c r="F73" s="168"/>
      <c r="G73" s="168"/>
      <c r="H73" s="168"/>
      <c r="I73" s="169"/>
      <c r="J73" s="170">
        <f>J689</f>
        <v>0</v>
      </c>
      <c r="K73" s="171"/>
    </row>
    <row r="74" spans="2:11" s="9" customFormat="1" ht="14.85" customHeight="1">
      <c r="B74" s="165"/>
      <c r="C74" s="166"/>
      <c r="D74" s="167" t="s">
        <v>136</v>
      </c>
      <c r="E74" s="168"/>
      <c r="F74" s="168"/>
      <c r="G74" s="168"/>
      <c r="H74" s="168"/>
      <c r="I74" s="169"/>
      <c r="J74" s="170">
        <f>J693</f>
        <v>0</v>
      </c>
      <c r="K74" s="171"/>
    </row>
    <row r="75" spans="2:11" s="9" customFormat="1" ht="14.85" customHeight="1">
      <c r="B75" s="165"/>
      <c r="C75" s="166"/>
      <c r="D75" s="167" t="s">
        <v>137</v>
      </c>
      <c r="E75" s="168"/>
      <c r="F75" s="168"/>
      <c r="G75" s="168"/>
      <c r="H75" s="168"/>
      <c r="I75" s="169"/>
      <c r="J75" s="170">
        <f>J729</f>
        <v>0</v>
      </c>
      <c r="K75" s="171"/>
    </row>
    <row r="76" spans="2:11" s="9" customFormat="1" ht="14.85" customHeight="1">
      <c r="B76" s="165"/>
      <c r="C76" s="166"/>
      <c r="D76" s="167" t="s">
        <v>138</v>
      </c>
      <c r="E76" s="168"/>
      <c r="F76" s="168"/>
      <c r="G76" s="168"/>
      <c r="H76" s="168"/>
      <c r="I76" s="169"/>
      <c r="J76" s="170">
        <f>J743</f>
        <v>0</v>
      </c>
      <c r="K76" s="171"/>
    </row>
    <row r="77" spans="2:11" s="9" customFormat="1" ht="14.85" customHeight="1">
      <c r="B77" s="165"/>
      <c r="C77" s="166"/>
      <c r="D77" s="167" t="s">
        <v>139</v>
      </c>
      <c r="E77" s="168"/>
      <c r="F77" s="168"/>
      <c r="G77" s="168"/>
      <c r="H77" s="168"/>
      <c r="I77" s="169"/>
      <c r="J77" s="170">
        <f>J765</f>
        <v>0</v>
      </c>
      <c r="K77" s="171"/>
    </row>
    <row r="78" spans="2:11" s="9" customFormat="1" ht="14.85" customHeight="1">
      <c r="B78" s="165"/>
      <c r="C78" s="166"/>
      <c r="D78" s="167" t="s">
        <v>140</v>
      </c>
      <c r="E78" s="168"/>
      <c r="F78" s="168"/>
      <c r="G78" s="168"/>
      <c r="H78" s="168"/>
      <c r="I78" s="169"/>
      <c r="J78" s="170">
        <f>J773</f>
        <v>0</v>
      </c>
      <c r="K78" s="171"/>
    </row>
    <row r="79" spans="2:11" s="8" customFormat="1" ht="24.95" customHeight="1">
      <c r="B79" s="158"/>
      <c r="C79" s="159"/>
      <c r="D79" s="160" t="s">
        <v>141</v>
      </c>
      <c r="E79" s="161"/>
      <c r="F79" s="161"/>
      <c r="G79" s="161"/>
      <c r="H79" s="161"/>
      <c r="I79" s="162"/>
      <c r="J79" s="163">
        <f>J777</f>
        <v>0</v>
      </c>
      <c r="K79" s="164"/>
    </row>
    <row r="80" spans="2:11" s="9" customFormat="1" ht="19.899999999999999" customHeight="1">
      <c r="B80" s="165"/>
      <c r="C80" s="166"/>
      <c r="D80" s="167" t="s">
        <v>142</v>
      </c>
      <c r="E80" s="168"/>
      <c r="F80" s="168"/>
      <c r="G80" s="168"/>
      <c r="H80" s="168"/>
      <c r="I80" s="169"/>
      <c r="J80" s="170">
        <f>J778</f>
        <v>0</v>
      </c>
      <c r="K80" s="171"/>
    </row>
    <row r="81" spans="2:11" s="9" customFormat="1" ht="19.899999999999999" customHeight="1">
      <c r="B81" s="165"/>
      <c r="C81" s="166"/>
      <c r="D81" s="167" t="s">
        <v>143</v>
      </c>
      <c r="E81" s="168"/>
      <c r="F81" s="168"/>
      <c r="G81" s="168"/>
      <c r="H81" s="168"/>
      <c r="I81" s="169"/>
      <c r="J81" s="170">
        <f>J823</f>
        <v>0</v>
      </c>
      <c r="K81" s="171"/>
    </row>
    <row r="82" spans="2:11" s="8" customFormat="1" ht="24.95" customHeight="1">
      <c r="B82" s="158"/>
      <c r="C82" s="159"/>
      <c r="D82" s="160" t="s">
        <v>144</v>
      </c>
      <c r="E82" s="161"/>
      <c r="F82" s="161"/>
      <c r="G82" s="161"/>
      <c r="H82" s="161"/>
      <c r="I82" s="162"/>
      <c r="J82" s="163">
        <f>J827</f>
        <v>0</v>
      </c>
      <c r="K82" s="164"/>
    </row>
    <row r="83" spans="2:11" s="9" customFormat="1" ht="19.899999999999999" customHeight="1">
      <c r="B83" s="165"/>
      <c r="C83" s="166"/>
      <c r="D83" s="167" t="s">
        <v>145</v>
      </c>
      <c r="E83" s="168"/>
      <c r="F83" s="168"/>
      <c r="G83" s="168"/>
      <c r="H83" s="168"/>
      <c r="I83" s="169"/>
      <c r="J83" s="170">
        <f>J828</f>
        <v>0</v>
      </c>
      <c r="K83" s="171"/>
    </row>
    <row r="84" spans="2:11" s="8" customFormat="1" ht="24.95" customHeight="1">
      <c r="B84" s="158"/>
      <c r="C84" s="159"/>
      <c r="D84" s="160" t="s">
        <v>146</v>
      </c>
      <c r="E84" s="161"/>
      <c r="F84" s="161"/>
      <c r="G84" s="161"/>
      <c r="H84" s="161"/>
      <c r="I84" s="162"/>
      <c r="J84" s="163">
        <f>J835</f>
        <v>0</v>
      </c>
      <c r="K84" s="164"/>
    </row>
    <row r="85" spans="2:11" s="9" customFormat="1" ht="19.899999999999999" customHeight="1">
      <c r="B85" s="165"/>
      <c r="C85" s="166"/>
      <c r="D85" s="167" t="s">
        <v>147</v>
      </c>
      <c r="E85" s="168"/>
      <c r="F85" s="168"/>
      <c r="G85" s="168"/>
      <c r="H85" s="168"/>
      <c r="I85" s="169"/>
      <c r="J85" s="170">
        <f>J836</f>
        <v>0</v>
      </c>
      <c r="K85" s="171"/>
    </row>
    <row r="86" spans="2:11" s="9" customFormat="1" ht="19.899999999999999" customHeight="1">
      <c r="B86" s="165"/>
      <c r="C86" s="166"/>
      <c r="D86" s="167" t="s">
        <v>148</v>
      </c>
      <c r="E86" s="168"/>
      <c r="F86" s="168"/>
      <c r="G86" s="168"/>
      <c r="H86" s="168"/>
      <c r="I86" s="169"/>
      <c r="J86" s="170">
        <f>J1157</f>
        <v>0</v>
      </c>
      <c r="K86" s="171"/>
    </row>
    <row r="87" spans="2:11" s="9" customFormat="1" ht="19.899999999999999" customHeight="1">
      <c r="B87" s="165"/>
      <c r="C87" s="166"/>
      <c r="D87" s="167" t="s">
        <v>149</v>
      </c>
      <c r="E87" s="168"/>
      <c r="F87" s="168"/>
      <c r="G87" s="168"/>
      <c r="H87" s="168"/>
      <c r="I87" s="169"/>
      <c r="J87" s="170">
        <f>J1169</f>
        <v>0</v>
      </c>
      <c r="K87" s="171"/>
    </row>
    <row r="88" spans="2:11" s="9" customFormat="1" ht="14.85" customHeight="1">
      <c r="B88" s="165"/>
      <c r="C88" s="166"/>
      <c r="D88" s="167" t="s">
        <v>150</v>
      </c>
      <c r="E88" s="168"/>
      <c r="F88" s="168"/>
      <c r="G88" s="168"/>
      <c r="H88" s="168"/>
      <c r="I88" s="169"/>
      <c r="J88" s="170">
        <f>J1187</f>
        <v>0</v>
      </c>
      <c r="K88" s="171"/>
    </row>
    <row r="89" spans="2:11" s="9" customFormat="1" ht="19.899999999999999" customHeight="1">
      <c r="B89" s="165"/>
      <c r="C89" s="166"/>
      <c r="D89" s="167" t="s">
        <v>151</v>
      </c>
      <c r="E89" s="168"/>
      <c r="F89" s="168"/>
      <c r="G89" s="168"/>
      <c r="H89" s="168"/>
      <c r="I89" s="169"/>
      <c r="J89" s="170">
        <f>J1191</f>
        <v>0</v>
      </c>
      <c r="K89" s="171"/>
    </row>
    <row r="90" spans="2:11" s="9" customFormat="1" ht="19.899999999999999" customHeight="1">
      <c r="B90" s="165"/>
      <c r="C90" s="166"/>
      <c r="D90" s="167" t="s">
        <v>152</v>
      </c>
      <c r="E90" s="168"/>
      <c r="F90" s="168"/>
      <c r="G90" s="168"/>
      <c r="H90" s="168"/>
      <c r="I90" s="169"/>
      <c r="J90" s="170">
        <f>J1435</f>
        <v>0</v>
      </c>
      <c r="K90" s="171"/>
    </row>
    <row r="91" spans="2:11" s="9" customFormat="1" ht="19.899999999999999" customHeight="1">
      <c r="B91" s="165"/>
      <c r="C91" s="166"/>
      <c r="D91" s="167" t="s">
        <v>153</v>
      </c>
      <c r="E91" s="168"/>
      <c r="F91" s="168"/>
      <c r="G91" s="168"/>
      <c r="H91" s="168"/>
      <c r="I91" s="169"/>
      <c r="J91" s="170">
        <f>J1555</f>
        <v>0</v>
      </c>
      <c r="K91" s="171"/>
    </row>
    <row r="92" spans="2:11" s="9" customFormat="1" ht="19.899999999999999" customHeight="1">
      <c r="B92" s="165"/>
      <c r="C92" s="166"/>
      <c r="D92" s="167" t="s">
        <v>154</v>
      </c>
      <c r="E92" s="168"/>
      <c r="F92" s="168"/>
      <c r="G92" s="168"/>
      <c r="H92" s="168"/>
      <c r="I92" s="169"/>
      <c r="J92" s="170">
        <f>J1648</f>
        <v>0</v>
      </c>
      <c r="K92" s="171"/>
    </row>
    <row r="93" spans="2:11" s="9" customFormat="1" ht="19.899999999999999" customHeight="1">
      <c r="B93" s="165"/>
      <c r="C93" s="166"/>
      <c r="D93" s="167" t="s">
        <v>155</v>
      </c>
      <c r="E93" s="168"/>
      <c r="F93" s="168"/>
      <c r="G93" s="168"/>
      <c r="H93" s="168"/>
      <c r="I93" s="169"/>
      <c r="J93" s="170">
        <f>J1870</f>
        <v>0</v>
      </c>
      <c r="K93" s="171"/>
    </row>
    <row r="94" spans="2:11" s="9" customFormat="1" ht="19.899999999999999" customHeight="1">
      <c r="B94" s="165"/>
      <c r="C94" s="166"/>
      <c r="D94" s="167" t="s">
        <v>156</v>
      </c>
      <c r="E94" s="168"/>
      <c r="F94" s="168"/>
      <c r="G94" s="168"/>
      <c r="H94" s="168"/>
      <c r="I94" s="169"/>
      <c r="J94" s="170">
        <f>J2044</f>
        <v>0</v>
      </c>
      <c r="K94" s="171"/>
    </row>
    <row r="95" spans="2:11" s="9" customFormat="1" ht="19.899999999999999" customHeight="1">
      <c r="B95" s="165"/>
      <c r="C95" s="166"/>
      <c r="D95" s="167" t="s">
        <v>157</v>
      </c>
      <c r="E95" s="168"/>
      <c r="F95" s="168"/>
      <c r="G95" s="168"/>
      <c r="H95" s="168"/>
      <c r="I95" s="169"/>
      <c r="J95" s="170">
        <f>J2145</f>
        <v>0</v>
      </c>
      <c r="K95" s="171"/>
    </row>
    <row r="96" spans="2:11" s="9" customFormat="1" ht="19.899999999999999" customHeight="1">
      <c r="B96" s="165"/>
      <c r="C96" s="166"/>
      <c r="D96" s="167" t="s">
        <v>158</v>
      </c>
      <c r="E96" s="168"/>
      <c r="F96" s="168"/>
      <c r="G96" s="168"/>
      <c r="H96" s="168"/>
      <c r="I96" s="169"/>
      <c r="J96" s="170">
        <f>J2159</f>
        <v>0</v>
      </c>
      <c r="K96" s="171"/>
    </row>
    <row r="97" spans="2:12" s="9" customFormat="1" ht="19.899999999999999" customHeight="1">
      <c r="B97" s="165"/>
      <c r="C97" s="166"/>
      <c r="D97" s="167" t="s">
        <v>159</v>
      </c>
      <c r="E97" s="168"/>
      <c r="F97" s="168"/>
      <c r="G97" s="168"/>
      <c r="H97" s="168"/>
      <c r="I97" s="169"/>
      <c r="J97" s="170">
        <f>J2230</f>
        <v>0</v>
      </c>
      <c r="K97" s="171"/>
    </row>
    <row r="98" spans="2:12" s="9" customFormat="1" ht="19.899999999999999" customHeight="1">
      <c r="B98" s="165"/>
      <c r="C98" s="166"/>
      <c r="D98" s="167" t="s">
        <v>160</v>
      </c>
      <c r="E98" s="168"/>
      <c r="F98" s="168"/>
      <c r="G98" s="168"/>
      <c r="H98" s="168"/>
      <c r="I98" s="169"/>
      <c r="J98" s="170">
        <f>J2253</f>
        <v>0</v>
      </c>
      <c r="K98" s="171"/>
    </row>
    <row r="99" spans="2:12" s="9" customFormat="1" ht="19.899999999999999" customHeight="1">
      <c r="B99" s="165"/>
      <c r="C99" s="166"/>
      <c r="D99" s="167" t="s">
        <v>161</v>
      </c>
      <c r="E99" s="168"/>
      <c r="F99" s="168"/>
      <c r="G99" s="168"/>
      <c r="H99" s="168"/>
      <c r="I99" s="169"/>
      <c r="J99" s="170">
        <f>J2268</f>
        <v>0</v>
      </c>
      <c r="K99" s="171"/>
    </row>
    <row r="100" spans="2:12" s="9" customFormat="1" ht="19.899999999999999" customHeight="1">
      <c r="B100" s="165"/>
      <c r="C100" s="166"/>
      <c r="D100" s="167" t="s">
        <v>162</v>
      </c>
      <c r="E100" s="168"/>
      <c r="F100" s="168"/>
      <c r="G100" s="168"/>
      <c r="H100" s="168"/>
      <c r="I100" s="169"/>
      <c r="J100" s="170">
        <f>J2298</f>
        <v>0</v>
      </c>
      <c r="K100" s="171"/>
    </row>
    <row r="101" spans="2:12" s="1" customFormat="1" ht="21.75" customHeight="1">
      <c r="B101" s="41"/>
      <c r="C101" s="42"/>
      <c r="D101" s="42"/>
      <c r="E101" s="42"/>
      <c r="F101" s="42"/>
      <c r="G101" s="42"/>
      <c r="H101" s="42"/>
      <c r="I101" s="127"/>
      <c r="J101" s="42"/>
      <c r="K101" s="45"/>
    </row>
    <row r="102" spans="2:12" s="1" customFormat="1" ht="6.95" customHeight="1">
      <c r="B102" s="56"/>
      <c r="C102" s="57"/>
      <c r="D102" s="57"/>
      <c r="E102" s="57"/>
      <c r="F102" s="57"/>
      <c r="G102" s="57"/>
      <c r="H102" s="57"/>
      <c r="I102" s="148"/>
      <c r="J102" s="57"/>
      <c r="K102" s="58"/>
    </row>
    <row r="106" spans="2:12" s="1" customFormat="1" ht="6.95" customHeight="1">
      <c r="B106" s="59"/>
      <c r="C106" s="60"/>
      <c r="D106" s="60"/>
      <c r="E106" s="60"/>
      <c r="F106" s="60"/>
      <c r="G106" s="60"/>
      <c r="H106" s="60"/>
      <c r="I106" s="151"/>
      <c r="J106" s="60"/>
      <c r="K106" s="60"/>
      <c r="L106" s="61"/>
    </row>
    <row r="107" spans="2:12" s="1" customFormat="1" ht="36.950000000000003" customHeight="1">
      <c r="B107" s="41"/>
      <c r="C107" s="62" t="s">
        <v>163</v>
      </c>
      <c r="D107" s="63"/>
      <c r="E107" s="63"/>
      <c r="F107" s="63"/>
      <c r="G107" s="63"/>
      <c r="H107" s="63"/>
      <c r="I107" s="172"/>
      <c r="J107" s="63"/>
      <c r="K107" s="63"/>
      <c r="L107" s="61"/>
    </row>
    <row r="108" spans="2:12" s="1" customFormat="1" ht="6.95" customHeight="1">
      <c r="B108" s="41"/>
      <c r="C108" s="63"/>
      <c r="D108" s="63"/>
      <c r="E108" s="63"/>
      <c r="F108" s="63"/>
      <c r="G108" s="63"/>
      <c r="H108" s="63"/>
      <c r="I108" s="172"/>
      <c r="J108" s="63"/>
      <c r="K108" s="63"/>
      <c r="L108" s="61"/>
    </row>
    <row r="109" spans="2:12" s="1" customFormat="1" ht="14.45" customHeight="1">
      <c r="B109" s="41"/>
      <c r="C109" s="65" t="s">
        <v>18</v>
      </c>
      <c r="D109" s="63"/>
      <c r="E109" s="63"/>
      <c r="F109" s="63"/>
      <c r="G109" s="63"/>
      <c r="H109" s="63"/>
      <c r="I109" s="172"/>
      <c r="J109" s="63"/>
      <c r="K109" s="63"/>
      <c r="L109" s="61"/>
    </row>
    <row r="110" spans="2:12" s="1" customFormat="1" ht="22.5" customHeight="1">
      <c r="B110" s="41"/>
      <c r="C110" s="63"/>
      <c r="D110" s="63"/>
      <c r="E110" s="407" t="str">
        <f>E7</f>
        <v>Gymnázium Litomyšl - Modernizace laboratoří přírodovědných předmětů - PP</v>
      </c>
      <c r="F110" s="408"/>
      <c r="G110" s="408"/>
      <c r="H110" s="408"/>
      <c r="I110" s="172"/>
      <c r="J110" s="63"/>
      <c r="K110" s="63"/>
      <c r="L110" s="61"/>
    </row>
    <row r="111" spans="2:12">
      <c r="B111" s="28"/>
      <c r="C111" s="65" t="s">
        <v>114</v>
      </c>
      <c r="D111" s="173"/>
      <c r="E111" s="173"/>
      <c r="F111" s="173"/>
      <c r="G111" s="173"/>
      <c r="H111" s="173"/>
      <c r="J111" s="173"/>
      <c r="K111" s="173"/>
      <c r="L111" s="174"/>
    </row>
    <row r="112" spans="2:12" s="1" customFormat="1" ht="22.5" customHeight="1">
      <c r="B112" s="41"/>
      <c r="C112" s="63"/>
      <c r="D112" s="63"/>
      <c r="E112" s="407" t="s">
        <v>115</v>
      </c>
      <c r="F112" s="409"/>
      <c r="G112" s="409"/>
      <c r="H112" s="409"/>
      <c r="I112" s="172"/>
      <c r="J112" s="63"/>
      <c r="K112" s="63"/>
      <c r="L112" s="61"/>
    </row>
    <row r="113" spans="2:65" s="1" customFormat="1" ht="14.45" customHeight="1">
      <c r="B113" s="41"/>
      <c r="C113" s="65" t="s">
        <v>116</v>
      </c>
      <c r="D113" s="63"/>
      <c r="E113" s="63"/>
      <c r="F113" s="63"/>
      <c r="G113" s="63"/>
      <c r="H113" s="63"/>
      <c r="I113" s="172"/>
      <c r="J113" s="63"/>
      <c r="K113" s="63"/>
      <c r="L113" s="61"/>
    </row>
    <row r="114" spans="2:65" s="1" customFormat="1" ht="23.25" customHeight="1">
      <c r="B114" s="41"/>
      <c r="C114" s="63"/>
      <c r="D114" s="63"/>
      <c r="E114" s="379" t="str">
        <f>E11</f>
        <v>01 - Stavební část</v>
      </c>
      <c r="F114" s="409"/>
      <c r="G114" s="409"/>
      <c r="H114" s="409"/>
      <c r="I114" s="172"/>
      <c r="J114" s="63"/>
      <c r="K114" s="63"/>
      <c r="L114" s="61"/>
    </row>
    <row r="115" spans="2:65" s="1" customFormat="1" ht="6.95" customHeight="1">
      <c r="B115" s="41"/>
      <c r="C115" s="63"/>
      <c r="D115" s="63"/>
      <c r="E115" s="63"/>
      <c r="F115" s="63"/>
      <c r="G115" s="63"/>
      <c r="H115" s="63"/>
      <c r="I115" s="172"/>
      <c r="J115" s="63"/>
      <c r="K115" s="63"/>
      <c r="L115" s="61"/>
    </row>
    <row r="116" spans="2:65" s="1" customFormat="1" ht="18" customHeight="1">
      <c r="B116" s="41"/>
      <c r="C116" s="65" t="s">
        <v>25</v>
      </c>
      <c r="D116" s="63"/>
      <c r="E116" s="63"/>
      <c r="F116" s="175" t="str">
        <f>F14</f>
        <v>Litomyšl</v>
      </c>
      <c r="G116" s="63"/>
      <c r="H116" s="63"/>
      <c r="I116" s="176" t="s">
        <v>27</v>
      </c>
      <c r="J116" s="73" t="str">
        <f>IF(J14="","",J14)</f>
        <v>20.2.2017</v>
      </c>
      <c r="K116" s="63"/>
      <c r="L116" s="61"/>
    </row>
    <row r="117" spans="2:65" s="1" customFormat="1" ht="6.95" customHeight="1">
      <c r="B117" s="41"/>
      <c r="C117" s="63"/>
      <c r="D117" s="63"/>
      <c r="E117" s="63"/>
      <c r="F117" s="63"/>
      <c r="G117" s="63"/>
      <c r="H117" s="63"/>
      <c r="I117" s="172"/>
      <c r="J117" s="63"/>
      <c r="K117" s="63"/>
      <c r="L117" s="61"/>
    </row>
    <row r="118" spans="2:65" s="1" customFormat="1">
      <c r="B118" s="41"/>
      <c r="C118" s="65" t="s">
        <v>31</v>
      </c>
      <c r="D118" s="63"/>
      <c r="E118" s="63"/>
      <c r="F118" s="175" t="str">
        <f>E17</f>
        <v>Pardubický kraj, Komenského náměstí 125, Pardubice</v>
      </c>
      <c r="G118" s="63"/>
      <c r="H118" s="63"/>
      <c r="I118" s="176" t="s">
        <v>37</v>
      </c>
      <c r="J118" s="175" t="str">
        <f>E23</f>
        <v>KIP spol. s r.o., Toulovcovo náměstí 156</v>
      </c>
      <c r="K118" s="63"/>
      <c r="L118" s="61"/>
    </row>
    <row r="119" spans="2:65" s="1" customFormat="1" ht="14.45" customHeight="1">
      <c r="B119" s="41"/>
      <c r="C119" s="65" t="s">
        <v>35</v>
      </c>
      <c r="D119" s="63"/>
      <c r="E119" s="63"/>
      <c r="F119" s="175" t="str">
        <f>IF(E20="","",E20)</f>
        <v/>
      </c>
      <c r="G119" s="63"/>
      <c r="H119" s="63"/>
      <c r="I119" s="172"/>
      <c r="J119" s="63"/>
      <c r="K119" s="63"/>
      <c r="L119" s="61"/>
    </row>
    <row r="120" spans="2:65" s="1" customFormat="1" ht="10.35" customHeight="1">
      <c r="B120" s="41"/>
      <c r="C120" s="63"/>
      <c r="D120" s="63"/>
      <c r="E120" s="63"/>
      <c r="F120" s="63"/>
      <c r="G120" s="63"/>
      <c r="H120" s="63"/>
      <c r="I120" s="172"/>
      <c r="J120" s="63"/>
      <c r="K120" s="63"/>
      <c r="L120" s="61"/>
    </row>
    <row r="121" spans="2:65" s="10" customFormat="1" ht="29.25" customHeight="1">
      <c r="B121" s="177"/>
      <c r="C121" s="178" t="s">
        <v>164</v>
      </c>
      <c r="D121" s="179" t="s">
        <v>61</v>
      </c>
      <c r="E121" s="179" t="s">
        <v>57</v>
      </c>
      <c r="F121" s="179" t="s">
        <v>165</v>
      </c>
      <c r="G121" s="179" t="s">
        <v>166</v>
      </c>
      <c r="H121" s="179" t="s">
        <v>167</v>
      </c>
      <c r="I121" s="180" t="s">
        <v>168</v>
      </c>
      <c r="J121" s="179" t="s">
        <v>120</v>
      </c>
      <c r="K121" s="181" t="s">
        <v>169</v>
      </c>
      <c r="L121" s="182"/>
      <c r="M121" s="81" t="s">
        <v>170</v>
      </c>
      <c r="N121" s="82" t="s">
        <v>46</v>
      </c>
      <c r="O121" s="82" t="s">
        <v>171</v>
      </c>
      <c r="P121" s="82" t="s">
        <v>172</v>
      </c>
      <c r="Q121" s="82" t="s">
        <v>173</v>
      </c>
      <c r="R121" s="82" t="s">
        <v>174</v>
      </c>
      <c r="S121" s="82" t="s">
        <v>175</v>
      </c>
      <c r="T121" s="83" t="s">
        <v>176</v>
      </c>
    </row>
    <row r="122" spans="2:65" s="1" customFormat="1" ht="29.25" customHeight="1">
      <c r="B122" s="41"/>
      <c r="C122" s="87" t="s">
        <v>121</v>
      </c>
      <c r="D122" s="63"/>
      <c r="E122" s="63"/>
      <c r="F122" s="63"/>
      <c r="G122" s="63"/>
      <c r="H122" s="63"/>
      <c r="I122" s="172"/>
      <c r="J122" s="183">
        <f>BK122</f>
        <v>0</v>
      </c>
      <c r="K122" s="63"/>
      <c r="L122" s="61"/>
      <c r="M122" s="84"/>
      <c r="N122" s="85"/>
      <c r="O122" s="85"/>
      <c r="P122" s="184">
        <f>P123+P643+P777+P827+P835</f>
        <v>0</v>
      </c>
      <c r="Q122" s="85"/>
      <c r="R122" s="184">
        <f>R123+R643+R777+R827+R835</f>
        <v>26.479396430000001</v>
      </c>
      <c r="S122" s="85"/>
      <c r="T122" s="185">
        <f>T123+T643+T777+T827+T835</f>
        <v>40.258574199999991</v>
      </c>
      <c r="AT122" s="24" t="s">
        <v>75</v>
      </c>
      <c r="AU122" s="24" t="s">
        <v>122</v>
      </c>
      <c r="BK122" s="186">
        <f>BK123+BK643+BK777+BK827+BK835</f>
        <v>0</v>
      </c>
    </row>
    <row r="123" spans="2:65" s="11" customFormat="1" ht="37.35" customHeight="1">
      <c r="B123" s="187"/>
      <c r="C123" s="188"/>
      <c r="D123" s="189" t="s">
        <v>75</v>
      </c>
      <c r="E123" s="190" t="s">
        <v>177</v>
      </c>
      <c r="F123" s="190" t="s">
        <v>178</v>
      </c>
      <c r="G123" s="188"/>
      <c r="H123" s="188"/>
      <c r="I123" s="191"/>
      <c r="J123" s="192">
        <f>BK123</f>
        <v>0</v>
      </c>
      <c r="K123" s="188"/>
      <c r="L123" s="193"/>
      <c r="M123" s="194"/>
      <c r="N123" s="195"/>
      <c r="O123" s="195"/>
      <c r="P123" s="196">
        <f>P124+P161+P182+P225+P254+P285+P428+P635</f>
        <v>0</v>
      </c>
      <c r="Q123" s="195"/>
      <c r="R123" s="196">
        <f>R124+R161+R182+R225+R254+R285+R428+R635</f>
        <v>8.9046365699999992</v>
      </c>
      <c r="S123" s="195"/>
      <c r="T123" s="197">
        <f>T124+T161+T182+T225+T254+T285+T428+T635</f>
        <v>35.126959999999997</v>
      </c>
      <c r="AR123" s="198" t="s">
        <v>24</v>
      </c>
      <c r="AT123" s="199" t="s">
        <v>75</v>
      </c>
      <c r="AU123" s="199" t="s">
        <v>76</v>
      </c>
      <c r="AY123" s="198" t="s">
        <v>179</v>
      </c>
      <c r="BK123" s="200">
        <f>BK124+BK161+BK182+BK225+BK254+BK285+BK428+BK635</f>
        <v>0</v>
      </c>
    </row>
    <row r="124" spans="2:65" s="11" customFormat="1" ht="19.899999999999999" customHeight="1">
      <c r="B124" s="187"/>
      <c r="C124" s="188"/>
      <c r="D124" s="201" t="s">
        <v>75</v>
      </c>
      <c r="E124" s="202" t="s">
        <v>180</v>
      </c>
      <c r="F124" s="202" t="s">
        <v>181</v>
      </c>
      <c r="G124" s="188"/>
      <c r="H124" s="188"/>
      <c r="I124" s="191"/>
      <c r="J124" s="203">
        <f>BK124</f>
        <v>0</v>
      </c>
      <c r="K124" s="188"/>
      <c r="L124" s="193"/>
      <c r="M124" s="194"/>
      <c r="N124" s="195"/>
      <c r="O124" s="195"/>
      <c r="P124" s="196">
        <f>SUM(P125:P160)</f>
        <v>0</v>
      </c>
      <c r="Q124" s="195"/>
      <c r="R124" s="196">
        <f>SUM(R125:R160)</f>
        <v>0</v>
      </c>
      <c r="S124" s="195"/>
      <c r="T124" s="197">
        <f>SUM(T125:T160)</f>
        <v>35.126959999999997</v>
      </c>
      <c r="AR124" s="198" t="s">
        <v>24</v>
      </c>
      <c r="AT124" s="199" t="s">
        <v>75</v>
      </c>
      <c r="AU124" s="199" t="s">
        <v>24</v>
      </c>
      <c r="AY124" s="198" t="s">
        <v>179</v>
      </c>
      <c r="BK124" s="200">
        <f>SUM(BK125:BK160)</f>
        <v>0</v>
      </c>
    </row>
    <row r="125" spans="2:65" s="1" customFormat="1" ht="44.25" customHeight="1">
      <c r="B125" s="41"/>
      <c r="C125" s="204" t="s">
        <v>24</v>
      </c>
      <c r="D125" s="204" t="s">
        <v>182</v>
      </c>
      <c r="E125" s="205" t="s">
        <v>183</v>
      </c>
      <c r="F125" s="206" t="s">
        <v>184</v>
      </c>
      <c r="G125" s="207" t="s">
        <v>185</v>
      </c>
      <c r="H125" s="208">
        <v>61.87</v>
      </c>
      <c r="I125" s="209"/>
      <c r="J125" s="210">
        <f>ROUND(I125*H125,2)</f>
        <v>0</v>
      </c>
      <c r="K125" s="206" t="s">
        <v>186</v>
      </c>
      <c r="L125" s="61"/>
      <c r="M125" s="211" t="s">
        <v>22</v>
      </c>
      <c r="N125" s="212" t="s">
        <v>47</v>
      </c>
      <c r="O125" s="42"/>
      <c r="P125" s="213">
        <f>O125*H125</f>
        <v>0</v>
      </c>
      <c r="Q125" s="213">
        <v>0</v>
      </c>
      <c r="R125" s="213">
        <f>Q125*H125</f>
        <v>0</v>
      </c>
      <c r="S125" s="213">
        <v>0.5</v>
      </c>
      <c r="T125" s="214">
        <f>S125*H125</f>
        <v>30.934999999999999</v>
      </c>
      <c r="AR125" s="24" t="s">
        <v>187</v>
      </c>
      <c r="AT125" s="24" t="s">
        <v>182</v>
      </c>
      <c r="AU125" s="24" t="s">
        <v>84</v>
      </c>
      <c r="AY125" s="24" t="s">
        <v>179</v>
      </c>
      <c r="BE125" s="215">
        <f>IF(N125="základní",J125,0)</f>
        <v>0</v>
      </c>
      <c r="BF125" s="215">
        <f>IF(N125="snížená",J125,0)</f>
        <v>0</v>
      </c>
      <c r="BG125" s="215">
        <f>IF(N125="zákl. přenesená",J125,0)</f>
        <v>0</v>
      </c>
      <c r="BH125" s="215">
        <f>IF(N125="sníž. přenesená",J125,0)</f>
        <v>0</v>
      </c>
      <c r="BI125" s="215">
        <f>IF(N125="nulová",J125,0)</f>
        <v>0</v>
      </c>
      <c r="BJ125" s="24" t="s">
        <v>24</v>
      </c>
      <c r="BK125" s="215">
        <f>ROUND(I125*H125,2)</f>
        <v>0</v>
      </c>
      <c r="BL125" s="24" t="s">
        <v>187</v>
      </c>
      <c r="BM125" s="24" t="s">
        <v>188</v>
      </c>
    </row>
    <row r="126" spans="2:65" s="12" customFormat="1" ht="13.5">
      <c r="B126" s="216"/>
      <c r="C126" s="217"/>
      <c r="D126" s="218" t="s">
        <v>189</v>
      </c>
      <c r="E126" s="219" t="s">
        <v>22</v>
      </c>
      <c r="F126" s="220" t="s">
        <v>190</v>
      </c>
      <c r="G126" s="217"/>
      <c r="H126" s="221">
        <v>61.87</v>
      </c>
      <c r="I126" s="222"/>
      <c r="J126" s="217"/>
      <c r="K126" s="217"/>
      <c r="L126" s="223"/>
      <c r="M126" s="224"/>
      <c r="N126" s="225"/>
      <c r="O126" s="225"/>
      <c r="P126" s="225"/>
      <c r="Q126" s="225"/>
      <c r="R126" s="225"/>
      <c r="S126" s="225"/>
      <c r="T126" s="226"/>
      <c r="AT126" s="227" t="s">
        <v>189</v>
      </c>
      <c r="AU126" s="227" t="s">
        <v>84</v>
      </c>
      <c r="AV126" s="12" t="s">
        <v>84</v>
      </c>
      <c r="AW126" s="12" t="s">
        <v>39</v>
      </c>
      <c r="AX126" s="12" t="s">
        <v>76</v>
      </c>
      <c r="AY126" s="227" t="s">
        <v>179</v>
      </c>
    </row>
    <row r="127" spans="2:65" s="13" customFormat="1" ht="13.5">
      <c r="B127" s="228"/>
      <c r="C127" s="229"/>
      <c r="D127" s="230" t="s">
        <v>189</v>
      </c>
      <c r="E127" s="231" t="s">
        <v>22</v>
      </c>
      <c r="F127" s="232" t="s">
        <v>191</v>
      </c>
      <c r="G127" s="229"/>
      <c r="H127" s="233">
        <v>61.87</v>
      </c>
      <c r="I127" s="234"/>
      <c r="J127" s="229"/>
      <c r="K127" s="229"/>
      <c r="L127" s="235"/>
      <c r="M127" s="236"/>
      <c r="N127" s="237"/>
      <c r="O127" s="237"/>
      <c r="P127" s="237"/>
      <c r="Q127" s="237"/>
      <c r="R127" s="237"/>
      <c r="S127" s="237"/>
      <c r="T127" s="238"/>
      <c r="AT127" s="239" t="s">
        <v>189</v>
      </c>
      <c r="AU127" s="239" t="s">
        <v>84</v>
      </c>
      <c r="AV127" s="13" t="s">
        <v>187</v>
      </c>
      <c r="AW127" s="13" t="s">
        <v>39</v>
      </c>
      <c r="AX127" s="13" t="s">
        <v>24</v>
      </c>
      <c r="AY127" s="239" t="s">
        <v>179</v>
      </c>
    </row>
    <row r="128" spans="2:65" s="1" customFormat="1" ht="31.5" customHeight="1">
      <c r="B128" s="41"/>
      <c r="C128" s="204" t="s">
        <v>84</v>
      </c>
      <c r="D128" s="204" t="s">
        <v>182</v>
      </c>
      <c r="E128" s="205" t="s">
        <v>192</v>
      </c>
      <c r="F128" s="206" t="s">
        <v>193</v>
      </c>
      <c r="G128" s="207" t="s">
        <v>194</v>
      </c>
      <c r="H128" s="208">
        <v>18.010999999999999</v>
      </c>
      <c r="I128" s="209"/>
      <c r="J128" s="210">
        <f>ROUND(I128*H128,2)</f>
        <v>0</v>
      </c>
      <c r="K128" s="206" t="s">
        <v>186</v>
      </c>
      <c r="L128" s="61"/>
      <c r="M128" s="211" t="s">
        <v>22</v>
      </c>
      <c r="N128" s="212" t="s">
        <v>47</v>
      </c>
      <c r="O128" s="42"/>
      <c r="P128" s="213">
        <f>O128*H128</f>
        <v>0</v>
      </c>
      <c r="Q128" s="213">
        <v>0</v>
      </c>
      <c r="R128" s="213">
        <f>Q128*H128</f>
        <v>0</v>
      </c>
      <c r="S128" s="213">
        <v>0</v>
      </c>
      <c r="T128" s="214">
        <f>S128*H128</f>
        <v>0</v>
      </c>
      <c r="AR128" s="24" t="s">
        <v>187</v>
      </c>
      <c r="AT128" s="24" t="s">
        <v>182</v>
      </c>
      <c r="AU128" s="24" t="s">
        <v>84</v>
      </c>
      <c r="AY128" s="24" t="s">
        <v>179</v>
      </c>
      <c r="BE128" s="215">
        <f>IF(N128="základní",J128,0)</f>
        <v>0</v>
      </c>
      <c r="BF128" s="215">
        <f>IF(N128="snížená",J128,0)</f>
        <v>0</v>
      </c>
      <c r="BG128" s="215">
        <f>IF(N128="zákl. přenesená",J128,0)</f>
        <v>0</v>
      </c>
      <c r="BH128" s="215">
        <f>IF(N128="sníž. přenesená",J128,0)</f>
        <v>0</v>
      </c>
      <c r="BI128" s="215">
        <f>IF(N128="nulová",J128,0)</f>
        <v>0</v>
      </c>
      <c r="BJ128" s="24" t="s">
        <v>24</v>
      </c>
      <c r="BK128" s="215">
        <f>ROUND(I128*H128,2)</f>
        <v>0</v>
      </c>
      <c r="BL128" s="24" t="s">
        <v>187</v>
      </c>
      <c r="BM128" s="24" t="s">
        <v>195</v>
      </c>
    </row>
    <row r="129" spans="2:65" s="12" customFormat="1" ht="13.5">
      <c r="B129" s="216"/>
      <c r="C129" s="217"/>
      <c r="D129" s="218" t="s">
        <v>189</v>
      </c>
      <c r="E129" s="219" t="s">
        <v>22</v>
      </c>
      <c r="F129" s="220" t="s">
        <v>196</v>
      </c>
      <c r="G129" s="217"/>
      <c r="H129" s="221">
        <v>18.010999999999999</v>
      </c>
      <c r="I129" s="222"/>
      <c r="J129" s="217"/>
      <c r="K129" s="217"/>
      <c r="L129" s="223"/>
      <c r="M129" s="224"/>
      <c r="N129" s="225"/>
      <c r="O129" s="225"/>
      <c r="P129" s="225"/>
      <c r="Q129" s="225"/>
      <c r="R129" s="225"/>
      <c r="S129" s="225"/>
      <c r="T129" s="226"/>
      <c r="AT129" s="227" t="s">
        <v>189</v>
      </c>
      <c r="AU129" s="227" t="s">
        <v>84</v>
      </c>
      <c r="AV129" s="12" t="s">
        <v>84</v>
      </c>
      <c r="AW129" s="12" t="s">
        <v>39</v>
      </c>
      <c r="AX129" s="12" t="s">
        <v>76</v>
      </c>
      <c r="AY129" s="227" t="s">
        <v>179</v>
      </c>
    </row>
    <row r="130" spans="2:65" s="13" customFormat="1" ht="13.5">
      <c r="B130" s="228"/>
      <c r="C130" s="229"/>
      <c r="D130" s="230" t="s">
        <v>189</v>
      </c>
      <c r="E130" s="231" t="s">
        <v>22</v>
      </c>
      <c r="F130" s="232" t="s">
        <v>191</v>
      </c>
      <c r="G130" s="229"/>
      <c r="H130" s="233">
        <v>18.010999999999999</v>
      </c>
      <c r="I130" s="234"/>
      <c r="J130" s="229"/>
      <c r="K130" s="229"/>
      <c r="L130" s="235"/>
      <c r="M130" s="236"/>
      <c r="N130" s="237"/>
      <c r="O130" s="237"/>
      <c r="P130" s="237"/>
      <c r="Q130" s="237"/>
      <c r="R130" s="237"/>
      <c r="S130" s="237"/>
      <c r="T130" s="238"/>
      <c r="AT130" s="239" t="s">
        <v>189</v>
      </c>
      <c r="AU130" s="239" t="s">
        <v>84</v>
      </c>
      <c r="AV130" s="13" t="s">
        <v>187</v>
      </c>
      <c r="AW130" s="13" t="s">
        <v>39</v>
      </c>
      <c r="AX130" s="13" t="s">
        <v>24</v>
      </c>
      <c r="AY130" s="239" t="s">
        <v>179</v>
      </c>
    </row>
    <row r="131" spans="2:65" s="1" customFormat="1" ht="44.25" customHeight="1">
      <c r="B131" s="41"/>
      <c r="C131" s="204" t="s">
        <v>197</v>
      </c>
      <c r="D131" s="204" t="s">
        <v>182</v>
      </c>
      <c r="E131" s="205" t="s">
        <v>198</v>
      </c>
      <c r="F131" s="206" t="s">
        <v>199</v>
      </c>
      <c r="G131" s="207" t="s">
        <v>194</v>
      </c>
      <c r="H131" s="208">
        <v>18.010999999999999</v>
      </c>
      <c r="I131" s="209"/>
      <c r="J131" s="210">
        <f>ROUND(I131*H131,2)</f>
        <v>0</v>
      </c>
      <c r="K131" s="206" t="s">
        <v>186</v>
      </c>
      <c r="L131" s="61"/>
      <c r="M131" s="211" t="s">
        <v>22</v>
      </c>
      <c r="N131" s="212" t="s">
        <v>47</v>
      </c>
      <c r="O131" s="42"/>
      <c r="P131" s="213">
        <f>O131*H131</f>
        <v>0</v>
      </c>
      <c r="Q131" s="213">
        <v>0</v>
      </c>
      <c r="R131" s="213">
        <f>Q131*H131</f>
        <v>0</v>
      </c>
      <c r="S131" s="213">
        <v>0</v>
      </c>
      <c r="T131" s="214">
        <f>S131*H131</f>
        <v>0</v>
      </c>
      <c r="AR131" s="24" t="s">
        <v>187</v>
      </c>
      <c r="AT131" s="24" t="s">
        <v>182</v>
      </c>
      <c r="AU131" s="24" t="s">
        <v>84</v>
      </c>
      <c r="AY131" s="24" t="s">
        <v>179</v>
      </c>
      <c r="BE131" s="215">
        <f>IF(N131="základní",J131,0)</f>
        <v>0</v>
      </c>
      <c r="BF131" s="215">
        <f>IF(N131="snížená",J131,0)</f>
        <v>0</v>
      </c>
      <c r="BG131" s="215">
        <f>IF(N131="zákl. přenesená",J131,0)</f>
        <v>0</v>
      </c>
      <c r="BH131" s="215">
        <f>IF(N131="sníž. přenesená",J131,0)</f>
        <v>0</v>
      </c>
      <c r="BI131" s="215">
        <f>IF(N131="nulová",J131,0)</f>
        <v>0</v>
      </c>
      <c r="BJ131" s="24" t="s">
        <v>24</v>
      </c>
      <c r="BK131" s="215">
        <f>ROUND(I131*H131,2)</f>
        <v>0</v>
      </c>
      <c r="BL131" s="24" t="s">
        <v>187</v>
      </c>
      <c r="BM131" s="24" t="s">
        <v>200</v>
      </c>
    </row>
    <row r="132" spans="2:65" s="12" customFormat="1" ht="13.5">
      <c r="B132" s="216"/>
      <c r="C132" s="217"/>
      <c r="D132" s="218" t="s">
        <v>189</v>
      </c>
      <c r="E132" s="219" t="s">
        <v>22</v>
      </c>
      <c r="F132" s="220" t="s">
        <v>196</v>
      </c>
      <c r="G132" s="217"/>
      <c r="H132" s="221">
        <v>18.010999999999999</v>
      </c>
      <c r="I132" s="222"/>
      <c r="J132" s="217"/>
      <c r="K132" s="217"/>
      <c r="L132" s="223"/>
      <c r="M132" s="224"/>
      <c r="N132" s="225"/>
      <c r="O132" s="225"/>
      <c r="P132" s="225"/>
      <c r="Q132" s="225"/>
      <c r="R132" s="225"/>
      <c r="S132" s="225"/>
      <c r="T132" s="226"/>
      <c r="AT132" s="227" t="s">
        <v>189</v>
      </c>
      <c r="AU132" s="227" t="s">
        <v>84</v>
      </c>
      <c r="AV132" s="12" t="s">
        <v>84</v>
      </c>
      <c r="AW132" s="12" t="s">
        <v>39</v>
      </c>
      <c r="AX132" s="12" t="s">
        <v>76</v>
      </c>
      <c r="AY132" s="227" t="s">
        <v>179</v>
      </c>
    </row>
    <row r="133" spans="2:65" s="13" customFormat="1" ht="13.5">
      <c r="B133" s="228"/>
      <c r="C133" s="229"/>
      <c r="D133" s="230" t="s">
        <v>189</v>
      </c>
      <c r="E133" s="231" t="s">
        <v>22</v>
      </c>
      <c r="F133" s="232" t="s">
        <v>191</v>
      </c>
      <c r="G133" s="229"/>
      <c r="H133" s="233">
        <v>18.010999999999999</v>
      </c>
      <c r="I133" s="234"/>
      <c r="J133" s="229"/>
      <c r="K133" s="229"/>
      <c r="L133" s="235"/>
      <c r="M133" s="236"/>
      <c r="N133" s="237"/>
      <c r="O133" s="237"/>
      <c r="P133" s="237"/>
      <c r="Q133" s="237"/>
      <c r="R133" s="237"/>
      <c r="S133" s="237"/>
      <c r="T133" s="238"/>
      <c r="AT133" s="239" t="s">
        <v>189</v>
      </c>
      <c r="AU133" s="239" t="s">
        <v>84</v>
      </c>
      <c r="AV133" s="13" t="s">
        <v>187</v>
      </c>
      <c r="AW133" s="13" t="s">
        <v>39</v>
      </c>
      <c r="AX133" s="13" t="s">
        <v>24</v>
      </c>
      <c r="AY133" s="239" t="s">
        <v>179</v>
      </c>
    </row>
    <row r="134" spans="2:65" s="1" customFormat="1" ht="22.5" customHeight="1">
      <c r="B134" s="41"/>
      <c r="C134" s="204" t="s">
        <v>187</v>
      </c>
      <c r="D134" s="204" t="s">
        <v>182</v>
      </c>
      <c r="E134" s="205" t="s">
        <v>201</v>
      </c>
      <c r="F134" s="206" t="s">
        <v>202</v>
      </c>
      <c r="G134" s="207" t="s">
        <v>194</v>
      </c>
      <c r="H134" s="208">
        <v>18.010999999999999</v>
      </c>
      <c r="I134" s="209"/>
      <c r="J134" s="210">
        <f>ROUND(I134*H134,2)</f>
        <v>0</v>
      </c>
      <c r="K134" s="206" t="s">
        <v>186</v>
      </c>
      <c r="L134" s="61"/>
      <c r="M134" s="211" t="s">
        <v>22</v>
      </c>
      <c r="N134" s="212" t="s">
        <v>47</v>
      </c>
      <c r="O134" s="42"/>
      <c r="P134" s="213">
        <f>O134*H134</f>
        <v>0</v>
      </c>
      <c r="Q134" s="213">
        <v>0</v>
      </c>
      <c r="R134" s="213">
        <f>Q134*H134</f>
        <v>0</v>
      </c>
      <c r="S134" s="213">
        <v>0</v>
      </c>
      <c r="T134" s="214">
        <f>S134*H134</f>
        <v>0</v>
      </c>
      <c r="AR134" s="24" t="s">
        <v>187</v>
      </c>
      <c r="AT134" s="24" t="s">
        <v>182</v>
      </c>
      <c r="AU134" s="24" t="s">
        <v>84</v>
      </c>
      <c r="AY134" s="24" t="s">
        <v>179</v>
      </c>
      <c r="BE134" s="215">
        <f>IF(N134="základní",J134,0)</f>
        <v>0</v>
      </c>
      <c r="BF134" s="215">
        <f>IF(N134="snížená",J134,0)</f>
        <v>0</v>
      </c>
      <c r="BG134" s="215">
        <f>IF(N134="zákl. přenesená",J134,0)</f>
        <v>0</v>
      </c>
      <c r="BH134" s="215">
        <f>IF(N134="sníž. přenesená",J134,0)</f>
        <v>0</v>
      </c>
      <c r="BI134" s="215">
        <f>IF(N134="nulová",J134,0)</f>
        <v>0</v>
      </c>
      <c r="BJ134" s="24" t="s">
        <v>24</v>
      </c>
      <c r="BK134" s="215">
        <f>ROUND(I134*H134,2)</f>
        <v>0</v>
      </c>
      <c r="BL134" s="24" t="s">
        <v>187</v>
      </c>
      <c r="BM134" s="24" t="s">
        <v>29</v>
      </c>
    </row>
    <row r="135" spans="2:65" s="12" customFormat="1" ht="13.5">
      <c r="B135" s="216"/>
      <c r="C135" s="217"/>
      <c r="D135" s="218" t="s">
        <v>189</v>
      </c>
      <c r="E135" s="219" t="s">
        <v>22</v>
      </c>
      <c r="F135" s="220" t="s">
        <v>196</v>
      </c>
      <c r="G135" s="217"/>
      <c r="H135" s="221">
        <v>18.010999999999999</v>
      </c>
      <c r="I135" s="222"/>
      <c r="J135" s="217"/>
      <c r="K135" s="217"/>
      <c r="L135" s="223"/>
      <c r="M135" s="224"/>
      <c r="N135" s="225"/>
      <c r="O135" s="225"/>
      <c r="P135" s="225"/>
      <c r="Q135" s="225"/>
      <c r="R135" s="225"/>
      <c r="S135" s="225"/>
      <c r="T135" s="226"/>
      <c r="AT135" s="227" t="s">
        <v>189</v>
      </c>
      <c r="AU135" s="227" t="s">
        <v>84</v>
      </c>
      <c r="AV135" s="12" t="s">
        <v>84</v>
      </c>
      <c r="AW135" s="12" t="s">
        <v>39</v>
      </c>
      <c r="AX135" s="12" t="s">
        <v>76</v>
      </c>
      <c r="AY135" s="227" t="s">
        <v>179</v>
      </c>
    </row>
    <row r="136" spans="2:65" s="13" customFormat="1" ht="13.5">
      <c r="B136" s="228"/>
      <c r="C136" s="229"/>
      <c r="D136" s="230" t="s">
        <v>189</v>
      </c>
      <c r="E136" s="231" t="s">
        <v>22</v>
      </c>
      <c r="F136" s="232" t="s">
        <v>191</v>
      </c>
      <c r="G136" s="229"/>
      <c r="H136" s="233">
        <v>18.010999999999999</v>
      </c>
      <c r="I136" s="234"/>
      <c r="J136" s="229"/>
      <c r="K136" s="229"/>
      <c r="L136" s="235"/>
      <c r="M136" s="236"/>
      <c r="N136" s="237"/>
      <c r="O136" s="237"/>
      <c r="P136" s="237"/>
      <c r="Q136" s="237"/>
      <c r="R136" s="237"/>
      <c r="S136" s="237"/>
      <c r="T136" s="238"/>
      <c r="AT136" s="239" t="s">
        <v>189</v>
      </c>
      <c r="AU136" s="239" t="s">
        <v>84</v>
      </c>
      <c r="AV136" s="13" t="s">
        <v>187</v>
      </c>
      <c r="AW136" s="13" t="s">
        <v>39</v>
      </c>
      <c r="AX136" s="13" t="s">
        <v>24</v>
      </c>
      <c r="AY136" s="239" t="s">
        <v>179</v>
      </c>
    </row>
    <row r="137" spans="2:65" s="1" customFormat="1" ht="31.5" customHeight="1">
      <c r="B137" s="41"/>
      <c r="C137" s="204" t="s">
        <v>203</v>
      </c>
      <c r="D137" s="204" t="s">
        <v>182</v>
      </c>
      <c r="E137" s="205" t="s">
        <v>204</v>
      </c>
      <c r="F137" s="206" t="s">
        <v>205</v>
      </c>
      <c r="G137" s="207" t="s">
        <v>185</v>
      </c>
      <c r="H137" s="208">
        <v>123.214</v>
      </c>
      <c r="I137" s="209"/>
      <c r="J137" s="210">
        <f>ROUND(I137*H137,2)</f>
        <v>0</v>
      </c>
      <c r="K137" s="206" t="s">
        <v>186</v>
      </c>
      <c r="L137" s="61"/>
      <c r="M137" s="211" t="s">
        <v>22</v>
      </c>
      <c r="N137" s="212" t="s">
        <v>47</v>
      </c>
      <c r="O137" s="42"/>
      <c r="P137" s="213">
        <f>O137*H137</f>
        <v>0</v>
      </c>
      <c r="Q137" s="213">
        <v>0</v>
      </c>
      <c r="R137" s="213">
        <f>Q137*H137</f>
        <v>0</v>
      </c>
      <c r="S137" s="213">
        <v>0</v>
      </c>
      <c r="T137" s="214">
        <f>S137*H137</f>
        <v>0</v>
      </c>
      <c r="AR137" s="24" t="s">
        <v>187</v>
      </c>
      <c r="AT137" s="24" t="s">
        <v>182</v>
      </c>
      <c r="AU137" s="24" t="s">
        <v>84</v>
      </c>
      <c r="AY137" s="24" t="s">
        <v>179</v>
      </c>
      <c r="BE137" s="215">
        <f>IF(N137="základní",J137,0)</f>
        <v>0</v>
      </c>
      <c r="BF137" s="215">
        <f>IF(N137="snížená",J137,0)</f>
        <v>0</v>
      </c>
      <c r="BG137" s="215">
        <f>IF(N137="zákl. přenesená",J137,0)</f>
        <v>0</v>
      </c>
      <c r="BH137" s="215">
        <f>IF(N137="sníž. přenesená",J137,0)</f>
        <v>0</v>
      </c>
      <c r="BI137" s="215">
        <f>IF(N137="nulová",J137,0)</f>
        <v>0</v>
      </c>
      <c r="BJ137" s="24" t="s">
        <v>24</v>
      </c>
      <c r="BK137" s="215">
        <f>ROUND(I137*H137,2)</f>
        <v>0</v>
      </c>
      <c r="BL137" s="24" t="s">
        <v>187</v>
      </c>
      <c r="BM137" s="24" t="s">
        <v>206</v>
      </c>
    </row>
    <row r="138" spans="2:65" s="14" customFormat="1" ht="13.5">
      <c r="B138" s="240"/>
      <c r="C138" s="241"/>
      <c r="D138" s="218" t="s">
        <v>189</v>
      </c>
      <c r="E138" s="242" t="s">
        <v>22</v>
      </c>
      <c r="F138" s="243" t="s">
        <v>207</v>
      </c>
      <c r="G138" s="241"/>
      <c r="H138" s="244" t="s">
        <v>22</v>
      </c>
      <c r="I138" s="245"/>
      <c r="J138" s="241"/>
      <c r="K138" s="241"/>
      <c r="L138" s="246"/>
      <c r="M138" s="247"/>
      <c r="N138" s="248"/>
      <c r="O138" s="248"/>
      <c r="P138" s="248"/>
      <c r="Q138" s="248"/>
      <c r="R138" s="248"/>
      <c r="S138" s="248"/>
      <c r="T138" s="249"/>
      <c r="AT138" s="250" t="s">
        <v>189</v>
      </c>
      <c r="AU138" s="250" t="s">
        <v>84</v>
      </c>
      <c r="AV138" s="14" t="s">
        <v>24</v>
      </c>
      <c r="AW138" s="14" t="s">
        <v>39</v>
      </c>
      <c r="AX138" s="14" t="s">
        <v>76</v>
      </c>
      <c r="AY138" s="250" t="s">
        <v>179</v>
      </c>
    </row>
    <row r="139" spans="2:65" s="12" customFormat="1" ht="13.5">
      <c r="B139" s="216"/>
      <c r="C139" s="217"/>
      <c r="D139" s="218" t="s">
        <v>189</v>
      </c>
      <c r="E139" s="219" t="s">
        <v>22</v>
      </c>
      <c r="F139" s="220" t="s">
        <v>208</v>
      </c>
      <c r="G139" s="217"/>
      <c r="H139" s="221">
        <v>61.87</v>
      </c>
      <c r="I139" s="222"/>
      <c r="J139" s="217"/>
      <c r="K139" s="217"/>
      <c r="L139" s="223"/>
      <c r="M139" s="224"/>
      <c r="N139" s="225"/>
      <c r="O139" s="225"/>
      <c r="P139" s="225"/>
      <c r="Q139" s="225"/>
      <c r="R139" s="225"/>
      <c r="S139" s="225"/>
      <c r="T139" s="226"/>
      <c r="AT139" s="227" t="s">
        <v>189</v>
      </c>
      <c r="AU139" s="227" t="s">
        <v>84</v>
      </c>
      <c r="AV139" s="12" t="s">
        <v>84</v>
      </c>
      <c r="AW139" s="12" t="s">
        <v>39</v>
      </c>
      <c r="AX139" s="12" t="s">
        <v>76</v>
      </c>
      <c r="AY139" s="227" t="s">
        <v>179</v>
      </c>
    </row>
    <row r="140" spans="2:65" s="12" customFormat="1" ht="13.5">
      <c r="B140" s="216"/>
      <c r="C140" s="217"/>
      <c r="D140" s="218" t="s">
        <v>189</v>
      </c>
      <c r="E140" s="219" t="s">
        <v>22</v>
      </c>
      <c r="F140" s="220" t="s">
        <v>209</v>
      </c>
      <c r="G140" s="217"/>
      <c r="H140" s="221">
        <v>61.344000000000001</v>
      </c>
      <c r="I140" s="222"/>
      <c r="J140" s="217"/>
      <c r="K140" s="217"/>
      <c r="L140" s="223"/>
      <c r="M140" s="224"/>
      <c r="N140" s="225"/>
      <c r="O140" s="225"/>
      <c r="P140" s="225"/>
      <c r="Q140" s="225"/>
      <c r="R140" s="225"/>
      <c r="S140" s="225"/>
      <c r="T140" s="226"/>
      <c r="AT140" s="227" t="s">
        <v>189</v>
      </c>
      <c r="AU140" s="227" t="s">
        <v>84</v>
      </c>
      <c r="AV140" s="12" t="s">
        <v>84</v>
      </c>
      <c r="AW140" s="12" t="s">
        <v>39</v>
      </c>
      <c r="AX140" s="12" t="s">
        <v>76</v>
      </c>
      <c r="AY140" s="227" t="s">
        <v>179</v>
      </c>
    </row>
    <row r="141" spans="2:65" s="13" customFormat="1" ht="13.5">
      <c r="B141" s="228"/>
      <c r="C141" s="229"/>
      <c r="D141" s="230" t="s">
        <v>189</v>
      </c>
      <c r="E141" s="231" t="s">
        <v>22</v>
      </c>
      <c r="F141" s="232" t="s">
        <v>191</v>
      </c>
      <c r="G141" s="229"/>
      <c r="H141" s="233">
        <v>123.214</v>
      </c>
      <c r="I141" s="234"/>
      <c r="J141" s="229"/>
      <c r="K141" s="229"/>
      <c r="L141" s="235"/>
      <c r="M141" s="236"/>
      <c r="N141" s="237"/>
      <c r="O141" s="237"/>
      <c r="P141" s="237"/>
      <c r="Q141" s="237"/>
      <c r="R141" s="237"/>
      <c r="S141" s="237"/>
      <c r="T141" s="238"/>
      <c r="AT141" s="239" t="s">
        <v>189</v>
      </c>
      <c r="AU141" s="239" t="s">
        <v>84</v>
      </c>
      <c r="AV141" s="13" t="s">
        <v>187</v>
      </c>
      <c r="AW141" s="13" t="s">
        <v>39</v>
      </c>
      <c r="AX141" s="13" t="s">
        <v>24</v>
      </c>
      <c r="AY141" s="239" t="s">
        <v>179</v>
      </c>
    </row>
    <row r="142" spans="2:65" s="1" customFormat="1" ht="22.5" customHeight="1">
      <c r="B142" s="41"/>
      <c r="C142" s="204" t="s">
        <v>195</v>
      </c>
      <c r="D142" s="204" t="s">
        <v>182</v>
      </c>
      <c r="E142" s="205" t="s">
        <v>210</v>
      </c>
      <c r="F142" s="206" t="s">
        <v>211</v>
      </c>
      <c r="G142" s="207" t="s">
        <v>212</v>
      </c>
      <c r="H142" s="208">
        <v>34.82</v>
      </c>
      <c r="I142" s="209"/>
      <c r="J142" s="210">
        <f>ROUND(I142*H142,2)</f>
        <v>0</v>
      </c>
      <c r="K142" s="206" t="s">
        <v>186</v>
      </c>
      <c r="L142" s="61"/>
      <c r="M142" s="211" t="s">
        <v>22</v>
      </c>
      <c r="N142" s="212" t="s">
        <v>47</v>
      </c>
      <c r="O142" s="42"/>
      <c r="P142" s="213">
        <f>O142*H142</f>
        <v>0</v>
      </c>
      <c r="Q142" s="213">
        <v>0</v>
      </c>
      <c r="R142" s="213">
        <f>Q142*H142</f>
        <v>0</v>
      </c>
      <c r="S142" s="213">
        <v>0</v>
      </c>
      <c r="T142" s="214">
        <f>S142*H142</f>
        <v>0</v>
      </c>
      <c r="AR142" s="24" t="s">
        <v>187</v>
      </c>
      <c r="AT142" s="24" t="s">
        <v>182</v>
      </c>
      <c r="AU142" s="24" t="s">
        <v>84</v>
      </c>
      <c r="AY142" s="24" t="s">
        <v>179</v>
      </c>
      <c r="BE142" s="215">
        <f>IF(N142="základní",J142,0)</f>
        <v>0</v>
      </c>
      <c r="BF142" s="215">
        <f>IF(N142="snížená",J142,0)</f>
        <v>0</v>
      </c>
      <c r="BG142" s="215">
        <f>IF(N142="zákl. přenesená",J142,0)</f>
        <v>0</v>
      </c>
      <c r="BH142" s="215">
        <f>IF(N142="sníž. přenesená",J142,0)</f>
        <v>0</v>
      </c>
      <c r="BI142" s="215">
        <f>IF(N142="nulová",J142,0)</f>
        <v>0</v>
      </c>
      <c r="BJ142" s="24" t="s">
        <v>24</v>
      </c>
      <c r="BK142" s="215">
        <f>ROUND(I142*H142,2)</f>
        <v>0</v>
      </c>
      <c r="BL142" s="24" t="s">
        <v>187</v>
      </c>
      <c r="BM142" s="24" t="s">
        <v>213</v>
      </c>
    </row>
    <row r="143" spans="2:65" s="12" customFormat="1" ht="13.5">
      <c r="B143" s="216"/>
      <c r="C143" s="217"/>
      <c r="D143" s="218" t="s">
        <v>189</v>
      </c>
      <c r="E143" s="219" t="s">
        <v>22</v>
      </c>
      <c r="F143" s="220" t="s">
        <v>214</v>
      </c>
      <c r="G143" s="217"/>
      <c r="H143" s="221">
        <v>34.82</v>
      </c>
      <c r="I143" s="222"/>
      <c r="J143" s="217"/>
      <c r="K143" s="217"/>
      <c r="L143" s="223"/>
      <c r="M143" s="224"/>
      <c r="N143" s="225"/>
      <c r="O143" s="225"/>
      <c r="P143" s="225"/>
      <c r="Q143" s="225"/>
      <c r="R143" s="225"/>
      <c r="S143" s="225"/>
      <c r="T143" s="226"/>
      <c r="AT143" s="227" t="s">
        <v>189</v>
      </c>
      <c r="AU143" s="227" t="s">
        <v>84</v>
      </c>
      <c r="AV143" s="12" t="s">
        <v>84</v>
      </c>
      <c r="AW143" s="12" t="s">
        <v>39</v>
      </c>
      <c r="AX143" s="12" t="s">
        <v>76</v>
      </c>
      <c r="AY143" s="227" t="s">
        <v>179</v>
      </c>
    </row>
    <row r="144" spans="2:65" s="13" customFormat="1" ht="13.5">
      <c r="B144" s="228"/>
      <c r="C144" s="229"/>
      <c r="D144" s="230" t="s">
        <v>189</v>
      </c>
      <c r="E144" s="231" t="s">
        <v>22</v>
      </c>
      <c r="F144" s="232" t="s">
        <v>191</v>
      </c>
      <c r="G144" s="229"/>
      <c r="H144" s="233">
        <v>34.82</v>
      </c>
      <c r="I144" s="234"/>
      <c r="J144" s="229"/>
      <c r="K144" s="229"/>
      <c r="L144" s="235"/>
      <c r="M144" s="236"/>
      <c r="N144" s="237"/>
      <c r="O144" s="237"/>
      <c r="P144" s="237"/>
      <c r="Q144" s="237"/>
      <c r="R144" s="237"/>
      <c r="S144" s="237"/>
      <c r="T144" s="238"/>
      <c r="AT144" s="239" t="s">
        <v>189</v>
      </c>
      <c r="AU144" s="239" t="s">
        <v>84</v>
      </c>
      <c r="AV144" s="13" t="s">
        <v>187</v>
      </c>
      <c r="AW144" s="13" t="s">
        <v>39</v>
      </c>
      <c r="AX144" s="13" t="s">
        <v>24</v>
      </c>
      <c r="AY144" s="239" t="s">
        <v>179</v>
      </c>
    </row>
    <row r="145" spans="2:65" s="1" customFormat="1" ht="57" customHeight="1">
      <c r="B145" s="41"/>
      <c r="C145" s="204" t="s">
        <v>215</v>
      </c>
      <c r="D145" s="204" t="s">
        <v>182</v>
      </c>
      <c r="E145" s="205" t="s">
        <v>216</v>
      </c>
      <c r="F145" s="206" t="s">
        <v>217</v>
      </c>
      <c r="G145" s="207" t="s">
        <v>185</v>
      </c>
      <c r="H145" s="208">
        <v>2.5</v>
      </c>
      <c r="I145" s="209"/>
      <c r="J145" s="210">
        <f>ROUND(I145*H145,2)</f>
        <v>0</v>
      </c>
      <c r="K145" s="206" t="s">
        <v>186</v>
      </c>
      <c r="L145" s="61"/>
      <c r="M145" s="211" t="s">
        <v>22</v>
      </c>
      <c r="N145" s="212" t="s">
        <v>47</v>
      </c>
      <c r="O145" s="42"/>
      <c r="P145" s="213">
        <f>O145*H145</f>
        <v>0</v>
      </c>
      <c r="Q145" s="213">
        <v>0</v>
      </c>
      <c r="R145" s="213">
        <f>Q145*H145</f>
        <v>0</v>
      </c>
      <c r="S145" s="213">
        <v>0.255</v>
      </c>
      <c r="T145" s="214">
        <f>S145*H145</f>
        <v>0.63749999999999996</v>
      </c>
      <c r="AR145" s="24" t="s">
        <v>187</v>
      </c>
      <c r="AT145" s="24" t="s">
        <v>182</v>
      </c>
      <c r="AU145" s="24" t="s">
        <v>84</v>
      </c>
      <c r="AY145" s="24" t="s">
        <v>179</v>
      </c>
      <c r="BE145" s="215">
        <f>IF(N145="základní",J145,0)</f>
        <v>0</v>
      </c>
      <c r="BF145" s="215">
        <f>IF(N145="snížená",J145,0)</f>
        <v>0</v>
      </c>
      <c r="BG145" s="215">
        <f>IF(N145="zákl. přenesená",J145,0)</f>
        <v>0</v>
      </c>
      <c r="BH145" s="215">
        <f>IF(N145="sníž. přenesená",J145,0)</f>
        <v>0</v>
      </c>
      <c r="BI145" s="215">
        <f>IF(N145="nulová",J145,0)</f>
        <v>0</v>
      </c>
      <c r="BJ145" s="24" t="s">
        <v>24</v>
      </c>
      <c r="BK145" s="215">
        <f>ROUND(I145*H145,2)</f>
        <v>0</v>
      </c>
      <c r="BL145" s="24" t="s">
        <v>187</v>
      </c>
      <c r="BM145" s="24" t="s">
        <v>218</v>
      </c>
    </row>
    <row r="146" spans="2:65" s="12" customFormat="1" ht="13.5">
      <c r="B146" s="216"/>
      <c r="C146" s="217"/>
      <c r="D146" s="218" t="s">
        <v>189</v>
      </c>
      <c r="E146" s="219" t="s">
        <v>22</v>
      </c>
      <c r="F146" s="220" t="s">
        <v>219</v>
      </c>
      <c r="G146" s="217"/>
      <c r="H146" s="221">
        <v>2.5</v>
      </c>
      <c r="I146" s="222"/>
      <c r="J146" s="217"/>
      <c r="K146" s="217"/>
      <c r="L146" s="223"/>
      <c r="M146" s="224"/>
      <c r="N146" s="225"/>
      <c r="O146" s="225"/>
      <c r="P146" s="225"/>
      <c r="Q146" s="225"/>
      <c r="R146" s="225"/>
      <c r="S146" s="225"/>
      <c r="T146" s="226"/>
      <c r="AT146" s="227" t="s">
        <v>189</v>
      </c>
      <c r="AU146" s="227" t="s">
        <v>84</v>
      </c>
      <c r="AV146" s="12" t="s">
        <v>84</v>
      </c>
      <c r="AW146" s="12" t="s">
        <v>39</v>
      </c>
      <c r="AX146" s="12" t="s">
        <v>76</v>
      </c>
      <c r="AY146" s="227" t="s">
        <v>179</v>
      </c>
    </row>
    <row r="147" spans="2:65" s="13" customFormat="1" ht="13.5">
      <c r="B147" s="228"/>
      <c r="C147" s="229"/>
      <c r="D147" s="230" t="s">
        <v>189</v>
      </c>
      <c r="E147" s="231" t="s">
        <v>22</v>
      </c>
      <c r="F147" s="232" t="s">
        <v>191</v>
      </c>
      <c r="G147" s="229"/>
      <c r="H147" s="233">
        <v>2.5</v>
      </c>
      <c r="I147" s="234"/>
      <c r="J147" s="229"/>
      <c r="K147" s="229"/>
      <c r="L147" s="235"/>
      <c r="M147" s="236"/>
      <c r="N147" s="237"/>
      <c r="O147" s="237"/>
      <c r="P147" s="237"/>
      <c r="Q147" s="237"/>
      <c r="R147" s="237"/>
      <c r="S147" s="237"/>
      <c r="T147" s="238"/>
      <c r="AT147" s="239" t="s">
        <v>189</v>
      </c>
      <c r="AU147" s="239" t="s">
        <v>84</v>
      </c>
      <c r="AV147" s="13" t="s">
        <v>187</v>
      </c>
      <c r="AW147" s="13" t="s">
        <v>39</v>
      </c>
      <c r="AX147" s="13" t="s">
        <v>24</v>
      </c>
      <c r="AY147" s="239" t="s">
        <v>179</v>
      </c>
    </row>
    <row r="148" spans="2:65" s="1" customFormat="1" ht="22.5" customHeight="1">
      <c r="B148" s="41"/>
      <c r="C148" s="204" t="s">
        <v>200</v>
      </c>
      <c r="D148" s="204" t="s">
        <v>182</v>
      </c>
      <c r="E148" s="205" t="s">
        <v>220</v>
      </c>
      <c r="F148" s="206" t="s">
        <v>221</v>
      </c>
      <c r="G148" s="207" t="s">
        <v>185</v>
      </c>
      <c r="H148" s="208">
        <v>36.270000000000003</v>
      </c>
      <c r="I148" s="209"/>
      <c r="J148" s="210">
        <f>ROUND(I148*H148,2)</f>
        <v>0</v>
      </c>
      <c r="K148" s="206" t="s">
        <v>186</v>
      </c>
      <c r="L148" s="61"/>
      <c r="M148" s="211" t="s">
        <v>22</v>
      </c>
      <c r="N148" s="212" t="s">
        <v>47</v>
      </c>
      <c r="O148" s="42"/>
      <c r="P148" s="213">
        <f>O148*H148</f>
        <v>0</v>
      </c>
      <c r="Q148" s="213">
        <v>0</v>
      </c>
      <c r="R148" s="213">
        <f>Q148*H148</f>
        <v>0</v>
      </c>
      <c r="S148" s="213">
        <v>9.8000000000000004E-2</v>
      </c>
      <c r="T148" s="214">
        <f>S148*H148</f>
        <v>3.5544600000000006</v>
      </c>
      <c r="AR148" s="24" t="s">
        <v>187</v>
      </c>
      <c r="AT148" s="24" t="s">
        <v>182</v>
      </c>
      <c r="AU148" s="24" t="s">
        <v>84</v>
      </c>
      <c r="AY148" s="24" t="s">
        <v>179</v>
      </c>
      <c r="BE148" s="215">
        <f>IF(N148="základní",J148,0)</f>
        <v>0</v>
      </c>
      <c r="BF148" s="215">
        <f>IF(N148="snížená",J148,0)</f>
        <v>0</v>
      </c>
      <c r="BG148" s="215">
        <f>IF(N148="zákl. přenesená",J148,0)</f>
        <v>0</v>
      </c>
      <c r="BH148" s="215">
        <f>IF(N148="sníž. přenesená",J148,0)</f>
        <v>0</v>
      </c>
      <c r="BI148" s="215">
        <f>IF(N148="nulová",J148,0)</f>
        <v>0</v>
      </c>
      <c r="BJ148" s="24" t="s">
        <v>24</v>
      </c>
      <c r="BK148" s="215">
        <f>ROUND(I148*H148,2)</f>
        <v>0</v>
      </c>
      <c r="BL148" s="24" t="s">
        <v>187</v>
      </c>
      <c r="BM148" s="24" t="s">
        <v>222</v>
      </c>
    </row>
    <row r="149" spans="2:65" s="12" customFormat="1" ht="13.5">
      <c r="B149" s="216"/>
      <c r="C149" s="217"/>
      <c r="D149" s="218" t="s">
        <v>189</v>
      </c>
      <c r="E149" s="219" t="s">
        <v>22</v>
      </c>
      <c r="F149" s="220" t="s">
        <v>223</v>
      </c>
      <c r="G149" s="217"/>
      <c r="H149" s="221">
        <v>36.270000000000003</v>
      </c>
      <c r="I149" s="222"/>
      <c r="J149" s="217"/>
      <c r="K149" s="217"/>
      <c r="L149" s="223"/>
      <c r="M149" s="224"/>
      <c r="N149" s="225"/>
      <c r="O149" s="225"/>
      <c r="P149" s="225"/>
      <c r="Q149" s="225"/>
      <c r="R149" s="225"/>
      <c r="S149" s="225"/>
      <c r="T149" s="226"/>
      <c r="AT149" s="227" t="s">
        <v>189</v>
      </c>
      <c r="AU149" s="227" t="s">
        <v>84</v>
      </c>
      <c r="AV149" s="12" t="s">
        <v>84</v>
      </c>
      <c r="AW149" s="12" t="s">
        <v>39</v>
      </c>
      <c r="AX149" s="12" t="s">
        <v>76</v>
      </c>
      <c r="AY149" s="227" t="s">
        <v>179</v>
      </c>
    </row>
    <row r="150" spans="2:65" s="13" customFormat="1" ht="13.5">
      <c r="B150" s="228"/>
      <c r="C150" s="229"/>
      <c r="D150" s="230" t="s">
        <v>189</v>
      </c>
      <c r="E150" s="231" t="s">
        <v>22</v>
      </c>
      <c r="F150" s="232" t="s">
        <v>191</v>
      </c>
      <c r="G150" s="229"/>
      <c r="H150" s="233">
        <v>36.270000000000003</v>
      </c>
      <c r="I150" s="234"/>
      <c r="J150" s="229"/>
      <c r="K150" s="229"/>
      <c r="L150" s="235"/>
      <c r="M150" s="236"/>
      <c r="N150" s="237"/>
      <c r="O150" s="237"/>
      <c r="P150" s="237"/>
      <c r="Q150" s="237"/>
      <c r="R150" s="237"/>
      <c r="S150" s="237"/>
      <c r="T150" s="238"/>
      <c r="AT150" s="239" t="s">
        <v>189</v>
      </c>
      <c r="AU150" s="239" t="s">
        <v>84</v>
      </c>
      <c r="AV150" s="13" t="s">
        <v>187</v>
      </c>
      <c r="AW150" s="13" t="s">
        <v>39</v>
      </c>
      <c r="AX150" s="13" t="s">
        <v>24</v>
      </c>
      <c r="AY150" s="239" t="s">
        <v>179</v>
      </c>
    </row>
    <row r="151" spans="2:65" s="1" customFormat="1" ht="31.5" customHeight="1">
      <c r="B151" s="41"/>
      <c r="C151" s="204" t="s">
        <v>224</v>
      </c>
      <c r="D151" s="204" t="s">
        <v>182</v>
      </c>
      <c r="E151" s="205" t="s">
        <v>225</v>
      </c>
      <c r="F151" s="206" t="s">
        <v>226</v>
      </c>
      <c r="G151" s="207" t="s">
        <v>194</v>
      </c>
      <c r="H151" s="208">
        <v>0.76500000000000001</v>
      </c>
      <c r="I151" s="209"/>
      <c r="J151" s="210">
        <f>ROUND(I151*H151,2)</f>
        <v>0</v>
      </c>
      <c r="K151" s="206" t="s">
        <v>186</v>
      </c>
      <c r="L151" s="61"/>
      <c r="M151" s="211" t="s">
        <v>22</v>
      </c>
      <c r="N151" s="212" t="s">
        <v>47</v>
      </c>
      <c r="O151" s="42"/>
      <c r="P151" s="213">
        <f>O151*H151</f>
        <v>0</v>
      </c>
      <c r="Q151" s="213">
        <v>0</v>
      </c>
      <c r="R151" s="213">
        <f>Q151*H151</f>
        <v>0</v>
      </c>
      <c r="S151" s="213">
        <v>0</v>
      </c>
      <c r="T151" s="214">
        <f>S151*H151</f>
        <v>0</v>
      </c>
      <c r="AR151" s="24" t="s">
        <v>187</v>
      </c>
      <c r="AT151" s="24" t="s">
        <v>182</v>
      </c>
      <c r="AU151" s="24" t="s">
        <v>84</v>
      </c>
      <c r="AY151" s="24" t="s">
        <v>179</v>
      </c>
      <c r="BE151" s="215">
        <f>IF(N151="základní",J151,0)</f>
        <v>0</v>
      </c>
      <c r="BF151" s="215">
        <f>IF(N151="snížená",J151,0)</f>
        <v>0</v>
      </c>
      <c r="BG151" s="215">
        <f>IF(N151="zákl. přenesená",J151,0)</f>
        <v>0</v>
      </c>
      <c r="BH151" s="215">
        <f>IF(N151="sníž. přenesená",J151,0)</f>
        <v>0</v>
      </c>
      <c r="BI151" s="215">
        <f>IF(N151="nulová",J151,0)</f>
        <v>0</v>
      </c>
      <c r="BJ151" s="24" t="s">
        <v>24</v>
      </c>
      <c r="BK151" s="215">
        <f>ROUND(I151*H151,2)</f>
        <v>0</v>
      </c>
      <c r="BL151" s="24" t="s">
        <v>187</v>
      </c>
      <c r="BM151" s="24" t="s">
        <v>227</v>
      </c>
    </row>
    <row r="152" spans="2:65" s="14" customFormat="1" ht="13.5">
      <c r="B152" s="240"/>
      <c r="C152" s="241"/>
      <c r="D152" s="218" t="s">
        <v>189</v>
      </c>
      <c r="E152" s="242" t="s">
        <v>22</v>
      </c>
      <c r="F152" s="243" t="s">
        <v>228</v>
      </c>
      <c r="G152" s="241"/>
      <c r="H152" s="244" t="s">
        <v>22</v>
      </c>
      <c r="I152" s="245"/>
      <c r="J152" s="241"/>
      <c r="K152" s="241"/>
      <c r="L152" s="246"/>
      <c r="M152" s="247"/>
      <c r="N152" s="248"/>
      <c r="O152" s="248"/>
      <c r="P152" s="248"/>
      <c r="Q152" s="248"/>
      <c r="R152" s="248"/>
      <c r="S152" s="248"/>
      <c r="T152" s="249"/>
      <c r="AT152" s="250" t="s">
        <v>189</v>
      </c>
      <c r="AU152" s="250" t="s">
        <v>84</v>
      </c>
      <c r="AV152" s="14" t="s">
        <v>24</v>
      </c>
      <c r="AW152" s="14" t="s">
        <v>39</v>
      </c>
      <c r="AX152" s="14" t="s">
        <v>76</v>
      </c>
      <c r="AY152" s="250" t="s">
        <v>179</v>
      </c>
    </row>
    <row r="153" spans="2:65" s="12" customFormat="1" ht="13.5">
      <c r="B153" s="216"/>
      <c r="C153" s="217"/>
      <c r="D153" s="218" t="s">
        <v>189</v>
      </c>
      <c r="E153" s="219" t="s">
        <v>22</v>
      </c>
      <c r="F153" s="220" t="s">
        <v>229</v>
      </c>
      <c r="G153" s="217"/>
      <c r="H153" s="221">
        <v>0.76500000000000001</v>
      </c>
      <c r="I153" s="222"/>
      <c r="J153" s="217"/>
      <c r="K153" s="217"/>
      <c r="L153" s="223"/>
      <c r="M153" s="224"/>
      <c r="N153" s="225"/>
      <c r="O153" s="225"/>
      <c r="P153" s="225"/>
      <c r="Q153" s="225"/>
      <c r="R153" s="225"/>
      <c r="S153" s="225"/>
      <c r="T153" s="226"/>
      <c r="AT153" s="227" t="s">
        <v>189</v>
      </c>
      <c r="AU153" s="227" t="s">
        <v>84</v>
      </c>
      <c r="AV153" s="12" t="s">
        <v>84</v>
      </c>
      <c r="AW153" s="12" t="s">
        <v>39</v>
      </c>
      <c r="AX153" s="12" t="s">
        <v>76</v>
      </c>
      <c r="AY153" s="227" t="s">
        <v>179</v>
      </c>
    </row>
    <row r="154" spans="2:65" s="13" customFormat="1" ht="13.5">
      <c r="B154" s="228"/>
      <c r="C154" s="229"/>
      <c r="D154" s="230" t="s">
        <v>189</v>
      </c>
      <c r="E154" s="231" t="s">
        <v>22</v>
      </c>
      <c r="F154" s="232" t="s">
        <v>191</v>
      </c>
      <c r="G154" s="229"/>
      <c r="H154" s="233">
        <v>0.76500000000000001</v>
      </c>
      <c r="I154" s="234"/>
      <c r="J154" s="229"/>
      <c r="K154" s="229"/>
      <c r="L154" s="235"/>
      <c r="M154" s="236"/>
      <c r="N154" s="237"/>
      <c r="O154" s="237"/>
      <c r="P154" s="237"/>
      <c r="Q154" s="237"/>
      <c r="R154" s="237"/>
      <c r="S154" s="237"/>
      <c r="T154" s="238"/>
      <c r="AT154" s="239" t="s">
        <v>189</v>
      </c>
      <c r="AU154" s="239" t="s">
        <v>84</v>
      </c>
      <c r="AV154" s="13" t="s">
        <v>187</v>
      </c>
      <c r="AW154" s="13" t="s">
        <v>39</v>
      </c>
      <c r="AX154" s="13" t="s">
        <v>24</v>
      </c>
      <c r="AY154" s="239" t="s">
        <v>179</v>
      </c>
    </row>
    <row r="155" spans="2:65" s="1" customFormat="1" ht="57" customHeight="1">
      <c r="B155" s="41"/>
      <c r="C155" s="204" t="s">
        <v>29</v>
      </c>
      <c r="D155" s="204" t="s">
        <v>182</v>
      </c>
      <c r="E155" s="205" t="s">
        <v>230</v>
      </c>
      <c r="F155" s="206" t="s">
        <v>231</v>
      </c>
      <c r="G155" s="207" t="s">
        <v>194</v>
      </c>
      <c r="H155" s="208">
        <v>0.41299999999999998</v>
      </c>
      <c r="I155" s="209"/>
      <c r="J155" s="210">
        <f>ROUND(I155*H155,2)</f>
        <v>0</v>
      </c>
      <c r="K155" s="206" t="s">
        <v>186</v>
      </c>
      <c r="L155" s="61"/>
      <c r="M155" s="211" t="s">
        <v>22</v>
      </c>
      <c r="N155" s="212" t="s">
        <v>47</v>
      </c>
      <c r="O155" s="42"/>
      <c r="P155" s="213">
        <f>O155*H155</f>
        <v>0</v>
      </c>
      <c r="Q155" s="213">
        <v>0</v>
      </c>
      <c r="R155" s="213">
        <f>Q155*H155</f>
        <v>0</v>
      </c>
      <c r="S155" s="213">
        <v>0</v>
      </c>
      <c r="T155" s="214">
        <f>S155*H155</f>
        <v>0</v>
      </c>
      <c r="AR155" s="24" t="s">
        <v>232</v>
      </c>
      <c r="AT155" s="24" t="s">
        <v>182</v>
      </c>
      <c r="AU155" s="24" t="s">
        <v>84</v>
      </c>
      <c r="AY155" s="24" t="s">
        <v>179</v>
      </c>
      <c r="BE155" s="215">
        <f>IF(N155="základní",J155,0)</f>
        <v>0</v>
      </c>
      <c r="BF155" s="215">
        <f>IF(N155="snížená",J155,0)</f>
        <v>0</v>
      </c>
      <c r="BG155" s="215">
        <f>IF(N155="zákl. přenesená",J155,0)</f>
        <v>0</v>
      </c>
      <c r="BH155" s="215">
        <f>IF(N155="sníž. přenesená",J155,0)</f>
        <v>0</v>
      </c>
      <c r="BI155" s="215">
        <f>IF(N155="nulová",J155,0)</f>
        <v>0</v>
      </c>
      <c r="BJ155" s="24" t="s">
        <v>24</v>
      </c>
      <c r="BK155" s="215">
        <f>ROUND(I155*H155,2)</f>
        <v>0</v>
      </c>
      <c r="BL155" s="24" t="s">
        <v>232</v>
      </c>
      <c r="BM155" s="24" t="s">
        <v>233</v>
      </c>
    </row>
    <row r="156" spans="2:65" s="14" customFormat="1" ht="13.5">
      <c r="B156" s="240"/>
      <c r="C156" s="241"/>
      <c r="D156" s="218" t="s">
        <v>189</v>
      </c>
      <c r="E156" s="242" t="s">
        <v>22</v>
      </c>
      <c r="F156" s="243" t="s">
        <v>234</v>
      </c>
      <c r="G156" s="241"/>
      <c r="H156" s="244" t="s">
        <v>22</v>
      </c>
      <c r="I156" s="245"/>
      <c r="J156" s="241"/>
      <c r="K156" s="241"/>
      <c r="L156" s="246"/>
      <c r="M156" s="247"/>
      <c r="N156" s="248"/>
      <c r="O156" s="248"/>
      <c r="P156" s="248"/>
      <c r="Q156" s="248"/>
      <c r="R156" s="248"/>
      <c r="S156" s="248"/>
      <c r="T156" s="249"/>
      <c r="AT156" s="250" t="s">
        <v>189</v>
      </c>
      <c r="AU156" s="250" t="s">
        <v>84</v>
      </c>
      <c r="AV156" s="14" t="s">
        <v>24</v>
      </c>
      <c r="AW156" s="14" t="s">
        <v>39</v>
      </c>
      <c r="AX156" s="14" t="s">
        <v>76</v>
      </c>
      <c r="AY156" s="250" t="s">
        <v>179</v>
      </c>
    </row>
    <row r="157" spans="2:65" s="12" customFormat="1" ht="13.5">
      <c r="B157" s="216"/>
      <c r="C157" s="217"/>
      <c r="D157" s="218" t="s">
        <v>189</v>
      </c>
      <c r="E157" s="219" t="s">
        <v>22</v>
      </c>
      <c r="F157" s="220" t="s">
        <v>235</v>
      </c>
      <c r="G157" s="217"/>
      <c r="H157" s="221">
        <v>0.32300000000000001</v>
      </c>
      <c r="I157" s="222"/>
      <c r="J157" s="217"/>
      <c r="K157" s="217"/>
      <c r="L157" s="223"/>
      <c r="M157" s="224"/>
      <c r="N157" s="225"/>
      <c r="O157" s="225"/>
      <c r="P157" s="225"/>
      <c r="Q157" s="225"/>
      <c r="R157" s="225"/>
      <c r="S157" s="225"/>
      <c r="T157" s="226"/>
      <c r="AT157" s="227" t="s">
        <v>189</v>
      </c>
      <c r="AU157" s="227" t="s">
        <v>84</v>
      </c>
      <c r="AV157" s="12" t="s">
        <v>84</v>
      </c>
      <c r="AW157" s="12" t="s">
        <v>39</v>
      </c>
      <c r="AX157" s="12" t="s">
        <v>76</v>
      </c>
      <c r="AY157" s="227" t="s">
        <v>179</v>
      </c>
    </row>
    <row r="158" spans="2:65" s="14" customFormat="1" ht="13.5">
      <c r="B158" s="240"/>
      <c r="C158" s="241"/>
      <c r="D158" s="218" t="s">
        <v>189</v>
      </c>
      <c r="E158" s="242" t="s">
        <v>22</v>
      </c>
      <c r="F158" s="243" t="s">
        <v>236</v>
      </c>
      <c r="G158" s="241"/>
      <c r="H158" s="244" t="s">
        <v>22</v>
      </c>
      <c r="I158" s="245"/>
      <c r="J158" s="241"/>
      <c r="K158" s="241"/>
      <c r="L158" s="246"/>
      <c r="M158" s="247"/>
      <c r="N158" s="248"/>
      <c r="O158" s="248"/>
      <c r="P158" s="248"/>
      <c r="Q158" s="248"/>
      <c r="R158" s="248"/>
      <c r="S158" s="248"/>
      <c r="T158" s="249"/>
      <c r="AT158" s="250" t="s">
        <v>189</v>
      </c>
      <c r="AU158" s="250" t="s">
        <v>84</v>
      </c>
      <c r="AV158" s="14" t="s">
        <v>24</v>
      </c>
      <c r="AW158" s="14" t="s">
        <v>39</v>
      </c>
      <c r="AX158" s="14" t="s">
        <v>76</v>
      </c>
      <c r="AY158" s="250" t="s">
        <v>179</v>
      </c>
    </row>
    <row r="159" spans="2:65" s="12" customFormat="1" ht="13.5">
      <c r="B159" s="216"/>
      <c r="C159" s="217"/>
      <c r="D159" s="218" t="s">
        <v>189</v>
      </c>
      <c r="E159" s="219" t="s">
        <v>22</v>
      </c>
      <c r="F159" s="220" t="s">
        <v>237</v>
      </c>
      <c r="G159" s="217"/>
      <c r="H159" s="221">
        <v>0.09</v>
      </c>
      <c r="I159" s="222"/>
      <c r="J159" s="217"/>
      <c r="K159" s="217"/>
      <c r="L159" s="223"/>
      <c r="M159" s="224"/>
      <c r="N159" s="225"/>
      <c r="O159" s="225"/>
      <c r="P159" s="225"/>
      <c r="Q159" s="225"/>
      <c r="R159" s="225"/>
      <c r="S159" s="225"/>
      <c r="T159" s="226"/>
      <c r="AT159" s="227" t="s">
        <v>189</v>
      </c>
      <c r="AU159" s="227" t="s">
        <v>84</v>
      </c>
      <c r="AV159" s="12" t="s">
        <v>84</v>
      </c>
      <c r="AW159" s="12" t="s">
        <v>39</v>
      </c>
      <c r="AX159" s="12" t="s">
        <v>76</v>
      </c>
      <c r="AY159" s="227" t="s">
        <v>179</v>
      </c>
    </row>
    <row r="160" spans="2:65" s="13" customFormat="1" ht="13.5">
      <c r="B160" s="228"/>
      <c r="C160" s="229"/>
      <c r="D160" s="218" t="s">
        <v>189</v>
      </c>
      <c r="E160" s="251" t="s">
        <v>22</v>
      </c>
      <c r="F160" s="252" t="s">
        <v>191</v>
      </c>
      <c r="G160" s="229"/>
      <c r="H160" s="253">
        <v>0.41299999999999998</v>
      </c>
      <c r="I160" s="234"/>
      <c r="J160" s="229"/>
      <c r="K160" s="229"/>
      <c r="L160" s="235"/>
      <c r="M160" s="236"/>
      <c r="N160" s="237"/>
      <c r="O160" s="237"/>
      <c r="P160" s="237"/>
      <c r="Q160" s="237"/>
      <c r="R160" s="237"/>
      <c r="S160" s="237"/>
      <c r="T160" s="238"/>
      <c r="AT160" s="239" t="s">
        <v>189</v>
      </c>
      <c r="AU160" s="239" t="s">
        <v>84</v>
      </c>
      <c r="AV160" s="13" t="s">
        <v>187</v>
      </c>
      <c r="AW160" s="13" t="s">
        <v>39</v>
      </c>
      <c r="AX160" s="13" t="s">
        <v>24</v>
      </c>
      <c r="AY160" s="239" t="s">
        <v>179</v>
      </c>
    </row>
    <row r="161" spans="2:65" s="11" customFormat="1" ht="29.85" customHeight="1">
      <c r="B161" s="187"/>
      <c r="C161" s="188"/>
      <c r="D161" s="201" t="s">
        <v>75</v>
      </c>
      <c r="E161" s="202" t="s">
        <v>238</v>
      </c>
      <c r="F161" s="202" t="s">
        <v>239</v>
      </c>
      <c r="G161" s="188"/>
      <c r="H161" s="188"/>
      <c r="I161" s="191"/>
      <c r="J161" s="203">
        <f>BK161</f>
        <v>0</v>
      </c>
      <c r="K161" s="188"/>
      <c r="L161" s="193"/>
      <c r="M161" s="194"/>
      <c r="N161" s="195"/>
      <c r="O161" s="195"/>
      <c r="P161" s="196">
        <f>SUM(P162:P181)</f>
        <v>0</v>
      </c>
      <c r="Q161" s="195"/>
      <c r="R161" s="196">
        <f>SUM(R162:R181)</f>
        <v>0.50560556000000001</v>
      </c>
      <c r="S161" s="195"/>
      <c r="T161" s="197">
        <f>SUM(T162:T181)</f>
        <v>0</v>
      </c>
      <c r="AR161" s="198" t="s">
        <v>24</v>
      </c>
      <c r="AT161" s="199" t="s">
        <v>75</v>
      </c>
      <c r="AU161" s="199" t="s">
        <v>24</v>
      </c>
      <c r="AY161" s="198" t="s">
        <v>179</v>
      </c>
      <c r="BK161" s="200">
        <f>SUM(BK162:BK181)</f>
        <v>0</v>
      </c>
    </row>
    <row r="162" spans="2:65" s="1" customFormat="1" ht="22.5" customHeight="1">
      <c r="B162" s="41"/>
      <c r="C162" s="204" t="s">
        <v>240</v>
      </c>
      <c r="D162" s="204" t="s">
        <v>182</v>
      </c>
      <c r="E162" s="205" t="s">
        <v>241</v>
      </c>
      <c r="F162" s="206" t="s">
        <v>242</v>
      </c>
      <c r="G162" s="207" t="s">
        <v>194</v>
      </c>
      <c r="H162" s="208">
        <v>2.1</v>
      </c>
      <c r="I162" s="209"/>
      <c r="J162" s="210">
        <f>ROUND(I162*H162,2)</f>
        <v>0</v>
      </c>
      <c r="K162" s="206" t="s">
        <v>186</v>
      </c>
      <c r="L162" s="61"/>
      <c r="M162" s="211" t="s">
        <v>22</v>
      </c>
      <c r="N162" s="212" t="s">
        <v>47</v>
      </c>
      <c r="O162" s="42"/>
      <c r="P162" s="213">
        <f>O162*H162</f>
        <v>0</v>
      </c>
      <c r="Q162" s="213">
        <v>0</v>
      </c>
      <c r="R162" s="213">
        <f>Q162*H162</f>
        <v>0</v>
      </c>
      <c r="S162" s="213">
        <v>0</v>
      </c>
      <c r="T162" s="214">
        <f>S162*H162</f>
        <v>0</v>
      </c>
      <c r="AR162" s="24" t="s">
        <v>187</v>
      </c>
      <c r="AT162" s="24" t="s">
        <v>182</v>
      </c>
      <c r="AU162" s="24" t="s">
        <v>84</v>
      </c>
      <c r="AY162" s="24" t="s">
        <v>179</v>
      </c>
      <c r="BE162" s="215">
        <f>IF(N162="základní",J162,0)</f>
        <v>0</v>
      </c>
      <c r="BF162" s="215">
        <f>IF(N162="snížená",J162,0)</f>
        <v>0</v>
      </c>
      <c r="BG162" s="215">
        <f>IF(N162="zákl. přenesená",J162,0)</f>
        <v>0</v>
      </c>
      <c r="BH162" s="215">
        <f>IF(N162="sníž. přenesená",J162,0)</f>
        <v>0</v>
      </c>
      <c r="BI162" s="215">
        <f>IF(N162="nulová",J162,0)</f>
        <v>0</v>
      </c>
      <c r="BJ162" s="24" t="s">
        <v>24</v>
      </c>
      <c r="BK162" s="215">
        <f>ROUND(I162*H162,2)</f>
        <v>0</v>
      </c>
      <c r="BL162" s="24" t="s">
        <v>187</v>
      </c>
      <c r="BM162" s="24" t="s">
        <v>243</v>
      </c>
    </row>
    <row r="163" spans="2:65" s="14" customFormat="1" ht="13.5">
      <c r="B163" s="240"/>
      <c r="C163" s="241"/>
      <c r="D163" s="218" t="s">
        <v>189</v>
      </c>
      <c r="E163" s="242" t="s">
        <v>22</v>
      </c>
      <c r="F163" s="243" t="s">
        <v>244</v>
      </c>
      <c r="G163" s="241"/>
      <c r="H163" s="244" t="s">
        <v>22</v>
      </c>
      <c r="I163" s="245"/>
      <c r="J163" s="241"/>
      <c r="K163" s="241"/>
      <c r="L163" s="246"/>
      <c r="M163" s="247"/>
      <c r="N163" s="248"/>
      <c r="O163" s="248"/>
      <c r="P163" s="248"/>
      <c r="Q163" s="248"/>
      <c r="R163" s="248"/>
      <c r="S163" s="248"/>
      <c r="T163" s="249"/>
      <c r="AT163" s="250" t="s">
        <v>189</v>
      </c>
      <c r="AU163" s="250" t="s">
        <v>84</v>
      </c>
      <c r="AV163" s="14" t="s">
        <v>24</v>
      </c>
      <c r="AW163" s="14" t="s">
        <v>39</v>
      </c>
      <c r="AX163" s="14" t="s">
        <v>76</v>
      </c>
      <c r="AY163" s="250" t="s">
        <v>179</v>
      </c>
    </row>
    <row r="164" spans="2:65" s="14" customFormat="1" ht="13.5">
      <c r="B164" s="240"/>
      <c r="C164" s="241"/>
      <c r="D164" s="218" t="s">
        <v>189</v>
      </c>
      <c r="E164" s="242" t="s">
        <v>22</v>
      </c>
      <c r="F164" s="243" t="s">
        <v>245</v>
      </c>
      <c r="G164" s="241"/>
      <c r="H164" s="244" t="s">
        <v>22</v>
      </c>
      <c r="I164" s="245"/>
      <c r="J164" s="241"/>
      <c r="K164" s="241"/>
      <c r="L164" s="246"/>
      <c r="M164" s="247"/>
      <c r="N164" s="248"/>
      <c r="O164" s="248"/>
      <c r="P164" s="248"/>
      <c r="Q164" s="248"/>
      <c r="R164" s="248"/>
      <c r="S164" s="248"/>
      <c r="T164" s="249"/>
      <c r="AT164" s="250" t="s">
        <v>189</v>
      </c>
      <c r="AU164" s="250" t="s">
        <v>84</v>
      </c>
      <c r="AV164" s="14" t="s">
        <v>24</v>
      </c>
      <c r="AW164" s="14" t="s">
        <v>39</v>
      </c>
      <c r="AX164" s="14" t="s">
        <v>76</v>
      </c>
      <c r="AY164" s="250" t="s">
        <v>179</v>
      </c>
    </row>
    <row r="165" spans="2:65" s="12" customFormat="1" ht="13.5">
      <c r="B165" s="216"/>
      <c r="C165" s="217"/>
      <c r="D165" s="218" t="s">
        <v>189</v>
      </c>
      <c r="E165" s="219" t="s">
        <v>22</v>
      </c>
      <c r="F165" s="220" t="s">
        <v>246</v>
      </c>
      <c r="G165" s="217"/>
      <c r="H165" s="221">
        <v>2.1</v>
      </c>
      <c r="I165" s="222"/>
      <c r="J165" s="217"/>
      <c r="K165" s="217"/>
      <c r="L165" s="223"/>
      <c r="M165" s="224"/>
      <c r="N165" s="225"/>
      <c r="O165" s="225"/>
      <c r="P165" s="225"/>
      <c r="Q165" s="225"/>
      <c r="R165" s="225"/>
      <c r="S165" s="225"/>
      <c r="T165" s="226"/>
      <c r="AT165" s="227" t="s">
        <v>189</v>
      </c>
      <c r="AU165" s="227" t="s">
        <v>84</v>
      </c>
      <c r="AV165" s="12" t="s">
        <v>84</v>
      </c>
      <c r="AW165" s="12" t="s">
        <v>39</v>
      </c>
      <c r="AX165" s="12" t="s">
        <v>76</v>
      </c>
      <c r="AY165" s="227" t="s">
        <v>179</v>
      </c>
    </row>
    <row r="166" spans="2:65" s="13" customFormat="1" ht="13.5">
      <c r="B166" s="228"/>
      <c r="C166" s="229"/>
      <c r="D166" s="230" t="s">
        <v>189</v>
      </c>
      <c r="E166" s="231" t="s">
        <v>22</v>
      </c>
      <c r="F166" s="232" t="s">
        <v>247</v>
      </c>
      <c r="G166" s="229"/>
      <c r="H166" s="233">
        <v>2.1</v>
      </c>
      <c r="I166" s="234"/>
      <c r="J166" s="229"/>
      <c r="K166" s="229"/>
      <c r="L166" s="235"/>
      <c r="M166" s="236"/>
      <c r="N166" s="237"/>
      <c r="O166" s="237"/>
      <c r="P166" s="237"/>
      <c r="Q166" s="237"/>
      <c r="R166" s="237"/>
      <c r="S166" s="237"/>
      <c r="T166" s="238"/>
      <c r="AT166" s="239" t="s">
        <v>189</v>
      </c>
      <c r="AU166" s="239" t="s">
        <v>84</v>
      </c>
      <c r="AV166" s="13" t="s">
        <v>187</v>
      </c>
      <c r="AW166" s="13" t="s">
        <v>39</v>
      </c>
      <c r="AX166" s="13" t="s">
        <v>24</v>
      </c>
      <c r="AY166" s="239" t="s">
        <v>179</v>
      </c>
    </row>
    <row r="167" spans="2:65" s="1" customFormat="1" ht="22.5" customHeight="1">
      <c r="B167" s="41"/>
      <c r="C167" s="204" t="s">
        <v>206</v>
      </c>
      <c r="D167" s="204" t="s">
        <v>182</v>
      </c>
      <c r="E167" s="205" t="s">
        <v>248</v>
      </c>
      <c r="F167" s="206" t="s">
        <v>249</v>
      </c>
      <c r="G167" s="207" t="s">
        <v>194</v>
      </c>
      <c r="H167" s="208">
        <v>0.112</v>
      </c>
      <c r="I167" s="209"/>
      <c r="J167" s="210">
        <f>ROUND(I167*H167,2)</f>
        <v>0</v>
      </c>
      <c r="K167" s="206" t="s">
        <v>186</v>
      </c>
      <c r="L167" s="61"/>
      <c r="M167" s="211" t="s">
        <v>22</v>
      </c>
      <c r="N167" s="212" t="s">
        <v>47</v>
      </c>
      <c r="O167" s="42"/>
      <c r="P167" s="213">
        <f>O167*H167</f>
        <v>0</v>
      </c>
      <c r="Q167" s="213">
        <v>2.2563399999999998</v>
      </c>
      <c r="R167" s="213">
        <f>Q167*H167</f>
        <v>0.25271008</v>
      </c>
      <c r="S167" s="213">
        <v>0</v>
      </c>
      <c r="T167" s="214">
        <f>S167*H167</f>
        <v>0</v>
      </c>
      <c r="AR167" s="24" t="s">
        <v>187</v>
      </c>
      <c r="AT167" s="24" t="s">
        <v>182</v>
      </c>
      <c r="AU167" s="24" t="s">
        <v>84</v>
      </c>
      <c r="AY167" s="24" t="s">
        <v>179</v>
      </c>
      <c r="BE167" s="215">
        <f>IF(N167="základní",J167,0)</f>
        <v>0</v>
      </c>
      <c r="BF167" s="215">
        <f>IF(N167="snížená",J167,0)</f>
        <v>0</v>
      </c>
      <c r="BG167" s="215">
        <f>IF(N167="zákl. přenesená",J167,0)</f>
        <v>0</v>
      </c>
      <c r="BH167" s="215">
        <f>IF(N167="sníž. přenesená",J167,0)</f>
        <v>0</v>
      </c>
      <c r="BI167" s="215">
        <f>IF(N167="nulová",J167,0)</f>
        <v>0</v>
      </c>
      <c r="BJ167" s="24" t="s">
        <v>24</v>
      </c>
      <c r="BK167" s="215">
        <f>ROUND(I167*H167,2)</f>
        <v>0</v>
      </c>
      <c r="BL167" s="24" t="s">
        <v>187</v>
      </c>
      <c r="BM167" s="24" t="s">
        <v>250</v>
      </c>
    </row>
    <row r="168" spans="2:65" s="14" customFormat="1" ht="13.5">
      <c r="B168" s="240"/>
      <c r="C168" s="241"/>
      <c r="D168" s="218" t="s">
        <v>189</v>
      </c>
      <c r="E168" s="242" t="s">
        <v>22</v>
      </c>
      <c r="F168" s="243" t="s">
        <v>251</v>
      </c>
      <c r="G168" s="241"/>
      <c r="H168" s="244" t="s">
        <v>22</v>
      </c>
      <c r="I168" s="245"/>
      <c r="J168" s="241"/>
      <c r="K168" s="241"/>
      <c r="L168" s="246"/>
      <c r="M168" s="247"/>
      <c r="N168" s="248"/>
      <c r="O168" s="248"/>
      <c r="P168" s="248"/>
      <c r="Q168" s="248"/>
      <c r="R168" s="248"/>
      <c r="S168" s="248"/>
      <c r="T168" s="249"/>
      <c r="AT168" s="250" t="s">
        <v>189</v>
      </c>
      <c r="AU168" s="250" t="s">
        <v>84</v>
      </c>
      <c r="AV168" s="14" t="s">
        <v>24</v>
      </c>
      <c r="AW168" s="14" t="s">
        <v>39</v>
      </c>
      <c r="AX168" s="14" t="s">
        <v>76</v>
      </c>
      <c r="AY168" s="250" t="s">
        <v>179</v>
      </c>
    </row>
    <row r="169" spans="2:65" s="12" customFormat="1" ht="13.5">
      <c r="B169" s="216"/>
      <c r="C169" s="217"/>
      <c r="D169" s="218" t="s">
        <v>189</v>
      </c>
      <c r="E169" s="219" t="s">
        <v>22</v>
      </c>
      <c r="F169" s="220" t="s">
        <v>252</v>
      </c>
      <c r="G169" s="217"/>
      <c r="H169" s="221">
        <v>0.112</v>
      </c>
      <c r="I169" s="222"/>
      <c r="J169" s="217"/>
      <c r="K169" s="217"/>
      <c r="L169" s="223"/>
      <c r="M169" s="224"/>
      <c r="N169" s="225"/>
      <c r="O169" s="225"/>
      <c r="P169" s="225"/>
      <c r="Q169" s="225"/>
      <c r="R169" s="225"/>
      <c r="S169" s="225"/>
      <c r="T169" s="226"/>
      <c r="AT169" s="227" t="s">
        <v>189</v>
      </c>
      <c r="AU169" s="227" t="s">
        <v>84</v>
      </c>
      <c r="AV169" s="12" t="s">
        <v>84</v>
      </c>
      <c r="AW169" s="12" t="s">
        <v>39</v>
      </c>
      <c r="AX169" s="12" t="s">
        <v>76</v>
      </c>
      <c r="AY169" s="227" t="s">
        <v>179</v>
      </c>
    </row>
    <row r="170" spans="2:65" s="13" customFormat="1" ht="13.5">
      <c r="B170" s="228"/>
      <c r="C170" s="229"/>
      <c r="D170" s="230" t="s">
        <v>189</v>
      </c>
      <c r="E170" s="231" t="s">
        <v>22</v>
      </c>
      <c r="F170" s="232" t="s">
        <v>247</v>
      </c>
      <c r="G170" s="229"/>
      <c r="H170" s="233">
        <v>0.112</v>
      </c>
      <c r="I170" s="234"/>
      <c r="J170" s="229"/>
      <c r="K170" s="229"/>
      <c r="L170" s="235"/>
      <c r="M170" s="236"/>
      <c r="N170" s="237"/>
      <c r="O170" s="237"/>
      <c r="P170" s="237"/>
      <c r="Q170" s="237"/>
      <c r="R170" s="237"/>
      <c r="S170" s="237"/>
      <c r="T170" s="238"/>
      <c r="AT170" s="239" t="s">
        <v>189</v>
      </c>
      <c r="AU170" s="239" t="s">
        <v>84</v>
      </c>
      <c r="AV170" s="13" t="s">
        <v>187</v>
      </c>
      <c r="AW170" s="13" t="s">
        <v>39</v>
      </c>
      <c r="AX170" s="13" t="s">
        <v>24</v>
      </c>
      <c r="AY170" s="239" t="s">
        <v>179</v>
      </c>
    </row>
    <row r="171" spans="2:65" s="1" customFormat="1" ht="22.5" customHeight="1">
      <c r="B171" s="41"/>
      <c r="C171" s="204" t="s">
        <v>253</v>
      </c>
      <c r="D171" s="204" t="s">
        <v>182</v>
      </c>
      <c r="E171" s="205" t="s">
        <v>248</v>
      </c>
      <c r="F171" s="206" t="s">
        <v>249</v>
      </c>
      <c r="G171" s="207" t="s">
        <v>194</v>
      </c>
      <c r="H171" s="208">
        <v>0.112</v>
      </c>
      <c r="I171" s="209"/>
      <c r="J171" s="210">
        <f>ROUND(I171*H171,2)</f>
        <v>0</v>
      </c>
      <c r="K171" s="206" t="s">
        <v>186</v>
      </c>
      <c r="L171" s="61"/>
      <c r="M171" s="211" t="s">
        <v>22</v>
      </c>
      <c r="N171" s="212" t="s">
        <v>47</v>
      </c>
      <c r="O171" s="42"/>
      <c r="P171" s="213">
        <f>O171*H171</f>
        <v>0</v>
      </c>
      <c r="Q171" s="213">
        <v>2.2563399999999998</v>
      </c>
      <c r="R171" s="213">
        <f>Q171*H171</f>
        <v>0.25271008</v>
      </c>
      <c r="S171" s="213">
        <v>0</v>
      </c>
      <c r="T171" s="214">
        <f>S171*H171</f>
        <v>0</v>
      </c>
      <c r="AR171" s="24" t="s">
        <v>187</v>
      </c>
      <c r="AT171" s="24" t="s">
        <v>182</v>
      </c>
      <c r="AU171" s="24" t="s">
        <v>84</v>
      </c>
      <c r="AY171" s="24" t="s">
        <v>179</v>
      </c>
      <c r="BE171" s="215">
        <f>IF(N171="základní",J171,0)</f>
        <v>0</v>
      </c>
      <c r="BF171" s="215">
        <f>IF(N171="snížená",J171,0)</f>
        <v>0</v>
      </c>
      <c r="BG171" s="215">
        <f>IF(N171="zákl. přenesená",J171,0)</f>
        <v>0</v>
      </c>
      <c r="BH171" s="215">
        <f>IF(N171="sníž. přenesená",J171,0)</f>
        <v>0</v>
      </c>
      <c r="BI171" s="215">
        <f>IF(N171="nulová",J171,0)</f>
        <v>0</v>
      </c>
      <c r="BJ171" s="24" t="s">
        <v>24</v>
      </c>
      <c r="BK171" s="215">
        <f>ROUND(I171*H171,2)</f>
        <v>0</v>
      </c>
      <c r="BL171" s="24" t="s">
        <v>187</v>
      </c>
      <c r="BM171" s="24" t="s">
        <v>254</v>
      </c>
    </row>
    <row r="172" spans="2:65" s="14" customFormat="1" ht="13.5">
      <c r="B172" s="240"/>
      <c r="C172" s="241"/>
      <c r="D172" s="218" t="s">
        <v>189</v>
      </c>
      <c r="E172" s="242" t="s">
        <v>22</v>
      </c>
      <c r="F172" s="243" t="s">
        <v>251</v>
      </c>
      <c r="G172" s="241"/>
      <c r="H172" s="244" t="s">
        <v>22</v>
      </c>
      <c r="I172" s="245"/>
      <c r="J172" s="241"/>
      <c r="K172" s="241"/>
      <c r="L172" s="246"/>
      <c r="M172" s="247"/>
      <c r="N172" s="248"/>
      <c r="O172" s="248"/>
      <c r="P172" s="248"/>
      <c r="Q172" s="248"/>
      <c r="R172" s="248"/>
      <c r="S172" s="248"/>
      <c r="T172" s="249"/>
      <c r="AT172" s="250" t="s">
        <v>189</v>
      </c>
      <c r="AU172" s="250" t="s">
        <v>84</v>
      </c>
      <c r="AV172" s="14" t="s">
        <v>24</v>
      </c>
      <c r="AW172" s="14" t="s">
        <v>39</v>
      </c>
      <c r="AX172" s="14" t="s">
        <v>76</v>
      </c>
      <c r="AY172" s="250" t="s">
        <v>179</v>
      </c>
    </row>
    <row r="173" spans="2:65" s="12" customFormat="1" ht="13.5">
      <c r="B173" s="216"/>
      <c r="C173" s="217"/>
      <c r="D173" s="218" t="s">
        <v>189</v>
      </c>
      <c r="E173" s="219" t="s">
        <v>22</v>
      </c>
      <c r="F173" s="220" t="s">
        <v>252</v>
      </c>
      <c r="G173" s="217"/>
      <c r="H173" s="221">
        <v>0.112</v>
      </c>
      <c r="I173" s="222"/>
      <c r="J173" s="217"/>
      <c r="K173" s="217"/>
      <c r="L173" s="223"/>
      <c r="M173" s="224"/>
      <c r="N173" s="225"/>
      <c r="O173" s="225"/>
      <c r="P173" s="225"/>
      <c r="Q173" s="225"/>
      <c r="R173" s="225"/>
      <c r="S173" s="225"/>
      <c r="T173" s="226"/>
      <c r="AT173" s="227" t="s">
        <v>189</v>
      </c>
      <c r="AU173" s="227" t="s">
        <v>84</v>
      </c>
      <c r="AV173" s="12" t="s">
        <v>84</v>
      </c>
      <c r="AW173" s="12" t="s">
        <v>39</v>
      </c>
      <c r="AX173" s="12" t="s">
        <v>76</v>
      </c>
      <c r="AY173" s="227" t="s">
        <v>179</v>
      </c>
    </row>
    <row r="174" spans="2:65" s="13" customFormat="1" ht="13.5">
      <c r="B174" s="228"/>
      <c r="C174" s="229"/>
      <c r="D174" s="230" t="s">
        <v>189</v>
      </c>
      <c r="E174" s="231" t="s">
        <v>22</v>
      </c>
      <c r="F174" s="232" t="s">
        <v>247</v>
      </c>
      <c r="G174" s="229"/>
      <c r="H174" s="233">
        <v>0.112</v>
      </c>
      <c r="I174" s="234"/>
      <c r="J174" s="229"/>
      <c r="K174" s="229"/>
      <c r="L174" s="235"/>
      <c r="M174" s="236"/>
      <c r="N174" s="237"/>
      <c r="O174" s="237"/>
      <c r="P174" s="237"/>
      <c r="Q174" s="237"/>
      <c r="R174" s="237"/>
      <c r="S174" s="237"/>
      <c r="T174" s="238"/>
      <c r="AT174" s="239" t="s">
        <v>189</v>
      </c>
      <c r="AU174" s="239" t="s">
        <v>84</v>
      </c>
      <c r="AV174" s="13" t="s">
        <v>187</v>
      </c>
      <c r="AW174" s="13" t="s">
        <v>39</v>
      </c>
      <c r="AX174" s="13" t="s">
        <v>24</v>
      </c>
      <c r="AY174" s="239" t="s">
        <v>179</v>
      </c>
    </row>
    <row r="175" spans="2:65" s="1" customFormat="1" ht="44.25" customHeight="1">
      <c r="B175" s="41"/>
      <c r="C175" s="204" t="s">
        <v>213</v>
      </c>
      <c r="D175" s="204" t="s">
        <v>182</v>
      </c>
      <c r="E175" s="205" t="s">
        <v>255</v>
      </c>
      <c r="F175" s="206" t="s">
        <v>256</v>
      </c>
      <c r="G175" s="207" t="s">
        <v>185</v>
      </c>
      <c r="H175" s="208">
        <v>0.18</v>
      </c>
      <c r="I175" s="209"/>
      <c r="J175" s="210">
        <f>ROUND(I175*H175,2)</f>
        <v>0</v>
      </c>
      <c r="K175" s="206" t="s">
        <v>186</v>
      </c>
      <c r="L175" s="61"/>
      <c r="M175" s="211" t="s">
        <v>22</v>
      </c>
      <c r="N175" s="212" t="s">
        <v>47</v>
      </c>
      <c r="O175" s="42"/>
      <c r="P175" s="213">
        <f>O175*H175</f>
        <v>0</v>
      </c>
      <c r="Q175" s="213">
        <v>1.0300000000000001E-3</v>
      </c>
      <c r="R175" s="213">
        <f>Q175*H175</f>
        <v>1.8540000000000001E-4</v>
      </c>
      <c r="S175" s="213">
        <v>0</v>
      </c>
      <c r="T175" s="214">
        <f>S175*H175</f>
        <v>0</v>
      </c>
      <c r="AR175" s="24" t="s">
        <v>187</v>
      </c>
      <c r="AT175" s="24" t="s">
        <v>182</v>
      </c>
      <c r="AU175" s="24" t="s">
        <v>84</v>
      </c>
      <c r="AY175" s="24" t="s">
        <v>179</v>
      </c>
      <c r="BE175" s="215">
        <f>IF(N175="základní",J175,0)</f>
        <v>0</v>
      </c>
      <c r="BF175" s="215">
        <f>IF(N175="snížená",J175,0)</f>
        <v>0</v>
      </c>
      <c r="BG175" s="215">
        <f>IF(N175="zákl. přenesená",J175,0)</f>
        <v>0</v>
      </c>
      <c r="BH175" s="215">
        <f>IF(N175="sníž. přenesená",J175,0)</f>
        <v>0</v>
      </c>
      <c r="BI175" s="215">
        <f>IF(N175="nulová",J175,0)</f>
        <v>0</v>
      </c>
      <c r="BJ175" s="24" t="s">
        <v>24</v>
      </c>
      <c r="BK175" s="215">
        <f>ROUND(I175*H175,2)</f>
        <v>0</v>
      </c>
      <c r="BL175" s="24" t="s">
        <v>187</v>
      </c>
      <c r="BM175" s="24" t="s">
        <v>257</v>
      </c>
    </row>
    <row r="176" spans="2:65" s="14" customFormat="1" ht="13.5">
      <c r="B176" s="240"/>
      <c r="C176" s="241"/>
      <c r="D176" s="218" t="s">
        <v>189</v>
      </c>
      <c r="E176" s="242" t="s">
        <v>22</v>
      </c>
      <c r="F176" s="243" t="s">
        <v>258</v>
      </c>
      <c r="G176" s="241"/>
      <c r="H176" s="244" t="s">
        <v>22</v>
      </c>
      <c r="I176" s="245"/>
      <c r="J176" s="241"/>
      <c r="K176" s="241"/>
      <c r="L176" s="246"/>
      <c r="M176" s="247"/>
      <c r="N176" s="248"/>
      <c r="O176" s="248"/>
      <c r="P176" s="248"/>
      <c r="Q176" s="248"/>
      <c r="R176" s="248"/>
      <c r="S176" s="248"/>
      <c r="T176" s="249"/>
      <c r="AT176" s="250" t="s">
        <v>189</v>
      </c>
      <c r="AU176" s="250" t="s">
        <v>84</v>
      </c>
      <c r="AV176" s="14" t="s">
        <v>24</v>
      </c>
      <c r="AW176" s="14" t="s">
        <v>39</v>
      </c>
      <c r="AX176" s="14" t="s">
        <v>76</v>
      </c>
      <c r="AY176" s="250" t="s">
        <v>179</v>
      </c>
    </row>
    <row r="177" spans="2:65" s="12" customFormat="1" ht="13.5">
      <c r="B177" s="216"/>
      <c r="C177" s="217"/>
      <c r="D177" s="218" t="s">
        <v>189</v>
      </c>
      <c r="E177" s="219" t="s">
        <v>22</v>
      </c>
      <c r="F177" s="220" t="s">
        <v>259</v>
      </c>
      <c r="G177" s="217"/>
      <c r="H177" s="221">
        <v>0.18</v>
      </c>
      <c r="I177" s="222"/>
      <c r="J177" s="217"/>
      <c r="K177" s="217"/>
      <c r="L177" s="223"/>
      <c r="M177" s="224"/>
      <c r="N177" s="225"/>
      <c r="O177" s="225"/>
      <c r="P177" s="225"/>
      <c r="Q177" s="225"/>
      <c r="R177" s="225"/>
      <c r="S177" s="225"/>
      <c r="T177" s="226"/>
      <c r="AT177" s="227" t="s">
        <v>189</v>
      </c>
      <c r="AU177" s="227" t="s">
        <v>84</v>
      </c>
      <c r="AV177" s="12" t="s">
        <v>84</v>
      </c>
      <c r="AW177" s="12" t="s">
        <v>39</v>
      </c>
      <c r="AX177" s="12" t="s">
        <v>76</v>
      </c>
      <c r="AY177" s="227" t="s">
        <v>179</v>
      </c>
    </row>
    <row r="178" spans="2:65" s="13" customFormat="1" ht="13.5">
      <c r="B178" s="228"/>
      <c r="C178" s="229"/>
      <c r="D178" s="230" t="s">
        <v>189</v>
      </c>
      <c r="E178" s="231" t="s">
        <v>22</v>
      </c>
      <c r="F178" s="232" t="s">
        <v>247</v>
      </c>
      <c r="G178" s="229"/>
      <c r="H178" s="233">
        <v>0.18</v>
      </c>
      <c r="I178" s="234"/>
      <c r="J178" s="229"/>
      <c r="K178" s="229"/>
      <c r="L178" s="235"/>
      <c r="M178" s="236"/>
      <c r="N178" s="237"/>
      <c r="O178" s="237"/>
      <c r="P178" s="237"/>
      <c r="Q178" s="237"/>
      <c r="R178" s="237"/>
      <c r="S178" s="237"/>
      <c r="T178" s="238"/>
      <c r="AT178" s="239" t="s">
        <v>189</v>
      </c>
      <c r="AU178" s="239" t="s">
        <v>84</v>
      </c>
      <c r="AV178" s="13" t="s">
        <v>187</v>
      </c>
      <c r="AW178" s="13" t="s">
        <v>39</v>
      </c>
      <c r="AX178" s="13" t="s">
        <v>24</v>
      </c>
      <c r="AY178" s="239" t="s">
        <v>179</v>
      </c>
    </row>
    <row r="179" spans="2:65" s="1" customFormat="1" ht="44.25" customHeight="1">
      <c r="B179" s="41"/>
      <c r="C179" s="204" t="s">
        <v>10</v>
      </c>
      <c r="D179" s="204" t="s">
        <v>182</v>
      </c>
      <c r="E179" s="205" t="s">
        <v>260</v>
      </c>
      <c r="F179" s="206" t="s">
        <v>261</v>
      </c>
      <c r="G179" s="207" t="s">
        <v>185</v>
      </c>
      <c r="H179" s="208">
        <v>0.18</v>
      </c>
      <c r="I179" s="209"/>
      <c r="J179" s="210">
        <f>ROUND(I179*H179,2)</f>
        <v>0</v>
      </c>
      <c r="K179" s="206" t="s">
        <v>186</v>
      </c>
      <c r="L179" s="61"/>
      <c r="M179" s="211" t="s">
        <v>22</v>
      </c>
      <c r="N179" s="212" t="s">
        <v>47</v>
      </c>
      <c r="O179" s="42"/>
      <c r="P179" s="213">
        <f>O179*H179</f>
        <v>0</v>
      </c>
      <c r="Q179" s="213">
        <v>0</v>
      </c>
      <c r="R179" s="213">
        <f>Q179*H179</f>
        <v>0</v>
      </c>
      <c r="S179" s="213">
        <v>0</v>
      </c>
      <c r="T179" s="214">
        <f>S179*H179</f>
        <v>0</v>
      </c>
      <c r="AR179" s="24" t="s">
        <v>187</v>
      </c>
      <c r="AT179" s="24" t="s">
        <v>182</v>
      </c>
      <c r="AU179" s="24" t="s">
        <v>84</v>
      </c>
      <c r="AY179" s="24" t="s">
        <v>179</v>
      </c>
      <c r="BE179" s="215">
        <f>IF(N179="základní",J179,0)</f>
        <v>0</v>
      </c>
      <c r="BF179" s="215">
        <f>IF(N179="snížená",J179,0)</f>
        <v>0</v>
      </c>
      <c r="BG179" s="215">
        <f>IF(N179="zákl. přenesená",J179,0)</f>
        <v>0</v>
      </c>
      <c r="BH179" s="215">
        <f>IF(N179="sníž. přenesená",J179,0)</f>
        <v>0</v>
      </c>
      <c r="BI179" s="215">
        <f>IF(N179="nulová",J179,0)</f>
        <v>0</v>
      </c>
      <c r="BJ179" s="24" t="s">
        <v>24</v>
      </c>
      <c r="BK179" s="215">
        <f>ROUND(I179*H179,2)</f>
        <v>0</v>
      </c>
      <c r="BL179" s="24" t="s">
        <v>187</v>
      </c>
      <c r="BM179" s="24" t="s">
        <v>262</v>
      </c>
    </row>
    <row r="180" spans="2:65" s="12" customFormat="1" ht="13.5">
      <c r="B180" s="216"/>
      <c r="C180" s="217"/>
      <c r="D180" s="218" t="s">
        <v>189</v>
      </c>
      <c r="E180" s="219" t="s">
        <v>22</v>
      </c>
      <c r="F180" s="220" t="s">
        <v>263</v>
      </c>
      <c r="G180" s="217"/>
      <c r="H180" s="221">
        <v>0.18</v>
      </c>
      <c r="I180" s="222"/>
      <c r="J180" s="217"/>
      <c r="K180" s="217"/>
      <c r="L180" s="223"/>
      <c r="M180" s="224"/>
      <c r="N180" s="225"/>
      <c r="O180" s="225"/>
      <c r="P180" s="225"/>
      <c r="Q180" s="225"/>
      <c r="R180" s="225"/>
      <c r="S180" s="225"/>
      <c r="T180" s="226"/>
      <c r="AT180" s="227" t="s">
        <v>189</v>
      </c>
      <c r="AU180" s="227" t="s">
        <v>84</v>
      </c>
      <c r="AV180" s="12" t="s">
        <v>84</v>
      </c>
      <c r="AW180" s="12" t="s">
        <v>39</v>
      </c>
      <c r="AX180" s="12" t="s">
        <v>76</v>
      </c>
      <c r="AY180" s="227" t="s">
        <v>179</v>
      </c>
    </row>
    <row r="181" spans="2:65" s="13" customFormat="1" ht="13.5">
      <c r="B181" s="228"/>
      <c r="C181" s="229"/>
      <c r="D181" s="218" t="s">
        <v>189</v>
      </c>
      <c r="E181" s="251" t="s">
        <v>22</v>
      </c>
      <c r="F181" s="252" t="s">
        <v>191</v>
      </c>
      <c r="G181" s="229"/>
      <c r="H181" s="253">
        <v>0.18</v>
      </c>
      <c r="I181" s="234"/>
      <c r="J181" s="229"/>
      <c r="K181" s="229"/>
      <c r="L181" s="235"/>
      <c r="M181" s="236"/>
      <c r="N181" s="237"/>
      <c r="O181" s="237"/>
      <c r="P181" s="237"/>
      <c r="Q181" s="237"/>
      <c r="R181" s="237"/>
      <c r="S181" s="237"/>
      <c r="T181" s="238"/>
      <c r="AT181" s="239" t="s">
        <v>189</v>
      </c>
      <c r="AU181" s="239" t="s">
        <v>84</v>
      </c>
      <c r="AV181" s="13" t="s">
        <v>187</v>
      </c>
      <c r="AW181" s="13" t="s">
        <v>39</v>
      </c>
      <c r="AX181" s="13" t="s">
        <v>24</v>
      </c>
      <c r="AY181" s="239" t="s">
        <v>179</v>
      </c>
    </row>
    <row r="182" spans="2:65" s="11" customFormat="1" ht="29.85" customHeight="1">
      <c r="B182" s="187"/>
      <c r="C182" s="188"/>
      <c r="D182" s="201" t="s">
        <v>75</v>
      </c>
      <c r="E182" s="202" t="s">
        <v>264</v>
      </c>
      <c r="F182" s="202" t="s">
        <v>265</v>
      </c>
      <c r="G182" s="188"/>
      <c r="H182" s="188"/>
      <c r="I182" s="191"/>
      <c r="J182" s="203">
        <f>BK182</f>
        <v>0</v>
      </c>
      <c r="K182" s="188"/>
      <c r="L182" s="193"/>
      <c r="M182" s="194"/>
      <c r="N182" s="195"/>
      <c r="O182" s="195"/>
      <c r="P182" s="196">
        <f>SUM(P183:P224)</f>
        <v>0</v>
      </c>
      <c r="Q182" s="195"/>
      <c r="R182" s="196">
        <f>SUM(R183:R224)</f>
        <v>0</v>
      </c>
      <c r="S182" s="195"/>
      <c r="T182" s="197">
        <f>SUM(T183:T224)</f>
        <v>0</v>
      </c>
      <c r="AR182" s="198" t="s">
        <v>24</v>
      </c>
      <c r="AT182" s="199" t="s">
        <v>75</v>
      </c>
      <c r="AU182" s="199" t="s">
        <v>24</v>
      </c>
      <c r="AY182" s="198" t="s">
        <v>179</v>
      </c>
      <c r="BK182" s="200">
        <f>SUM(BK183:BK224)</f>
        <v>0</v>
      </c>
    </row>
    <row r="183" spans="2:65" s="1" customFormat="1" ht="22.5" customHeight="1">
      <c r="B183" s="41"/>
      <c r="C183" s="254" t="s">
        <v>266</v>
      </c>
      <c r="D183" s="254" t="s">
        <v>267</v>
      </c>
      <c r="E183" s="255" t="s">
        <v>268</v>
      </c>
      <c r="F183" s="256" t="s">
        <v>269</v>
      </c>
      <c r="G183" s="257" t="s">
        <v>212</v>
      </c>
      <c r="H183" s="258">
        <v>3.9E-2</v>
      </c>
      <c r="I183" s="259"/>
      <c r="J183" s="260">
        <f>ROUND(I183*H183,2)</f>
        <v>0</v>
      </c>
      <c r="K183" s="256" t="s">
        <v>186</v>
      </c>
      <c r="L183" s="261"/>
      <c r="M183" s="262" t="s">
        <v>22</v>
      </c>
      <c r="N183" s="263" t="s">
        <v>47</v>
      </c>
      <c r="O183" s="42"/>
      <c r="P183" s="213">
        <f>O183*H183</f>
        <v>0</v>
      </c>
      <c r="Q183" s="213">
        <v>0</v>
      </c>
      <c r="R183" s="213">
        <f>Q183*H183</f>
        <v>0</v>
      </c>
      <c r="S183" s="213">
        <v>0</v>
      </c>
      <c r="T183" s="214">
        <f>S183*H183</f>
        <v>0</v>
      </c>
      <c r="AR183" s="24" t="s">
        <v>200</v>
      </c>
      <c r="AT183" s="24" t="s">
        <v>267</v>
      </c>
      <c r="AU183" s="24" t="s">
        <v>84</v>
      </c>
      <c r="AY183" s="24" t="s">
        <v>179</v>
      </c>
      <c r="BE183" s="215">
        <f>IF(N183="základní",J183,0)</f>
        <v>0</v>
      </c>
      <c r="BF183" s="215">
        <f>IF(N183="snížená",J183,0)</f>
        <v>0</v>
      </c>
      <c r="BG183" s="215">
        <f>IF(N183="zákl. přenesená",J183,0)</f>
        <v>0</v>
      </c>
      <c r="BH183" s="215">
        <f>IF(N183="sníž. přenesená",J183,0)</f>
        <v>0</v>
      </c>
      <c r="BI183" s="215">
        <f>IF(N183="nulová",J183,0)</f>
        <v>0</v>
      </c>
      <c r="BJ183" s="24" t="s">
        <v>24</v>
      </c>
      <c r="BK183" s="215">
        <f>ROUND(I183*H183,2)</f>
        <v>0</v>
      </c>
      <c r="BL183" s="24" t="s">
        <v>187</v>
      </c>
      <c r="BM183" s="24" t="s">
        <v>270</v>
      </c>
    </row>
    <row r="184" spans="2:65" s="12" customFormat="1" ht="13.5">
      <c r="B184" s="216"/>
      <c r="C184" s="217"/>
      <c r="D184" s="218" t="s">
        <v>189</v>
      </c>
      <c r="E184" s="219" t="s">
        <v>22</v>
      </c>
      <c r="F184" s="220" t="s">
        <v>271</v>
      </c>
      <c r="G184" s="217"/>
      <c r="H184" s="221">
        <v>3.9E-2</v>
      </c>
      <c r="I184" s="222"/>
      <c r="J184" s="217"/>
      <c r="K184" s="217"/>
      <c r="L184" s="223"/>
      <c r="M184" s="224"/>
      <c r="N184" s="225"/>
      <c r="O184" s="225"/>
      <c r="P184" s="225"/>
      <c r="Q184" s="225"/>
      <c r="R184" s="225"/>
      <c r="S184" s="225"/>
      <c r="T184" s="226"/>
      <c r="AT184" s="227" t="s">
        <v>189</v>
      </c>
      <c r="AU184" s="227" t="s">
        <v>84</v>
      </c>
      <c r="AV184" s="12" t="s">
        <v>84</v>
      </c>
      <c r="AW184" s="12" t="s">
        <v>39</v>
      </c>
      <c r="AX184" s="12" t="s">
        <v>76</v>
      </c>
      <c r="AY184" s="227" t="s">
        <v>179</v>
      </c>
    </row>
    <row r="185" spans="2:65" s="13" customFormat="1" ht="13.5">
      <c r="B185" s="228"/>
      <c r="C185" s="229"/>
      <c r="D185" s="230" t="s">
        <v>189</v>
      </c>
      <c r="E185" s="231" t="s">
        <v>22</v>
      </c>
      <c r="F185" s="232" t="s">
        <v>191</v>
      </c>
      <c r="G185" s="229"/>
      <c r="H185" s="233">
        <v>3.9E-2</v>
      </c>
      <c r="I185" s="234"/>
      <c r="J185" s="229"/>
      <c r="K185" s="229"/>
      <c r="L185" s="235"/>
      <c r="M185" s="236"/>
      <c r="N185" s="237"/>
      <c r="O185" s="237"/>
      <c r="P185" s="237"/>
      <c r="Q185" s="237"/>
      <c r="R185" s="237"/>
      <c r="S185" s="237"/>
      <c r="T185" s="238"/>
      <c r="AT185" s="239" t="s">
        <v>189</v>
      </c>
      <c r="AU185" s="239" t="s">
        <v>84</v>
      </c>
      <c r="AV185" s="13" t="s">
        <v>187</v>
      </c>
      <c r="AW185" s="13" t="s">
        <v>39</v>
      </c>
      <c r="AX185" s="13" t="s">
        <v>24</v>
      </c>
      <c r="AY185" s="239" t="s">
        <v>179</v>
      </c>
    </row>
    <row r="186" spans="2:65" s="1" customFormat="1" ht="31.5" customHeight="1">
      <c r="B186" s="41"/>
      <c r="C186" s="204" t="s">
        <v>272</v>
      </c>
      <c r="D186" s="204" t="s">
        <v>182</v>
      </c>
      <c r="E186" s="205" t="s">
        <v>273</v>
      </c>
      <c r="F186" s="206" t="s">
        <v>274</v>
      </c>
      <c r="G186" s="207" t="s">
        <v>194</v>
      </c>
      <c r="H186" s="208">
        <v>3.4289999999999998</v>
      </c>
      <c r="I186" s="209"/>
      <c r="J186" s="210">
        <f>ROUND(I186*H186,2)</f>
        <v>0</v>
      </c>
      <c r="K186" s="206" t="s">
        <v>186</v>
      </c>
      <c r="L186" s="61"/>
      <c r="M186" s="211" t="s">
        <v>22</v>
      </c>
      <c r="N186" s="212" t="s">
        <v>47</v>
      </c>
      <c r="O186" s="42"/>
      <c r="P186" s="213">
        <f>O186*H186</f>
        <v>0</v>
      </c>
      <c r="Q186" s="213">
        <v>0</v>
      </c>
      <c r="R186" s="213">
        <f>Q186*H186</f>
        <v>0</v>
      </c>
      <c r="S186" s="213">
        <v>0</v>
      </c>
      <c r="T186" s="214">
        <f>S186*H186</f>
        <v>0</v>
      </c>
      <c r="AR186" s="24" t="s">
        <v>187</v>
      </c>
      <c r="AT186" s="24" t="s">
        <v>182</v>
      </c>
      <c r="AU186" s="24" t="s">
        <v>84</v>
      </c>
      <c r="AY186" s="24" t="s">
        <v>179</v>
      </c>
      <c r="BE186" s="215">
        <f>IF(N186="základní",J186,0)</f>
        <v>0</v>
      </c>
      <c r="BF186" s="215">
        <f>IF(N186="snížená",J186,0)</f>
        <v>0</v>
      </c>
      <c r="BG186" s="215">
        <f>IF(N186="zákl. přenesená",J186,0)</f>
        <v>0</v>
      </c>
      <c r="BH186" s="215">
        <f>IF(N186="sníž. přenesená",J186,0)</f>
        <v>0</v>
      </c>
      <c r="BI186" s="215">
        <f>IF(N186="nulová",J186,0)</f>
        <v>0</v>
      </c>
      <c r="BJ186" s="24" t="s">
        <v>24</v>
      </c>
      <c r="BK186" s="215">
        <f>ROUND(I186*H186,2)</f>
        <v>0</v>
      </c>
      <c r="BL186" s="24" t="s">
        <v>187</v>
      </c>
      <c r="BM186" s="24" t="s">
        <v>275</v>
      </c>
    </row>
    <row r="187" spans="2:65" s="14" customFormat="1" ht="13.5">
      <c r="B187" s="240"/>
      <c r="C187" s="241"/>
      <c r="D187" s="218" t="s">
        <v>189</v>
      </c>
      <c r="E187" s="242" t="s">
        <v>22</v>
      </c>
      <c r="F187" s="243" t="s">
        <v>276</v>
      </c>
      <c r="G187" s="241"/>
      <c r="H187" s="244" t="s">
        <v>22</v>
      </c>
      <c r="I187" s="245"/>
      <c r="J187" s="241"/>
      <c r="K187" s="241"/>
      <c r="L187" s="246"/>
      <c r="M187" s="247"/>
      <c r="N187" s="248"/>
      <c r="O187" s="248"/>
      <c r="P187" s="248"/>
      <c r="Q187" s="248"/>
      <c r="R187" s="248"/>
      <c r="S187" s="248"/>
      <c r="T187" s="249"/>
      <c r="AT187" s="250" t="s">
        <v>189</v>
      </c>
      <c r="AU187" s="250" t="s">
        <v>84</v>
      </c>
      <c r="AV187" s="14" t="s">
        <v>24</v>
      </c>
      <c r="AW187" s="14" t="s">
        <v>39</v>
      </c>
      <c r="AX187" s="14" t="s">
        <v>76</v>
      </c>
      <c r="AY187" s="250" t="s">
        <v>179</v>
      </c>
    </row>
    <row r="188" spans="2:65" s="12" customFormat="1" ht="13.5">
      <c r="B188" s="216"/>
      <c r="C188" s="217"/>
      <c r="D188" s="218" t="s">
        <v>189</v>
      </c>
      <c r="E188" s="219" t="s">
        <v>22</v>
      </c>
      <c r="F188" s="220" t="s">
        <v>277</v>
      </c>
      <c r="G188" s="217"/>
      <c r="H188" s="221">
        <v>3.4289999999999998</v>
      </c>
      <c r="I188" s="222"/>
      <c r="J188" s="217"/>
      <c r="K188" s="217"/>
      <c r="L188" s="223"/>
      <c r="M188" s="224"/>
      <c r="N188" s="225"/>
      <c r="O188" s="225"/>
      <c r="P188" s="225"/>
      <c r="Q188" s="225"/>
      <c r="R188" s="225"/>
      <c r="S188" s="225"/>
      <c r="T188" s="226"/>
      <c r="AT188" s="227" t="s">
        <v>189</v>
      </c>
      <c r="AU188" s="227" t="s">
        <v>84</v>
      </c>
      <c r="AV188" s="12" t="s">
        <v>84</v>
      </c>
      <c r="AW188" s="12" t="s">
        <v>39</v>
      </c>
      <c r="AX188" s="12" t="s">
        <v>76</v>
      </c>
      <c r="AY188" s="227" t="s">
        <v>179</v>
      </c>
    </row>
    <row r="189" spans="2:65" s="13" customFormat="1" ht="13.5">
      <c r="B189" s="228"/>
      <c r="C189" s="229"/>
      <c r="D189" s="230" t="s">
        <v>189</v>
      </c>
      <c r="E189" s="231" t="s">
        <v>22</v>
      </c>
      <c r="F189" s="232" t="s">
        <v>191</v>
      </c>
      <c r="G189" s="229"/>
      <c r="H189" s="233">
        <v>3.4289999999999998</v>
      </c>
      <c r="I189" s="234"/>
      <c r="J189" s="229"/>
      <c r="K189" s="229"/>
      <c r="L189" s="235"/>
      <c r="M189" s="236"/>
      <c r="N189" s="237"/>
      <c r="O189" s="237"/>
      <c r="P189" s="237"/>
      <c r="Q189" s="237"/>
      <c r="R189" s="237"/>
      <c r="S189" s="237"/>
      <c r="T189" s="238"/>
      <c r="AT189" s="239" t="s">
        <v>189</v>
      </c>
      <c r="AU189" s="239" t="s">
        <v>84</v>
      </c>
      <c r="AV189" s="13" t="s">
        <v>187</v>
      </c>
      <c r="AW189" s="13" t="s">
        <v>39</v>
      </c>
      <c r="AX189" s="13" t="s">
        <v>24</v>
      </c>
      <c r="AY189" s="239" t="s">
        <v>179</v>
      </c>
    </row>
    <row r="190" spans="2:65" s="1" customFormat="1" ht="57" customHeight="1">
      <c r="B190" s="41"/>
      <c r="C190" s="204" t="s">
        <v>270</v>
      </c>
      <c r="D190" s="204" t="s">
        <v>182</v>
      </c>
      <c r="E190" s="205" t="s">
        <v>278</v>
      </c>
      <c r="F190" s="206" t="s">
        <v>279</v>
      </c>
      <c r="G190" s="207" t="s">
        <v>185</v>
      </c>
      <c r="H190" s="208">
        <v>3.2909999999999999</v>
      </c>
      <c r="I190" s="209"/>
      <c r="J190" s="210">
        <f>ROUND(I190*H190,2)</f>
        <v>0</v>
      </c>
      <c r="K190" s="206" t="s">
        <v>280</v>
      </c>
      <c r="L190" s="61"/>
      <c r="M190" s="211" t="s">
        <v>22</v>
      </c>
      <c r="N190" s="212" t="s">
        <v>47</v>
      </c>
      <c r="O190" s="42"/>
      <c r="P190" s="213">
        <f>O190*H190</f>
        <v>0</v>
      </c>
      <c r="Q190" s="213">
        <v>0</v>
      </c>
      <c r="R190" s="213">
        <f>Q190*H190</f>
        <v>0</v>
      </c>
      <c r="S190" s="213">
        <v>0</v>
      </c>
      <c r="T190" s="214">
        <f>S190*H190</f>
        <v>0</v>
      </c>
      <c r="AR190" s="24" t="s">
        <v>187</v>
      </c>
      <c r="AT190" s="24" t="s">
        <v>182</v>
      </c>
      <c r="AU190" s="24" t="s">
        <v>84</v>
      </c>
      <c r="AY190" s="24" t="s">
        <v>179</v>
      </c>
      <c r="BE190" s="215">
        <f>IF(N190="základní",J190,0)</f>
        <v>0</v>
      </c>
      <c r="BF190" s="215">
        <f>IF(N190="snížená",J190,0)</f>
        <v>0</v>
      </c>
      <c r="BG190" s="215">
        <f>IF(N190="zákl. přenesená",J190,0)</f>
        <v>0</v>
      </c>
      <c r="BH190" s="215">
        <f>IF(N190="sníž. přenesená",J190,0)</f>
        <v>0</v>
      </c>
      <c r="BI190" s="215">
        <f>IF(N190="nulová",J190,0)</f>
        <v>0</v>
      </c>
      <c r="BJ190" s="24" t="s">
        <v>24</v>
      </c>
      <c r="BK190" s="215">
        <f>ROUND(I190*H190,2)</f>
        <v>0</v>
      </c>
      <c r="BL190" s="24" t="s">
        <v>187</v>
      </c>
      <c r="BM190" s="24" t="s">
        <v>281</v>
      </c>
    </row>
    <row r="191" spans="2:65" s="14" customFormat="1" ht="13.5">
      <c r="B191" s="240"/>
      <c r="C191" s="241"/>
      <c r="D191" s="218" t="s">
        <v>189</v>
      </c>
      <c r="E191" s="242" t="s">
        <v>22</v>
      </c>
      <c r="F191" s="243" t="s">
        <v>282</v>
      </c>
      <c r="G191" s="241"/>
      <c r="H191" s="244" t="s">
        <v>22</v>
      </c>
      <c r="I191" s="245"/>
      <c r="J191" s="241"/>
      <c r="K191" s="241"/>
      <c r="L191" s="246"/>
      <c r="M191" s="247"/>
      <c r="N191" s="248"/>
      <c r="O191" s="248"/>
      <c r="P191" s="248"/>
      <c r="Q191" s="248"/>
      <c r="R191" s="248"/>
      <c r="S191" s="248"/>
      <c r="T191" s="249"/>
      <c r="AT191" s="250" t="s">
        <v>189</v>
      </c>
      <c r="AU191" s="250" t="s">
        <v>84</v>
      </c>
      <c r="AV191" s="14" t="s">
        <v>24</v>
      </c>
      <c r="AW191" s="14" t="s">
        <v>39</v>
      </c>
      <c r="AX191" s="14" t="s">
        <v>76</v>
      </c>
      <c r="AY191" s="250" t="s">
        <v>179</v>
      </c>
    </row>
    <row r="192" spans="2:65" s="12" customFormat="1" ht="13.5">
      <c r="B192" s="216"/>
      <c r="C192" s="217"/>
      <c r="D192" s="218" t="s">
        <v>189</v>
      </c>
      <c r="E192" s="219" t="s">
        <v>22</v>
      </c>
      <c r="F192" s="220" t="s">
        <v>283</v>
      </c>
      <c r="G192" s="217"/>
      <c r="H192" s="221">
        <v>0.98</v>
      </c>
      <c r="I192" s="222"/>
      <c r="J192" s="217"/>
      <c r="K192" s="217"/>
      <c r="L192" s="223"/>
      <c r="M192" s="224"/>
      <c r="N192" s="225"/>
      <c r="O192" s="225"/>
      <c r="P192" s="225"/>
      <c r="Q192" s="225"/>
      <c r="R192" s="225"/>
      <c r="S192" s="225"/>
      <c r="T192" s="226"/>
      <c r="AT192" s="227" t="s">
        <v>189</v>
      </c>
      <c r="AU192" s="227" t="s">
        <v>84</v>
      </c>
      <c r="AV192" s="12" t="s">
        <v>84</v>
      </c>
      <c r="AW192" s="12" t="s">
        <v>39</v>
      </c>
      <c r="AX192" s="12" t="s">
        <v>76</v>
      </c>
      <c r="AY192" s="227" t="s">
        <v>179</v>
      </c>
    </row>
    <row r="193" spans="2:65" s="12" customFormat="1" ht="13.5">
      <c r="B193" s="216"/>
      <c r="C193" s="217"/>
      <c r="D193" s="218" t="s">
        <v>189</v>
      </c>
      <c r="E193" s="219" t="s">
        <v>22</v>
      </c>
      <c r="F193" s="220" t="s">
        <v>284</v>
      </c>
      <c r="G193" s="217"/>
      <c r="H193" s="221">
        <v>0.73799999999999999</v>
      </c>
      <c r="I193" s="222"/>
      <c r="J193" s="217"/>
      <c r="K193" s="217"/>
      <c r="L193" s="223"/>
      <c r="M193" s="224"/>
      <c r="N193" s="225"/>
      <c r="O193" s="225"/>
      <c r="P193" s="225"/>
      <c r="Q193" s="225"/>
      <c r="R193" s="225"/>
      <c r="S193" s="225"/>
      <c r="T193" s="226"/>
      <c r="AT193" s="227" t="s">
        <v>189</v>
      </c>
      <c r="AU193" s="227" t="s">
        <v>84</v>
      </c>
      <c r="AV193" s="12" t="s">
        <v>84</v>
      </c>
      <c r="AW193" s="12" t="s">
        <v>39</v>
      </c>
      <c r="AX193" s="12" t="s">
        <v>76</v>
      </c>
      <c r="AY193" s="227" t="s">
        <v>179</v>
      </c>
    </row>
    <row r="194" spans="2:65" s="12" customFormat="1" ht="13.5">
      <c r="B194" s="216"/>
      <c r="C194" s="217"/>
      <c r="D194" s="218" t="s">
        <v>189</v>
      </c>
      <c r="E194" s="219" t="s">
        <v>22</v>
      </c>
      <c r="F194" s="220" t="s">
        <v>285</v>
      </c>
      <c r="G194" s="217"/>
      <c r="H194" s="221">
        <v>0.67400000000000004</v>
      </c>
      <c r="I194" s="222"/>
      <c r="J194" s="217"/>
      <c r="K194" s="217"/>
      <c r="L194" s="223"/>
      <c r="M194" s="224"/>
      <c r="N194" s="225"/>
      <c r="O194" s="225"/>
      <c r="P194" s="225"/>
      <c r="Q194" s="225"/>
      <c r="R194" s="225"/>
      <c r="S194" s="225"/>
      <c r="T194" s="226"/>
      <c r="AT194" s="227" t="s">
        <v>189</v>
      </c>
      <c r="AU194" s="227" t="s">
        <v>84</v>
      </c>
      <c r="AV194" s="12" t="s">
        <v>84</v>
      </c>
      <c r="AW194" s="12" t="s">
        <v>39</v>
      </c>
      <c r="AX194" s="12" t="s">
        <v>76</v>
      </c>
      <c r="AY194" s="227" t="s">
        <v>179</v>
      </c>
    </row>
    <row r="195" spans="2:65" s="12" customFormat="1" ht="13.5">
      <c r="B195" s="216"/>
      <c r="C195" s="217"/>
      <c r="D195" s="218" t="s">
        <v>189</v>
      </c>
      <c r="E195" s="219" t="s">
        <v>22</v>
      </c>
      <c r="F195" s="220" t="s">
        <v>286</v>
      </c>
      <c r="G195" s="217"/>
      <c r="H195" s="221">
        <v>0.64900000000000002</v>
      </c>
      <c r="I195" s="222"/>
      <c r="J195" s="217"/>
      <c r="K195" s="217"/>
      <c r="L195" s="223"/>
      <c r="M195" s="224"/>
      <c r="N195" s="225"/>
      <c r="O195" s="225"/>
      <c r="P195" s="225"/>
      <c r="Q195" s="225"/>
      <c r="R195" s="225"/>
      <c r="S195" s="225"/>
      <c r="T195" s="226"/>
      <c r="AT195" s="227" t="s">
        <v>189</v>
      </c>
      <c r="AU195" s="227" t="s">
        <v>84</v>
      </c>
      <c r="AV195" s="12" t="s">
        <v>84</v>
      </c>
      <c r="AW195" s="12" t="s">
        <v>39</v>
      </c>
      <c r="AX195" s="12" t="s">
        <v>76</v>
      </c>
      <c r="AY195" s="227" t="s">
        <v>179</v>
      </c>
    </row>
    <row r="196" spans="2:65" s="12" customFormat="1" ht="13.5">
      <c r="B196" s="216"/>
      <c r="C196" s="217"/>
      <c r="D196" s="218" t="s">
        <v>189</v>
      </c>
      <c r="E196" s="219" t="s">
        <v>22</v>
      </c>
      <c r="F196" s="220" t="s">
        <v>287</v>
      </c>
      <c r="G196" s="217"/>
      <c r="H196" s="221">
        <v>0.25</v>
      </c>
      <c r="I196" s="222"/>
      <c r="J196" s="217"/>
      <c r="K196" s="217"/>
      <c r="L196" s="223"/>
      <c r="M196" s="224"/>
      <c r="N196" s="225"/>
      <c r="O196" s="225"/>
      <c r="P196" s="225"/>
      <c r="Q196" s="225"/>
      <c r="R196" s="225"/>
      <c r="S196" s="225"/>
      <c r="T196" s="226"/>
      <c r="AT196" s="227" t="s">
        <v>189</v>
      </c>
      <c r="AU196" s="227" t="s">
        <v>84</v>
      </c>
      <c r="AV196" s="12" t="s">
        <v>84</v>
      </c>
      <c r="AW196" s="12" t="s">
        <v>39</v>
      </c>
      <c r="AX196" s="12" t="s">
        <v>76</v>
      </c>
      <c r="AY196" s="227" t="s">
        <v>179</v>
      </c>
    </row>
    <row r="197" spans="2:65" s="13" customFormat="1" ht="13.5">
      <c r="B197" s="228"/>
      <c r="C197" s="229"/>
      <c r="D197" s="230" t="s">
        <v>189</v>
      </c>
      <c r="E197" s="231" t="s">
        <v>22</v>
      </c>
      <c r="F197" s="232" t="s">
        <v>191</v>
      </c>
      <c r="G197" s="229"/>
      <c r="H197" s="233">
        <v>3.2909999999999999</v>
      </c>
      <c r="I197" s="234"/>
      <c r="J197" s="229"/>
      <c r="K197" s="229"/>
      <c r="L197" s="235"/>
      <c r="M197" s="236"/>
      <c r="N197" s="237"/>
      <c r="O197" s="237"/>
      <c r="P197" s="237"/>
      <c r="Q197" s="237"/>
      <c r="R197" s="237"/>
      <c r="S197" s="237"/>
      <c r="T197" s="238"/>
      <c r="AT197" s="239" t="s">
        <v>189</v>
      </c>
      <c r="AU197" s="239" t="s">
        <v>84</v>
      </c>
      <c r="AV197" s="13" t="s">
        <v>187</v>
      </c>
      <c r="AW197" s="13" t="s">
        <v>39</v>
      </c>
      <c r="AX197" s="13" t="s">
        <v>24</v>
      </c>
      <c r="AY197" s="239" t="s">
        <v>179</v>
      </c>
    </row>
    <row r="198" spans="2:65" s="1" customFormat="1" ht="22.5" customHeight="1">
      <c r="B198" s="41"/>
      <c r="C198" s="204" t="s">
        <v>288</v>
      </c>
      <c r="D198" s="204" t="s">
        <v>182</v>
      </c>
      <c r="E198" s="205" t="s">
        <v>289</v>
      </c>
      <c r="F198" s="206" t="s">
        <v>290</v>
      </c>
      <c r="G198" s="207" t="s">
        <v>194</v>
      </c>
      <c r="H198" s="208">
        <v>0.106</v>
      </c>
      <c r="I198" s="209"/>
      <c r="J198" s="210">
        <f>ROUND(I198*H198,2)</f>
        <v>0</v>
      </c>
      <c r="K198" s="206" t="s">
        <v>186</v>
      </c>
      <c r="L198" s="61"/>
      <c r="M198" s="211" t="s">
        <v>22</v>
      </c>
      <c r="N198" s="212" t="s">
        <v>47</v>
      </c>
      <c r="O198" s="42"/>
      <c r="P198" s="213">
        <f>O198*H198</f>
        <v>0</v>
      </c>
      <c r="Q198" s="213">
        <v>0</v>
      </c>
      <c r="R198" s="213">
        <f>Q198*H198</f>
        <v>0</v>
      </c>
      <c r="S198" s="213">
        <v>0</v>
      </c>
      <c r="T198" s="214">
        <f>S198*H198</f>
        <v>0</v>
      </c>
      <c r="AR198" s="24" t="s">
        <v>187</v>
      </c>
      <c r="AT198" s="24" t="s">
        <v>182</v>
      </c>
      <c r="AU198" s="24" t="s">
        <v>84</v>
      </c>
      <c r="AY198" s="24" t="s">
        <v>179</v>
      </c>
      <c r="BE198" s="215">
        <f>IF(N198="základní",J198,0)</f>
        <v>0</v>
      </c>
      <c r="BF198" s="215">
        <f>IF(N198="snížená",J198,0)</f>
        <v>0</v>
      </c>
      <c r="BG198" s="215">
        <f>IF(N198="zákl. přenesená",J198,0)</f>
        <v>0</v>
      </c>
      <c r="BH198" s="215">
        <f>IF(N198="sníž. přenesená",J198,0)</f>
        <v>0</v>
      </c>
      <c r="BI198" s="215">
        <f>IF(N198="nulová",J198,0)</f>
        <v>0</v>
      </c>
      <c r="BJ198" s="24" t="s">
        <v>24</v>
      </c>
      <c r="BK198" s="215">
        <f>ROUND(I198*H198,2)</f>
        <v>0</v>
      </c>
      <c r="BL198" s="24" t="s">
        <v>187</v>
      </c>
      <c r="BM198" s="24" t="s">
        <v>291</v>
      </c>
    </row>
    <row r="199" spans="2:65" s="14" customFormat="1" ht="13.5">
      <c r="B199" s="240"/>
      <c r="C199" s="241"/>
      <c r="D199" s="218" t="s">
        <v>189</v>
      </c>
      <c r="E199" s="242" t="s">
        <v>22</v>
      </c>
      <c r="F199" s="243" t="s">
        <v>292</v>
      </c>
      <c r="G199" s="241"/>
      <c r="H199" s="244" t="s">
        <v>22</v>
      </c>
      <c r="I199" s="245"/>
      <c r="J199" s="241"/>
      <c r="K199" s="241"/>
      <c r="L199" s="246"/>
      <c r="M199" s="247"/>
      <c r="N199" s="248"/>
      <c r="O199" s="248"/>
      <c r="P199" s="248"/>
      <c r="Q199" s="248"/>
      <c r="R199" s="248"/>
      <c r="S199" s="248"/>
      <c r="T199" s="249"/>
      <c r="AT199" s="250" t="s">
        <v>189</v>
      </c>
      <c r="AU199" s="250" t="s">
        <v>84</v>
      </c>
      <c r="AV199" s="14" t="s">
        <v>24</v>
      </c>
      <c r="AW199" s="14" t="s">
        <v>39</v>
      </c>
      <c r="AX199" s="14" t="s">
        <v>76</v>
      </c>
      <c r="AY199" s="250" t="s">
        <v>179</v>
      </c>
    </row>
    <row r="200" spans="2:65" s="12" customFormat="1" ht="13.5">
      <c r="B200" s="216"/>
      <c r="C200" s="217"/>
      <c r="D200" s="218" t="s">
        <v>189</v>
      </c>
      <c r="E200" s="219" t="s">
        <v>22</v>
      </c>
      <c r="F200" s="220" t="s">
        <v>293</v>
      </c>
      <c r="G200" s="217"/>
      <c r="H200" s="221">
        <v>0.106</v>
      </c>
      <c r="I200" s="222"/>
      <c r="J200" s="217"/>
      <c r="K200" s="217"/>
      <c r="L200" s="223"/>
      <c r="M200" s="224"/>
      <c r="N200" s="225"/>
      <c r="O200" s="225"/>
      <c r="P200" s="225"/>
      <c r="Q200" s="225"/>
      <c r="R200" s="225"/>
      <c r="S200" s="225"/>
      <c r="T200" s="226"/>
      <c r="AT200" s="227" t="s">
        <v>189</v>
      </c>
      <c r="AU200" s="227" t="s">
        <v>84</v>
      </c>
      <c r="AV200" s="12" t="s">
        <v>84</v>
      </c>
      <c r="AW200" s="12" t="s">
        <v>39</v>
      </c>
      <c r="AX200" s="12" t="s">
        <v>76</v>
      </c>
      <c r="AY200" s="227" t="s">
        <v>179</v>
      </c>
    </row>
    <row r="201" spans="2:65" s="13" customFormat="1" ht="13.5">
      <c r="B201" s="228"/>
      <c r="C201" s="229"/>
      <c r="D201" s="230" t="s">
        <v>189</v>
      </c>
      <c r="E201" s="231" t="s">
        <v>22</v>
      </c>
      <c r="F201" s="232" t="s">
        <v>191</v>
      </c>
      <c r="G201" s="229"/>
      <c r="H201" s="233">
        <v>0.106</v>
      </c>
      <c r="I201" s="234"/>
      <c r="J201" s="229"/>
      <c r="K201" s="229"/>
      <c r="L201" s="235"/>
      <c r="M201" s="236"/>
      <c r="N201" s="237"/>
      <c r="O201" s="237"/>
      <c r="P201" s="237"/>
      <c r="Q201" s="237"/>
      <c r="R201" s="237"/>
      <c r="S201" s="237"/>
      <c r="T201" s="238"/>
      <c r="AT201" s="239" t="s">
        <v>189</v>
      </c>
      <c r="AU201" s="239" t="s">
        <v>84</v>
      </c>
      <c r="AV201" s="13" t="s">
        <v>187</v>
      </c>
      <c r="AW201" s="13" t="s">
        <v>39</v>
      </c>
      <c r="AX201" s="13" t="s">
        <v>24</v>
      </c>
      <c r="AY201" s="239" t="s">
        <v>179</v>
      </c>
    </row>
    <row r="202" spans="2:65" s="1" customFormat="1" ht="31.5" customHeight="1">
      <c r="B202" s="41"/>
      <c r="C202" s="204" t="s">
        <v>275</v>
      </c>
      <c r="D202" s="204" t="s">
        <v>182</v>
      </c>
      <c r="E202" s="205" t="s">
        <v>294</v>
      </c>
      <c r="F202" s="206" t="s">
        <v>295</v>
      </c>
      <c r="G202" s="207" t="s">
        <v>185</v>
      </c>
      <c r="H202" s="208">
        <v>1.23</v>
      </c>
      <c r="I202" s="209"/>
      <c r="J202" s="210">
        <f>ROUND(I202*H202,2)</f>
        <v>0</v>
      </c>
      <c r="K202" s="206" t="s">
        <v>186</v>
      </c>
      <c r="L202" s="61"/>
      <c r="M202" s="211" t="s">
        <v>22</v>
      </c>
      <c r="N202" s="212" t="s">
        <v>47</v>
      </c>
      <c r="O202" s="42"/>
      <c r="P202" s="213">
        <f>O202*H202</f>
        <v>0</v>
      </c>
      <c r="Q202" s="213">
        <v>0</v>
      </c>
      <c r="R202" s="213">
        <f>Q202*H202</f>
        <v>0</v>
      </c>
      <c r="S202" s="213">
        <v>0</v>
      </c>
      <c r="T202" s="214">
        <f>S202*H202</f>
        <v>0</v>
      </c>
      <c r="AR202" s="24" t="s">
        <v>187</v>
      </c>
      <c r="AT202" s="24" t="s">
        <v>182</v>
      </c>
      <c r="AU202" s="24" t="s">
        <v>84</v>
      </c>
      <c r="AY202" s="24" t="s">
        <v>179</v>
      </c>
      <c r="BE202" s="215">
        <f>IF(N202="základní",J202,0)</f>
        <v>0</v>
      </c>
      <c r="BF202" s="215">
        <f>IF(N202="snížená",J202,0)</f>
        <v>0</v>
      </c>
      <c r="BG202" s="215">
        <f>IF(N202="zákl. přenesená",J202,0)</f>
        <v>0</v>
      </c>
      <c r="BH202" s="215">
        <f>IF(N202="sníž. přenesená",J202,0)</f>
        <v>0</v>
      </c>
      <c r="BI202" s="215">
        <f>IF(N202="nulová",J202,0)</f>
        <v>0</v>
      </c>
      <c r="BJ202" s="24" t="s">
        <v>24</v>
      </c>
      <c r="BK202" s="215">
        <f>ROUND(I202*H202,2)</f>
        <v>0</v>
      </c>
      <c r="BL202" s="24" t="s">
        <v>187</v>
      </c>
      <c r="BM202" s="24" t="s">
        <v>296</v>
      </c>
    </row>
    <row r="203" spans="2:65" s="14" customFormat="1" ht="13.5">
      <c r="B203" s="240"/>
      <c r="C203" s="241"/>
      <c r="D203" s="218" t="s">
        <v>189</v>
      </c>
      <c r="E203" s="242" t="s">
        <v>22</v>
      </c>
      <c r="F203" s="243" t="s">
        <v>292</v>
      </c>
      <c r="G203" s="241"/>
      <c r="H203" s="244" t="s">
        <v>22</v>
      </c>
      <c r="I203" s="245"/>
      <c r="J203" s="241"/>
      <c r="K203" s="241"/>
      <c r="L203" s="246"/>
      <c r="M203" s="247"/>
      <c r="N203" s="248"/>
      <c r="O203" s="248"/>
      <c r="P203" s="248"/>
      <c r="Q203" s="248"/>
      <c r="R203" s="248"/>
      <c r="S203" s="248"/>
      <c r="T203" s="249"/>
      <c r="AT203" s="250" t="s">
        <v>189</v>
      </c>
      <c r="AU203" s="250" t="s">
        <v>84</v>
      </c>
      <c r="AV203" s="14" t="s">
        <v>24</v>
      </c>
      <c r="AW203" s="14" t="s">
        <v>39</v>
      </c>
      <c r="AX203" s="14" t="s">
        <v>76</v>
      </c>
      <c r="AY203" s="250" t="s">
        <v>179</v>
      </c>
    </row>
    <row r="204" spans="2:65" s="12" customFormat="1" ht="13.5">
      <c r="B204" s="216"/>
      <c r="C204" s="217"/>
      <c r="D204" s="218" t="s">
        <v>189</v>
      </c>
      <c r="E204" s="219" t="s">
        <v>22</v>
      </c>
      <c r="F204" s="220" t="s">
        <v>297</v>
      </c>
      <c r="G204" s="217"/>
      <c r="H204" s="221">
        <v>0.85499999999999998</v>
      </c>
      <c r="I204" s="222"/>
      <c r="J204" s="217"/>
      <c r="K204" s="217"/>
      <c r="L204" s="223"/>
      <c r="M204" s="224"/>
      <c r="N204" s="225"/>
      <c r="O204" s="225"/>
      <c r="P204" s="225"/>
      <c r="Q204" s="225"/>
      <c r="R204" s="225"/>
      <c r="S204" s="225"/>
      <c r="T204" s="226"/>
      <c r="AT204" s="227" t="s">
        <v>189</v>
      </c>
      <c r="AU204" s="227" t="s">
        <v>84</v>
      </c>
      <c r="AV204" s="12" t="s">
        <v>84</v>
      </c>
      <c r="AW204" s="12" t="s">
        <v>39</v>
      </c>
      <c r="AX204" s="12" t="s">
        <v>76</v>
      </c>
      <c r="AY204" s="227" t="s">
        <v>179</v>
      </c>
    </row>
    <row r="205" spans="2:65" s="14" customFormat="1" ht="13.5">
      <c r="B205" s="240"/>
      <c r="C205" s="241"/>
      <c r="D205" s="218" t="s">
        <v>189</v>
      </c>
      <c r="E205" s="242" t="s">
        <v>22</v>
      </c>
      <c r="F205" s="243" t="s">
        <v>298</v>
      </c>
      <c r="G205" s="241"/>
      <c r="H205" s="244" t="s">
        <v>22</v>
      </c>
      <c r="I205" s="245"/>
      <c r="J205" s="241"/>
      <c r="K205" s="241"/>
      <c r="L205" s="246"/>
      <c r="M205" s="247"/>
      <c r="N205" s="248"/>
      <c r="O205" s="248"/>
      <c r="P205" s="248"/>
      <c r="Q205" s="248"/>
      <c r="R205" s="248"/>
      <c r="S205" s="248"/>
      <c r="T205" s="249"/>
      <c r="AT205" s="250" t="s">
        <v>189</v>
      </c>
      <c r="AU205" s="250" t="s">
        <v>84</v>
      </c>
      <c r="AV205" s="14" t="s">
        <v>24</v>
      </c>
      <c r="AW205" s="14" t="s">
        <v>39</v>
      </c>
      <c r="AX205" s="14" t="s">
        <v>76</v>
      </c>
      <c r="AY205" s="250" t="s">
        <v>179</v>
      </c>
    </row>
    <row r="206" spans="2:65" s="12" customFormat="1" ht="13.5">
      <c r="B206" s="216"/>
      <c r="C206" s="217"/>
      <c r="D206" s="218" t="s">
        <v>189</v>
      </c>
      <c r="E206" s="219" t="s">
        <v>22</v>
      </c>
      <c r="F206" s="220" t="s">
        <v>299</v>
      </c>
      <c r="G206" s="217"/>
      <c r="H206" s="221">
        <v>0.375</v>
      </c>
      <c r="I206" s="222"/>
      <c r="J206" s="217"/>
      <c r="K206" s="217"/>
      <c r="L206" s="223"/>
      <c r="M206" s="224"/>
      <c r="N206" s="225"/>
      <c r="O206" s="225"/>
      <c r="P206" s="225"/>
      <c r="Q206" s="225"/>
      <c r="R206" s="225"/>
      <c r="S206" s="225"/>
      <c r="T206" s="226"/>
      <c r="AT206" s="227" t="s">
        <v>189</v>
      </c>
      <c r="AU206" s="227" t="s">
        <v>84</v>
      </c>
      <c r="AV206" s="12" t="s">
        <v>84</v>
      </c>
      <c r="AW206" s="12" t="s">
        <v>39</v>
      </c>
      <c r="AX206" s="12" t="s">
        <v>76</v>
      </c>
      <c r="AY206" s="227" t="s">
        <v>179</v>
      </c>
    </row>
    <row r="207" spans="2:65" s="13" customFormat="1" ht="13.5">
      <c r="B207" s="228"/>
      <c r="C207" s="229"/>
      <c r="D207" s="230" t="s">
        <v>189</v>
      </c>
      <c r="E207" s="231" t="s">
        <v>22</v>
      </c>
      <c r="F207" s="232" t="s">
        <v>191</v>
      </c>
      <c r="G207" s="229"/>
      <c r="H207" s="233">
        <v>1.23</v>
      </c>
      <c r="I207" s="234"/>
      <c r="J207" s="229"/>
      <c r="K207" s="229"/>
      <c r="L207" s="235"/>
      <c r="M207" s="236"/>
      <c r="N207" s="237"/>
      <c r="O207" s="237"/>
      <c r="P207" s="237"/>
      <c r="Q207" s="237"/>
      <c r="R207" s="237"/>
      <c r="S207" s="237"/>
      <c r="T207" s="238"/>
      <c r="AT207" s="239" t="s">
        <v>189</v>
      </c>
      <c r="AU207" s="239" t="s">
        <v>84</v>
      </c>
      <c r="AV207" s="13" t="s">
        <v>187</v>
      </c>
      <c r="AW207" s="13" t="s">
        <v>39</v>
      </c>
      <c r="AX207" s="13" t="s">
        <v>24</v>
      </c>
      <c r="AY207" s="239" t="s">
        <v>179</v>
      </c>
    </row>
    <row r="208" spans="2:65" s="1" customFormat="1" ht="31.5" customHeight="1">
      <c r="B208" s="41"/>
      <c r="C208" s="204" t="s">
        <v>9</v>
      </c>
      <c r="D208" s="204" t="s">
        <v>182</v>
      </c>
      <c r="E208" s="205" t="s">
        <v>300</v>
      </c>
      <c r="F208" s="206" t="s">
        <v>301</v>
      </c>
      <c r="G208" s="207" t="s">
        <v>185</v>
      </c>
      <c r="H208" s="208">
        <v>1.23</v>
      </c>
      <c r="I208" s="209"/>
      <c r="J208" s="210">
        <f>ROUND(I208*H208,2)</f>
        <v>0</v>
      </c>
      <c r="K208" s="206" t="s">
        <v>186</v>
      </c>
      <c r="L208" s="61"/>
      <c r="M208" s="211" t="s">
        <v>22</v>
      </c>
      <c r="N208" s="212" t="s">
        <v>47</v>
      </c>
      <c r="O208" s="42"/>
      <c r="P208" s="213">
        <f>O208*H208</f>
        <v>0</v>
      </c>
      <c r="Q208" s="213">
        <v>0</v>
      </c>
      <c r="R208" s="213">
        <f>Q208*H208</f>
        <v>0</v>
      </c>
      <c r="S208" s="213">
        <v>0</v>
      </c>
      <c r="T208" s="214">
        <f>S208*H208</f>
        <v>0</v>
      </c>
      <c r="AR208" s="24" t="s">
        <v>187</v>
      </c>
      <c r="AT208" s="24" t="s">
        <v>182</v>
      </c>
      <c r="AU208" s="24" t="s">
        <v>84</v>
      </c>
      <c r="AY208" s="24" t="s">
        <v>179</v>
      </c>
      <c r="BE208" s="215">
        <f>IF(N208="základní",J208,0)</f>
        <v>0</v>
      </c>
      <c r="BF208" s="215">
        <f>IF(N208="snížená",J208,0)</f>
        <v>0</v>
      </c>
      <c r="BG208" s="215">
        <f>IF(N208="zákl. přenesená",J208,0)</f>
        <v>0</v>
      </c>
      <c r="BH208" s="215">
        <f>IF(N208="sníž. přenesená",J208,0)</f>
        <v>0</v>
      </c>
      <c r="BI208" s="215">
        <f>IF(N208="nulová",J208,0)</f>
        <v>0</v>
      </c>
      <c r="BJ208" s="24" t="s">
        <v>24</v>
      </c>
      <c r="BK208" s="215">
        <f>ROUND(I208*H208,2)</f>
        <v>0</v>
      </c>
      <c r="BL208" s="24" t="s">
        <v>187</v>
      </c>
      <c r="BM208" s="24" t="s">
        <v>302</v>
      </c>
    </row>
    <row r="209" spans="2:65" s="12" customFormat="1" ht="13.5">
      <c r="B209" s="216"/>
      <c r="C209" s="217"/>
      <c r="D209" s="230" t="s">
        <v>189</v>
      </c>
      <c r="E209" s="264" t="s">
        <v>22</v>
      </c>
      <c r="F209" s="265" t="s">
        <v>303</v>
      </c>
      <c r="G209" s="217"/>
      <c r="H209" s="266">
        <v>1.23</v>
      </c>
      <c r="I209" s="222"/>
      <c r="J209" s="217"/>
      <c r="K209" s="217"/>
      <c r="L209" s="223"/>
      <c r="M209" s="224"/>
      <c r="N209" s="225"/>
      <c r="O209" s="225"/>
      <c r="P209" s="225"/>
      <c r="Q209" s="225"/>
      <c r="R209" s="225"/>
      <c r="S209" s="225"/>
      <c r="T209" s="226"/>
      <c r="AT209" s="227" t="s">
        <v>189</v>
      </c>
      <c r="AU209" s="227" t="s">
        <v>84</v>
      </c>
      <c r="AV209" s="12" t="s">
        <v>84</v>
      </c>
      <c r="AW209" s="12" t="s">
        <v>39</v>
      </c>
      <c r="AX209" s="12" t="s">
        <v>24</v>
      </c>
      <c r="AY209" s="227" t="s">
        <v>179</v>
      </c>
    </row>
    <row r="210" spans="2:65" s="1" customFormat="1" ht="22.5" customHeight="1">
      <c r="B210" s="41"/>
      <c r="C210" s="204" t="s">
        <v>281</v>
      </c>
      <c r="D210" s="204" t="s">
        <v>182</v>
      </c>
      <c r="E210" s="205" t="s">
        <v>304</v>
      </c>
      <c r="F210" s="206" t="s">
        <v>305</v>
      </c>
      <c r="G210" s="207" t="s">
        <v>212</v>
      </c>
      <c r="H210" s="208">
        <v>7.0000000000000001E-3</v>
      </c>
      <c r="I210" s="209"/>
      <c r="J210" s="210">
        <f>ROUND(I210*H210,2)</f>
        <v>0</v>
      </c>
      <c r="K210" s="206" t="s">
        <v>186</v>
      </c>
      <c r="L210" s="61"/>
      <c r="M210" s="211" t="s">
        <v>22</v>
      </c>
      <c r="N210" s="212" t="s">
        <v>47</v>
      </c>
      <c r="O210" s="42"/>
      <c r="P210" s="213">
        <f>O210*H210</f>
        <v>0</v>
      </c>
      <c r="Q210" s="213">
        <v>0</v>
      </c>
      <c r="R210" s="213">
        <f>Q210*H210</f>
        <v>0</v>
      </c>
      <c r="S210" s="213">
        <v>0</v>
      </c>
      <c r="T210" s="214">
        <f>S210*H210</f>
        <v>0</v>
      </c>
      <c r="AR210" s="24" t="s">
        <v>187</v>
      </c>
      <c r="AT210" s="24" t="s">
        <v>182</v>
      </c>
      <c r="AU210" s="24" t="s">
        <v>84</v>
      </c>
      <c r="AY210" s="24" t="s">
        <v>179</v>
      </c>
      <c r="BE210" s="215">
        <f>IF(N210="základní",J210,0)</f>
        <v>0</v>
      </c>
      <c r="BF210" s="215">
        <f>IF(N210="snížená",J210,0)</f>
        <v>0</v>
      </c>
      <c r="BG210" s="215">
        <f>IF(N210="zákl. přenesená",J210,0)</f>
        <v>0</v>
      </c>
      <c r="BH210" s="215">
        <f>IF(N210="sníž. přenesená",J210,0)</f>
        <v>0</v>
      </c>
      <c r="BI210" s="215">
        <f>IF(N210="nulová",J210,0)</f>
        <v>0</v>
      </c>
      <c r="BJ210" s="24" t="s">
        <v>24</v>
      </c>
      <c r="BK210" s="215">
        <f>ROUND(I210*H210,2)</f>
        <v>0</v>
      </c>
      <c r="BL210" s="24" t="s">
        <v>187</v>
      </c>
      <c r="BM210" s="24" t="s">
        <v>306</v>
      </c>
    </row>
    <row r="211" spans="2:65" s="12" customFormat="1" ht="13.5">
      <c r="B211" s="216"/>
      <c r="C211" s="217"/>
      <c r="D211" s="218" t="s">
        <v>189</v>
      </c>
      <c r="E211" s="219" t="s">
        <v>22</v>
      </c>
      <c r="F211" s="220" t="s">
        <v>307</v>
      </c>
      <c r="G211" s="217"/>
      <c r="H211" s="221">
        <v>7.0000000000000001E-3</v>
      </c>
      <c r="I211" s="222"/>
      <c r="J211" s="217"/>
      <c r="K211" s="217"/>
      <c r="L211" s="223"/>
      <c r="M211" s="224"/>
      <c r="N211" s="225"/>
      <c r="O211" s="225"/>
      <c r="P211" s="225"/>
      <c r="Q211" s="225"/>
      <c r="R211" s="225"/>
      <c r="S211" s="225"/>
      <c r="T211" s="226"/>
      <c r="AT211" s="227" t="s">
        <v>189</v>
      </c>
      <c r="AU211" s="227" t="s">
        <v>84</v>
      </c>
      <c r="AV211" s="12" t="s">
        <v>84</v>
      </c>
      <c r="AW211" s="12" t="s">
        <v>39</v>
      </c>
      <c r="AX211" s="12" t="s">
        <v>76</v>
      </c>
      <c r="AY211" s="227" t="s">
        <v>179</v>
      </c>
    </row>
    <row r="212" spans="2:65" s="13" customFormat="1" ht="13.5">
      <c r="B212" s="228"/>
      <c r="C212" s="229"/>
      <c r="D212" s="230" t="s">
        <v>189</v>
      </c>
      <c r="E212" s="231" t="s">
        <v>22</v>
      </c>
      <c r="F212" s="232" t="s">
        <v>191</v>
      </c>
      <c r="G212" s="229"/>
      <c r="H212" s="233">
        <v>7.0000000000000001E-3</v>
      </c>
      <c r="I212" s="234"/>
      <c r="J212" s="229"/>
      <c r="K212" s="229"/>
      <c r="L212" s="235"/>
      <c r="M212" s="236"/>
      <c r="N212" s="237"/>
      <c r="O212" s="237"/>
      <c r="P212" s="237"/>
      <c r="Q212" s="237"/>
      <c r="R212" s="237"/>
      <c r="S212" s="237"/>
      <c r="T212" s="238"/>
      <c r="AT212" s="239" t="s">
        <v>189</v>
      </c>
      <c r="AU212" s="239" t="s">
        <v>84</v>
      </c>
      <c r="AV212" s="13" t="s">
        <v>187</v>
      </c>
      <c r="AW212" s="13" t="s">
        <v>39</v>
      </c>
      <c r="AX212" s="13" t="s">
        <v>24</v>
      </c>
      <c r="AY212" s="239" t="s">
        <v>179</v>
      </c>
    </row>
    <row r="213" spans="2:65" s="1" customFormat="1" ht="31.5" customHeight="1">
      <c r="B213" s="41"/>
      <c r="C213" s="204" t="s">
        <v>308</v>
      </c>
      <c r="D213" s="204" t="s">
        <v>182</v>
      </c>
      <c r="E213" s="205" t="s">
        <v>309</v>
      </c>
      <c r="F213" s="206" t="s">
        <v>310</v>
      </c>
      <c r="G213" s="207" t="s">
        <v>212</v>
      </c>
      <c r="H213" s="208">
        <v>3.5999999999999997E-2</v>
      </c>
      <c r="I213" s="209"/>
      <c r="J213" s="210">
        <f>ROUND(I213*H213,2)</f>
        <v>0</v>
      </c>
      <c r="K213" s="206" t="s">
        <v>186</v>
      </c>
      <c r="L213" s="61"/>
      <c r="M213" s="211" t="s">
        <v>22</v>
      </c>
      <c r="N213" s="212" t="s">
        <v>47</v>
      </c>
      <c r="O213" s="42"/>
      <c r="P213" s="213">
        <f>O213*H213</f>
        <v>0</v>
      </c>
      <c r="Q213" s="213">
        <v>0</v>
      </c>
      <c r="R213" s="213">
        <f>Q213*H213</f>
        <v>0</v>
      </c>
      <c r="S213" s="213">
        <v>0</v>
      </c>
      <c r="T213" s="214">
        <f>S213*H213</f>
        <v>0</v>
      </c>
      <c r="AR213" s="24" t="s">
        <v>187</v>
      </c>
      <c r="AT213" s="24" t="s">
        <v>182</v>
      </c>
      <c r="AU213" s="24" t="s">
        <v>84</v>
      </c>
      <c r="AY213" s="24" t="s">
        <v>179</v>
      </c>
      <c r="BE213" s="215">
        <f>IF(N213="základní",J213,0)</f>
        <v>0</v>
      </c>
      <c r="BF213" s="215">
        <f>IF(N213="snížená",J213,0)</f>
        <v>0</v>
      </c>
      <c r="BG213" s="215">
        <f>IF(N213="zákl. přenesená",J213,0)</f>
        <v>0</v>
      </c>
      <c r="BH213" s="215">
        <f>IF(N213="sníž. přenesená",J213,0)</f>
        <v>0</v>
      </c>
      <c r="BI213" s="215">
        <f>IF(N213="nulová",J213,0)</f>
        <v>0</v>
      </c>
      <c r="BJ213" s="24" t="s">
        <v>24</v>
      </c>
      <c r="BK213" s="215">
        <f>ROUND(I213*H213,2)</f>
        <v>0</v>
      </c>
      <c r="BL213" s="24" t="s">
        <v>187</v>
      </c>
      <c r="BM213" s="24" t="s">
        <v>311</v>
      </c>
    </row>
    <row r="214" spans="2:65" s="14" customFormat="1" ht="13.5">
      <c r="B214" s="240"/>
      <c r="C214" s="241"/>
      <c r="D214" s="218" t="s">
        <v>189</v>
      </c>
      <c r="E214" s="242" t="s">
        <v>22</v>
      </c>
      <c r="F214" s="243" t="s">
        <v>312</v>
      </c>
      <c r="G214" s="241"/>
      <c r="H214" s="244" t="s">
        <v>22</v>
      </c>
      <c r="I214" s="245"/>
      <c r="J214" s="241"/>
      <c r="K214" s="241"/>
      <c r="L214" s="246"/>
      <c r="M214" s="247"/>
      <c r="N214" s="248"/>
      <c r="O214" s="248"/>
      <c r="P214" s="248"/>
      <c r="Q214" s="248"/>
      <c r="R214" s="248"/>
      <c r="S214" s="248"/>
      <c r="T214" s="249"/>
      <c r="AT214" s="250" t="s">
        <v>189</v>
      </c>
      <c r="AU214" s="250" t="s">
        <v>84</v>
      </c>
      <c r="AV214" s="14" t="s">
        <v>24</v>
      </c>
      <c r="AW214" s="14" t="s">
        <v>39</v>
      </c>
      <c r="AX214" s="14" t="s">
        <v>76</v>
      </c>
      <c r="AY214" s="250" t="s">
        <v>179</v>
      </c>
    </row>
    <row r="215" spans="2:65" s="12" customFormat="1" ht="13.5">
      <c r="B215" s="216"/>
      <c r="C215" s="217"/>
      <c r="D215" s="218" t="s">
        <v>189</v>
      </c>
      <c r="E215" s="219" t="s">
        <v>22</v>
      </c>
      <c r="F215" s="220" t="s">
        <v>313</v>
      </c>
      <c r="G215" s="217"/>
      <c r="H215" s="221">
        <v>3.5999999999999997E-2</v>
      </c>
      <c r="I215" s="222"/>
      <c r="J215" s="217"/>
      <c r="K215" s="217"/>
      <c r="L215" s="223"/>
      <c r="M215" s="224"/>
      <c r="N215" s="225"/>
      <c r="O215" s="225"/>
      <c r="P215" s="225"/>
      <c r="Q215" s="225"/>
      <c r="R215" s="225"/>
      <c r="S215" s="225"/>
      <c r="T215" s="226"/>
      <c r="AT215" s="227" t="s">
        <v>189</v>
      </c>
      <c r="AU215" s="227" t="s">
        <v>84</v>
      </c>
      <c r="AV215" s="12" t="s">
        <v>84</v>
      </c>
      <c r="AW215" s="12" t="s">
        <v>39</v>
      </c>
      <c r="AX215" s="12" t="s">
        <v>76</v>
      </c>
      <c r="AY215" s="227" t="s">
        <v>179</v>
      </c>
    </row>
    <row r="216" spans="2:65" s="13" customFormat="1" ht="13.5">
      <c r="B216" s="228"/>
      <c r="C216" s="229"/>
      <c r="D216" s="230" t="s">
        <v>189</v>
      </c>
      <c r="E216" s="231" t="s">
        <v>22</v>
      </c>
      <c r="F216" s="232" t="s">
        <v>191</v>
      </c>
      <c r="G216" s="229"/>
      <c r="H216" s="233">
        <v>3.5999999999999997E-2</v>
      </c>
      <c r="I216" s="234"/>
      <c r="J216" s="229"/>
      <c r="K216" s="229"/>
      <c r="L216" s="235"/>
      <c r="M216" s="236"/>
      <c r="N216" s="237"/>
      <c r="O216" s="237"/>
      <c r="P216" s="237"/>
      <c r="Q216" s="237"/>
      <c r="R216" s="237"/>
      <c r="S216" s="237"/>
      <c r="T216" s="238"/>
      <c r="AT216" s="239" t="s">
        <v>189</v>
      </c>
      <c r="AU216" s="239" t="s">
        <v>84</v>
      </c>
      <c r="AV216" s="13" t="s">
        <v>187</v>
      </c>
      <c r="AW216" s="13" t="s">
        <v>39</v>
      </c>
      <c r="AX216" s="13" t="s">
        <v>24</v>
      </c>
      <c r="AY216" s="239" t="s">
        <v>179</v>
      </c>
    </row>
    <row r="217" spans="2:65" s="1" customFormat="1" ht="31.5" customHeight="1">
      <c r="B217" s="41"/>
      <c r="C217" s="204" t="s">
        <v>291</v>
      </c>
      <c r="D217" s="204" t="s">
        <v>182</v>
      </c>
      <c r="E217" s="205" t="s">
        <v>314</v>
      </c>
      <c r="F217" s="206" t="s">
        <v>315</v>
      </c>
      <c r="G217" s="207" t="s">
        <v>185</v>
      </c>
      <c r="H217" s="208">
        <v>1.89</v>
      </c>
      <c r="I217" s="209"/>
      <c r="J217" s="210">
        <f>ROUND(I217*H217,2)</f>
        <v>0</v>
      </c>
      <c r="K217" s="206" t="s">
        <v>186</v>
      </c>
      <c r="L217" s="61"/>
      <c r="M217" s="211" t="s">
        <v>22</v>
      </c>
      <c r="N217" s="212" t="s">
        <v>47</v>
      </c>
      <c r="O217" s="42"/>
      <c r="P217" s="213">
        <f>O217*H217</f>
        <v>0</v>
      </c>
      <c r="Q217" s="213">
        <v>0</v>
      </c>
      <c r="R217" s="213">
        <f>Q217*H217</f>
        <v>0</v>
      </c>
      <c r="S217" s="213">
        <v>0</v>
      </c>
      <c r="T217" s="214">
        <f>S217*H217</f>
        <v>0</v>
      </c>
      <c r="AR217" s="24" t="s">
        <v>187</v>
      </c>
      <c r="AT217" s="24" t="s">
        <v>182</v>
      </c>
      <c r="AU217" s="24" t="s">
        <v>84</v>
      </c>
      <c r="AY217" s="24" t="s">
        <v>179</v>
      </c>
      <c r="BE217" s="215">
        <f>IF(N217="základní",J217,0)</f>
        <v>0</v>
      </c>
      <c r="BF217" s="215">
        <f>IF(N217="snížená",J217,0)</f>
        <v>0</v>
      </c>
      <c r="BG217" s="215">
        <f>IF(N217="zákl. přenesená",J217,0)</f>
        <v>0</v>
      </c>
      <c r="BH217" s="215">
        <f>IF(N217="sníž. přenesená",J217,0)</f>
        <v>0</v>
      </c>
      <c r="BI217" s="215">
        <f>IF(N217="nulová",J217,0)</f>
        <v>0</v>
      </c>
      <c r="BJ217" s="24" t="s">
        <v>24</v>
      </c>
      <c r="BK217" s="215">
        <f>ROUND(I217*H217,2)</f>
        <v>0</v>
      </c>
      <c r="BL217" s="24" t="s">
        <v>187</v>
      </c>
      <c r="BM217" s="24" t="s">
        <v>316</v>
      </c>
    </row>
    <row r="218" spans="2:65" s="14" customFormat="1" ht="13.5">
      <c r="B218" s="240"/>
      <c r="C218" s="241"/>
      <c r="D218" s="218" t="s">
        <v>189</v>
      </c>
      <c r="E218" s="242" t="s">
        <v>22</v>
      </c>
      <c r="F218" s="243" t="s">
        <v>317</v>
      </c>
      <c r="G218" s="241"/>
      <c r="H218" s="244" t="s">
        <v>22</v>
      </c>
      <c r="I218" s="245"/>
      <c r="J218" s="241"/>
      <c r="K218" s="241"/>
      <c r="L218" s="246"/>
      <c r="M218" s="247"/>
      <c r="N218" s="248"/>
      <c r="O218" s="248"/>
      <c r="P218" s="248"/>
      <c r="Q218" s="248"/>
      <c r="R218" s="248"/>
      <c r="S218" s="248"/>
      <c r="T218" s="249"/>
      <c r="AT218" s="250" t="s">
        <v>189</v>
      </c>
      <c r="AU218" s="250" t="s">
        <v>84</v>
      </c>
      <c r="AV218" s="14" t="s">
        <v>24</v>
      </c>
      <c r="AW218" s="14" t="s">
        <v>39</v>
      </c>
      <c r="AX218" s="14" t="s">
        <v>76</v>
      </c>
      <c r="AY218" s="250" t="s">
        <v>179</v>
      </c>
    </row>
    <row r="219" spans="2:65" s="12" customFormat="1" ht="13.5">
      <c r="B219" s="216"/>
      <c r="C219" s="217"/>
      <c r="D219" s="218" t="s">
        <v>189</v>
      </c>
      <c r="E219" s="219" t="s">
        <v>22</v>
      </c>
      <c r="F219" s="220" t="s">
        <v>318</v>
      </c>
      <c r="G219" s="217"/>
      <c r="H219" s="221">
        <v>1.89</v>
      </c>
      <c r="I219" s="222"/>
      <c r="J219" s="217"/>
      <c r="K219" s="217"/>
      <c r="L219" s="223"/>
      <c r="M219" s="224"/>
      <c r="N219" s="225"/>
      <c r="O219" s="225"/>
      <c r="P219" s="225"/>
      <c r="Q219" s="225"/>
      <c r="R219" s="225"/>
      <c r="S219" s="225"/>
      <c r="T219" s="226"/>
      <c r="AT219" s="227" t="s">
        <v>189</v>
      </c>
      <c r="AU219" s="227" t="s">
        <v>84</v>
      </c>
      <c r="AV219" s="12" t="s">
        <v>84</v>
      </c>
      <c r="AW219" s="12" t="s">
        <v>39</v>
      </c>
      <c r="AX219" s="12" t="s">
        <v>76</v>
      </c>
      <c r="AY219" s="227" t="s">
        <v>179</v>
      </c>
    </row>
    <row r="220" spans="2:65" s="13" customFormat="1" ht="13.5">
      <c r="B220" s="228"/>
      <c r="C220" s="229"/>
      <c r="D220" s="230" t="s">
        <v>189</v>
      </c>
      <c r="E220" s="231" t="s">
        <v>22</v>
      </c>
      <c r="F220" s="232" t="s">
        <v>191</v>
      </c>
      <c r="G220" s="229"/>
      <c r="H220" s="233">
        <v>1.89</v>
      </c>
      <c r="I220" s="234"/>
      <c r="J220" s="229"/>
      <c r="K220" s="229"/>
      <c r="L220" s="235"/>
      <c r="M220" s="236"/>
      <c r="N220" s="237"/>
      <c r="O220" s="237"/>
      <c r="P220" s="237"/>
      <c r="Q220" s="237"/>
      <c r="R220" s="237"/>
      <c r="S220" s="237"/>
      <c r="T220" s="238"/>
      <c r="AT220" s="239" t="s">
        <v>189</v>
      </c>
      <c r="AU220" s="239" t="s">
        <v>84</v>
      </c>
      <c r="AV220" s="13" t="s">
        <v>187</v>
      </c>
      <c r="AW220" s="13" t="s">
        <v>39</v>
      </c>
      <c r="AX220" s="13" t="s">
        <v>24</v>
      </c>
      <c r="AY220" s="239" t="s">
        <v>179</v>
      </c>
    </row>
    <row r="221" spans="2:65" s="1" customFormat="1" ht="31.5" customHeight="1">
      <c r="B221" s="41"/>
      <c r="C221" s="204" t="s">
        <v>319</v>
      </c>
      <c r="D221" s="204" t="s">
        <v>182</v>
      </c>
      <c r="E221" s="205" t="s">
        <v>320</v>
      </c>
      <c r="F221" s="206" t="s">
        <v>321</v>
      </c>
      <c r="G221" s="207" t="s">
        <v>185</v>
      </c>
      <c r="H221" s="208">
        <v>0.15</v>
      </c>
      <c r="I221" s="209"/>
      <c r="J221" s="210">
        <f>ROUND(I221*H221,2)</f>
        <v>0</v>
      </c>
      <c r="K221" s="206" t="s">
        <v>186</v>
      </c>
      <c r="L221" s="61"/>
      <c r="M221" s="211" t="s">
        <v>22</v>
      </c>
      <c r="N221" s="212" t="s">
        <v>47</v>
      </c>
      <c r="O221" s="42"/>
      <c r="P221" s="213">
        <f>O221*H221</f>
        <v>0</v>
      </c>
      <c r="Q221" s="213">
        <v>0</v>
      </c>
      <c r="R221" s="213">
        <f>Q221*H221</f>
        <v>0</v>
      </c>
      <c r="S221" s="213">
        <v>0</v>
      </c>
      <c r="T221" s="214">
        <f>S221*H221</f>
        <v>0</v>
      </c>
      <c r="AR221" s="24" t="s">
        <v>187</v>
      </c>
      <c r="AT221" s="24" t="s">
        <v>182</v>
      </c>
      <c r="AU221" s="24" t="s">
        <v>84</v>
      </c>
      <c r="AY221" s="24" t="s">
        <v>179</v>
      </c>
      <c r="BE221" s="215">
        <f>IF(N221="základní",J221,0)</f>
        <v>0</v>
      </c>
      <c r="BF221" s="215">
        <f>IF(N221="snížená",J221,0)</f>
        <v>0</v>
      </c>
      <c r="BG221" s="215">
        <f>IF(N221="zákl. přenesená",J221,0)</f>
        <v>0</v>
      </c>
      <c r="BH221" s="215">
        <f>IF(N221="sníž. přenesená",J221,0)</f>
        <v>0</v>
      </c>
      <c r="BI221" s="215">
        <f>IF(N221="nulová",J221,0)</f>
        <v>0</v>
      </c>
      <c r="BJ221" s="24" t="s">
        <v>24</v>
      </c>
      <c r="BK221" s="215">
        <f>ROUND(I221*H221,2)</f>
        <v>0</v>
      </c>
      <c r="BL221" s="24" t="s">
        <v>187</v>
      </c>
      <c r="BM221" s="24" t="s">
        <v>322</v>
      </c>
    </row>
    <row r="222" spans="2:65" s="14" customFormat="1" ht="13.5">
      <c r="B222" s="240"/>
      <c r="C222" s="241"/>
      <c r="D222" s="218" t="s">
        <v>189</v>
      </c>
      <c r="E222" s="242" t="s">
        <v>22</v>
      </c>
      <c r="F222" s="243" t="s">
        <v>312</v>
      </c>
      <c r="G222" s="241"/>
      <c r="H222" s="244" t="s">
        <v>22</v>
      </c>
      <c r="I222" s="245"/>
      <c r="J222" s="241"/>
      <c r="K222" s="241"/>
      <c r="L222" s="246"/>
      <c r="M222" s="247"/>
      <c r="N222" s="248"/>
      <c r="O222" s="248"/>
      <c r="P222" s="248"/>
      <c r="Q222" s="248"/>
      <c r="R222" s="248"/>
      <c r="S222" s="248"/>
      <c r="T222" s="249"/>
      <c r="AT222" s="250" t="s">
        <v>189</v>
      </c>
      <c r="AU222" s="250" t="s">
        <v>84</v>
      </c>
      <c r="AV222" s="14" t="s">
        <v>24</v>
      </c>
      <c r="AW222" s="14" t="s">
        <v>39</v>
      </c>
      <c r="AX222" s="14" t="s">
        <v>76</v>
      </c>
      <c r="AY222" s="250" t="s">
        <v>179</v>
      </c>
    </row>
    <row r="223" spans="2:65" s="12" customFormat="1" ht="13.5">
      <c r="B223" s="216"/>
      <c r="C223" s="217"/>
      <c r="D223" s="218" t="s">
        <v>189</v>
      </c>
      <c r="E223" s="219" t="s">
        <v>22</v>
      </c>
      <c r="F223" s="220" t="s">
        <v>323</v>
      </c>
      <c r="G223" s="217"/>
      <c r="H223" s="221">
        <v>0.15</v>
      </c>
      <c r="I223" s="222"/>
      <c r="J223" s="217"/>
      <c r="K223" s="217"/>
      <c r="L223" s="223"/>
      <c r="M223" s="224"/>
      <c r="N223" s="225"/>
      <c r="O223" s="225"/>
      <c r="P223" s="225"/>
      <c r="Q223" s="225"/>
      <c r="R223" s="225"/>
      <c r="S223" s="225"/>
      <c r="T223" s="226"/>
      <c r="AT223" s="227" t="s">
        <v>189</v>
      </c>
      <c r="AU223" s="227" t="s">
        <v>84</v>
      </c>
      <c r="AV223" s="12" t="s">
        <v>84</v>
      </c>
      <c r="AW223" s="12" t="s">
        <v>39</v>
      </c>
      <c r="AX223" s="12" t="s">
        <v>76</v>
      </c>
      <c r="AY223" s="227" t="s">
        <v>179</v>
      </c>
    </row>
    <row r="224" spans="2:65" s="13" customFormat="1" ht="13.5">
      <c r="B224" s="228"/>
      <c r="C224" s="229"/>
      <c r="D224" s="218" t="s">
        <v>189</v>
      </c>
      <c r="E224" s="251" t="s">
        <v>22</v>
      </c>
      <c r="F224" s="252" t="s">
        <v>191</v>
      </c>
      <c r="G224" s="229"/>
      <c r="H224" s="253">
        <v>0.15</v>
      </c>
      <c r="I224" s="234"/>
      <c r="J224" s="229"/>
      <c r="K224" s="229"/>
      <c r="L224" s="235"/>
      <c r="M224" s="236"/>
      <c r="N224" s="237"/>
      <c r="O224" s="237"/>
      <c r="P224" s="237"/>
      <c r="Q224" s="237"/>
      <c r="R224" s="237"/>
      <c r="S224" s="237"/>
      <c r="T224" s="238"/>
      <c r="AT224" s="239" t="s">
        <v>189</v>
      </c>
      <c r="AU224" s="239" t="s">
        <v>84</v>
      </c>
      <c r="AV224" s="13" t="s">
        <v>187</v>
      </c>
      <c r="AW224" s="13" t="s">
        <v>39</v>
      </c>
      <c r="AX224" s="13" t="s">
        <v>24</v>
      </c>
      <c r="AY224" s="239" t="s">
        <v>179</v>
      </c>
    </row>
    <row r="225" spans="2:65" s="11" customFormat="1" ht="29.85" customHeight="1">
      <c r="B225" s="187"/>
      <c r="C225" s="188"/>
      <c r="D225" s="201" t="s">
        <v>75</v>
      </c>
      <c r="E225" s="202" t="s">
        <v>324</v>
      </c>
      <c r="F225" s="202" t="s">
        <v>325</v>
      </c>
      <c r="G225" s="188"/>
      <c r="H225" s="188"/>
      <c r="I225" s="191"/>
      <c r="J225" s="203">
        <f>BK225</f>
        <v>0</v>
      </c>
      <c r="K225" s="188"/>
      <c r="L225" s="193"/>
      <c r="M225" s="194"/>
      <c r="N225" s="195"/>
      <c r="O225" s="195"/>
      <c r="P225" s="196">
        <f>SUM(P226:P253)</f>
        <v>0</v>
      </c>
      <c r="Q225" s="195"/>
      <c r="R225" s="196">
        <f>SUM(R226:R253)</f>
        <v>0</v>
      </c>
      <c r="S225" s="195"/>
      <c r="T225" s="197">
        <f>SUM(T226:T253)</f>
        <v>0</v>
      </c>
      <c r="AR225" s="198" t="s">
        <v>24</v>
      </c>
      <c r="AT225" s="199" t="s">
        <v>75</v>
      </c>
      <c r="AU225" s="199" t="s">
        <v>24</v>
      </c>
      <c r="AY225" s="198" t="s">
        <v>179</v>
      </c>
      <c r="BK225" s="200">
        <f>SUM(BK226:BK253)</f>
        <v>0</v>
      </c>
    </row>
    <row r="226" spans="2:65" s="1" customFormat="1" ht="31.5" customHeight="1">
      <c r="B226" s="41"/>
      <c r="C226" s="204" t="s">
        <v>296</v>
      </c>
      <c r="D226" s="204" t="s">
        <v>182</v>
      </c>
      <c r="E226" s="205" t="s">
        <v>326</v>
      </c>
      <c r="F226" s="206" t="s">
        <v>327</v>
      </c>
      <c r="G226" s="207" t="s">
        <v>328</v>
      </c>
      <c r="H226" s="208">
        <v>3</v>
      </c>
      <c r="I226" s="209"/>
      <c r="J226" s="210">
        <f>ROUND(I226*H226,2)</f>
        <v>0</v>
      </c>
      <c r="K226" s="206" t="s">
        <v>186</v>
      </c>
      <c r="L226" s="61"/>
      <c r="M226" s="211" t="s">
        <v>22</v>
      </c>
      <c r="N226" s="212" t="s">
        <v>47</v>
      </c>
      <c r="O226" s="42"/>
      <c r="P226" s="213">
        <f>O226*H226</f>
        <v>0</v>
      </c>
      <c r="Q226" s="213">
        <v>0</v>
      </c>
      <c r="R226" s="213">
        <f>Q226*H226</f>
        <v>0</v>
      </c>
      <c r="S226" s="213">
        <v>0</v>
      </c>
      <c r="T226" s="214">
        <f>S226*H226</f>
        <v>0</v>
      </c>
      <c r="AR226" s="24" t="s">
        <v>187</v>
      </c>
      <c r="AT226" s="24" t="s">
        <v>182</v>
      </c>
      <c r="AU226" s="24" t="s">
        <v>84</v>
      </c>
      <c r="AY226" s="24" t="s">
        <v>179</v>
      </c>
      <c r="BE226" s="215">
        <f>IF(N226="základní",J226,0)</f>
        <v>0</v>
      </c>
      <c r="BF226" s="215">
        <f>IF(N226="snížená",J226,0)</f>
        <v>0</v>
      </c>
      <c r="BG226" s="215">
        <f>IF(N226="zákl. přenesená",J226,0)</f>
        <v>0</v>
      </c>
      <c r="BH226" s="215">
        <f>IF(N226="sníž. přenesená",J226,0)</f>
        <v>0</v>
      </c>
      <c r="BI226" s="215">
        <f>IF(N226="nulová",J226,0)</f>
        <v>0</v>
      </c>
      <c r="BJ226" s="24" t="s">
        <v>24</v>
      </c>
      <c r="BK226" s="215">
        <f>ROUND(I226*H226,2)</f>
        <v>0</v>
      </c>
      <c r="BL226" s="24" t="s">
        <v>187</v>
      </c>
      <c r="BM226" s="24" t="s">
        <v>329</v>
      </c>
    </row>
    <row r="227" spans="2:65" s="14" customFormat="1" ht="13.5">
      <c r="B227" s="240"/>
      <c r="C227" s="241"/>
      <c r="D227" s="218" t="s">
        <v>189</v>
      </c>
      <c r="E227" s="242" t="s">
        <v>22</v>
      </c>
      <c r="F227" s="243" t="s">
        <v>330</v>
      </c>
      <c r="G227" s="241"/>
      <c r="H227" s="244" t="s">
        <v>22</v>
      </c>
      <c r="I227" s="245"/>
      <c r="J227" s="241"/>
      <c r="K227" s="241"/>
      <c r="L227" s="246"/>
      <c r="M227" s="247"/>
      <c r="N227" s="248"/>
      <c r="O227" s="248"/>
      <c r="P227" s="248"/>
      <c r="Q227" s="248"/>
      <c r="R227" s="248"/>
      <c r="S227" s="248"/>
      <c r="T227" s="249"/>
      <c r="AT227" s="250" t="s">
        <v>189</v>
      </c>
      <c r="AU227" s="250" t="s">
        <v>84</v>
      </c>
      <c r="AV227" s="14" t="s">
        <v>24</v>
      </c>
      <c r="AW227" s="14" t="s">
        <v>39</v>
      </c>
      <c r="AX227" s="14" t="s">
        <v>76</v>
      </c>
      <c r="AY227" s="250" t="s">
        <v>179</v>
      </c>
    </row>
    <row r="228" spans="2:65" s="12" customFormat="1" ht="13.5">
      <c r="B228" s="216"/>
      <c r="C228" s="217"/>
      <c r="D228" s="218" t="s">
        <v>189</v>
      </c>
      <c r="E228" s="219" t="s">
        <v>22</v>
      </c>
      <c r="F228" s="220" t="s">
        <v>197</v>
      </c>
      <c r="G228" s="217"/>
      <c r="H228" s="221">
        <v>3</v>
      </c>
      <c r="I228" s="222"/>
      <c r="J228" s="217"/>
      <c r="K228" s="217"/>
      <c r="L228" s="223"/>
      <c r="M228" s="224"/>
      <c r="N228" s="225"/>
      <c r="O228" s="225"/>
      <c r="P228" s="225"/>
      <c r="Q228" s="225"/>
      <c r="R228" s="225"/>
      <c r="S228" s="225"/>
      <c r="T228" s="226"/>
      <c r="AT228" s="227" t="s">
        <v>189</v>
      </c>
      <c r="AU228" s="227" t="s">
        <v>84</v>
      </c>
      <c r="AV228" s="12" t="s">
        <v>84</v>
      </c>
      <c r="AW228" s="12" t="s">
        <v>39</v>
      </c>
      <c r="AX228" s="12" t="s">
        <v>76</v>
      </c>
      <c r="AY228" s="227" t="s">
        <v>179</v>
      </c>
    </row>
    <row r="229" spans="2:65" s="13" customFormat="1" ht="13.5">
      <c r="B229" s="228"/>
      <c r="C229" s="229"/>
      <c r="D229" s="230" t="s">
        <v>189</v>
      </c>
      <c r="E229" s="231" t="s">
        <v>22</v>
      </c>
      <c r="F229" s="232" t="s">
        <v>191</v>
      </c>
      <c r="G229" s="229"/>
      <c r="H229" s="233">
        <v>3</v>
      </c>
      <c r="I229" s="234"/>
      <c r="J229" s="229"/>
      <c r="K229" s="229"/>
      <c r="L229" s="235"/>
      <c r="M229" s="236"/>
      <c r="N229" s="237"/>
      <c r="O229" s="237"/>
      <c r="P229" s="237"/>
      <c r="Q229" s="237"/>
      <c r="R229" s="237"/>
      <c r="S229" s="237"/>
      <c r="T229" s="238"/>
      <c r="AT229" s="239" t="s">
        <v>189</v>
      </c>
      <c r="AU229" s="239" t="s">
        <v>84</v>
      </c>
      <c r="AV229" s="13" t="s">
        <v>187</v>
      </c>
      <c r="AW229" s="13" t="s">
        <v>39</v>
      </c>
      <c r="AX229" s="13" t="s">
        <v>24</v>
      </c>
      <c r="AY229" s="239" t="s">
        <v>179</v>
      </c>
    </row>
    <row r="230" spans="2:65" s="1" customFormat="1" ht="31.5" customHeight="1">
      <c r="B230" s="41"/>
      <c r="C230" s="204" t="s">
        <v>331</v>
      </c>
      <c r="D230" s="204" t="s">
        <v>182</v>
      </c>
      <c r="E230" s="205" t="s">
        <v>332</v>
      </c>
      <c r="F230" s="206" t="s">
        <v>333</v>
      </c>
      <c r="G230" s="207" t="s">
        <v>328</v>
      </c>
      <c r="H230" s="208">
        <v>22</v>
      </c>
      <c r="I230" s="209"/>
      <c r="J230" s="210">
        <f>ROUND(I230*H230,2)</f>
        <v>0</v>
      </c>
      <c r="K230" s="206" t="s">
        <v>186</v>
      </c>
      <c r="L230" s="61"/>
      <c r="M230" s="211" t="s">
        <v>22</v>
      </c>
      <c r="N230" s="212" t="s">
        <v>47</v>
      </c>
      <c r="O230" s="42"/>
      <c r="P230" s="213">
        <f>O230*H230</f>
        <v>0</v>
      </c>
      <c r="Q230" s="213">
        <v>0</v>
      </c>
      <c r="R230" s="213">
        <f>Q230*H230</f>
        <v>0</v>
      </c>
      <c r="S230" s="213">
        <v>0</v>
      </c>
      <c r="T230" s="214">
        <f>S230*H230</f>
        <v>0</v>
      </c>
      <c r="AR230" s="24" t="s">
        <v>187</v>
      </c>
      <c r="AT230" s="24" t="s">
        <v>182</v>
      </c>
      <c r="AU230" s="24" t="s">
        <v>84</v>
      </c>
      <c r="AY230" s="24" t="s">
        <v>179</v>
      </c>
      <c r="BE230" s="215">
        <f>IF(N230="základní",J230,0)</f>
        <v>0</v>
      </c>
      <c r="BF230" s="215">
        <f>IF(N230="snížená",J230,0)</f>
        <v>0</v>
      </c>
      <c r="BG230" s="215">
        <f>IF(N230="zákl. přenesená",J230,0)</f>
        <v>0</v>
      </c>
      <c r="BH230" s="215">
        <f>IF(N230="sníž. přenesená",J230,0)</f>
        <v>0</v>
      </c>
      <c r="BI230" s="215">
        <f>IF(N230="nulová",J230,0)</f>
        <v>0</v>
      </c>
      <c r="BJ230" s="24" t="s">
        <v>24</v>
      </c>
      <c r="BK230" s="215">
        <f>ROUND(I230*H230,2)</f>
        <v>0</v>
      </c>
      <c r="BL230" s="24" t="s">
        <v>187</v>
      </c>
      <c r="BM230" s="24" t="s">
        <v>334</v>
      </c>
    </row>
    <row r="231" spans="2:65" s="14" customFormat="1" ht="13.5">
      <c r="B231" s="240"/>
      <c r="C231" s="241"/>
      <c r="D231" s="218" t="s">
        <v>189</v>
      </c>
      <c r="E231" s="242" t="s">
        <v>22</v>
      </c>
      <c r="F231" s="243" t="s">
        <v>330</v>
      </c>
      <c r="G231" s="241"/>
      <c r="H231" s="244" t="s">
        <v>22</v>
      </c>
      <c r="I231" s="245"/>
      <c r="J231" s="241"/>
      <c r="K231" s="241"/>
      <c r="L231" s="246"/>
      <c r="M231" s="247"/>
      <c r="N231" s="248"/>
      <c r="O231" s="248"/>
      <c r="P231" s="248"/>
      <c r="Q231" s="248"/>
      <c r="R231" s="248"/>
      <c r="S231" s="248"/>
      <c r="T231" s="249"/>
      <c r="AT231" s="250" t="s">
        <v>189</v>
      </c>
      <c r="AU231" s="250" t="s">
        <v>84</v>
      </c>
      <c r="AV231" s="14" t="s">
        <v>24</v>
      </c>
      <c r="AW231" s="14" t="s">
        <v>39</v>
      </c>
      <c r="AX231" s="14" t="s">
        <v>76</v>
      </c>
      <c r="AY231" s="250" t="s">
        <v>179</v>
      </c>
    </row>
    <row r="232" spans="2:65" s="12" customFormat="1" ht="13.5">
      <c r="B232" s="216"/>
      <c r="C232" s="217"/>
      <c r="D232" s="218" t="s">
        <v>189</v>
      </c>
      <c r="E232" s="219" t="s">
        <v>22</v>
      </c>
      <c r="F232" s="220" t="s">
        <v>281</v>
      </c>
      <c r="G232" s="217"/>
      <c r="H232" s="221">
        <v>22</v>
      </c>
      <c r="I232" s="222"/>
      <c r="J232" s="217"/>
      <c r="K232" s="217"/>
      <c r="L232" s="223"/>
      <c r="M232" s="224"/>
      <c r="N232" s="225"/>
      <c r="O232" s="225"/>
      <c r="P232" s="225"/>
      <c r="Q232" s="225"/>
      <c r="R232" s="225"/>
      <c r="S232" s="225"/>
      <c r="T232" s="226"/>
      <c r="AT232" s="227" t="s">
        <v>189</v>
      </c>
      <c r="AU232" s="227" t="s">
        <v>84</v>
      </c>
      <c r="AV232" s="12" t="s">
        <v>84</v>
      </c>
      <c r="AW232" s="12" t="s">
        <v>39</v>
      </c>
      <c r="AX232" s="12" t="s">
        <v>76</v>
      </c>
      <c r="AY232" s="227" t="s">
        <v>179</v>
      </c>
    </row>
    <row r="233" spans="2:65" s="13" customFormat="1" ht="13.5">
      <c r="B233" s="228"/>
      <c r="C233" s="229"/>
      <c r="D233" s="230" t="s">
        <v>189</v>
      </c>
      <c r="E233" s="231" t="s">
        <v>22</v>
      </c>
      <c r="F233" s="232" t="s">
        <v>191</v>
      </c>
      <c r="G233" s="229"/>
      <c r="H233" s="233">
        <v>22</v>
      </c>
      <c r="I233" s="234"/>
      <c r="J233" s="229"/>
      <c r="K233" s="229"/>
      <c r="L233" s="235"/>
      <c r="M233" s="236"/>
      <c r="N233" s="237"/>
      <c r="O233" s="237"/>
      <c r="P233" s="237"/>
      <c r="Q233" s="237"/>
      <c r="R233" s="237"/>
      <c r="S233" s="237"/>
      <c r="T233" s="238"/>
      <c r="AT233" s="239" t="s">
        <v>189</v>
      </c>
      <c r="AU233" s="239" t="s">
        <v>84</v>
      </c>
      <c r="AV233" s="13" t="s">
        <v>187</v>
      </c>
      <c r="AW233" s="13" t="s">
        <v>39</v>
      </c>
      <c r="AX233" s="13" t="s">
        <v>24</v>
      </c>
      <c r="AY233" s="239" t="s">
        <v>179</v>
      </c>
    </row>
    <row r="234" spans="2:65" s="1" customFormat="1" ht="31.5" customHeight="1">
      <c r="B234" s="41"/>
      <c r="C234" s="204" t="s">
        <v>302</v>
      </c>
      <c r="D234" s="204" t="s">
        <v>182</v>
      </c>
      <c r="E234" s="205" t="s">
        <v>335</v>
      </c>
      <c r="F234" s="206" t="s">
        <v>336</v>
      </c>
      <c r="G234" s="207" t="s">
        <v>185</v>
      </c>
      <c r="H234" s="208">
        <v>64.5</v>
      </c>
      <c r="I234" s="209"/>
      <c r="J234" s="210">
        <f>ROUND(I234*H234,2)</f>
        <v>0</v>
      </c>
      <c r="K234" s="206" t="s">
        <v>186</v>
      </c>
      <c r="L234" s="61"/>
      <c r="M234" s="211" t="s">
        <v>22</v>
      </c>
      <c r="N234" s="212" t="s">
        <v>47</v>
      </c>
      <c r="O234" s="42"/>
      <c r="P234" s="213">
        <f>O234*H234</f>
        <v>0</v>
      </c>
      <c r="Q234" s="213">
        <v>0</v>
      </c>
      <c r="R234" s="213">
        <f>Q234*H234</f>
        <v>0</v>
      </c>
      <c r="S234" s="213">
        <v>0</v>
      </c>
      <c r="T234" s="214">
        <f>S234*H234</f>
        <v>0</v>
      </c>
      <c r="AR234" s="24" t="s">
        <v>187</v>
      </c>
      <c r="AT234" s="24" t="s">
        <v>182</v>
      </c>
      <c r="AU234" s="24" t="s">
        <v>84</v>
      </c>
      <c r="AY234" s="24" t="s">
        <v>179</v>
      </c>
      <c r="BE234" s="215">
        <f>IF(N234="základní",J234,0)</f>
        <v>0</v>
      </c>
      <c r="BF234" s="215">
        <f>IF(N234="snížená",J234,0)</f>
        <v>0</v>
      </c>
      <c r="BG234" s="215">
        <f>IF(N234="zákl. přenesená",J234,0)</f>
        <v>0</v>
      </c>
      <c r="BH234" s="215">
        <f>IF(N234="sníž. přenesená",J234,0)</f>
        <v>0</v>
      </c>
      <c r="BI234" s="215">
        <f>IF(N234="nulová",J234,0)</f>
        <v>0</v>
      </c>
      <c r="BJ234" s="24" t="s">
        <v>24</v>
      </c>
      <c r="BK234" s="215">
        <f>ROUND(I234*H234,2)</f>
        <v>0</v>
      </c>
      <c r="BL234" s="24" t="s">
        <v>187</v>
      </c>
      <c r="BM234" s="24" t="s">
        <v>337</v>
      </c>
    </row>
    <row r="235" spans="2:65" s="14" customFormat="1" ht="13.5">
      <c r="B235" s="240"/>
      <c r="C235" s="241"/>
      <c r="D235" s="218" t="s">
        <v>189</v>
      </c>
      <c r="E235" s="242" t="s">
        <v>22</v>
      </c>
      <c r="F235" s="243" t="s">
        <v>276</v>
      </c>
      <c r="G235" s="241"/>
      <c r="H235" s="244" t="s">
        <v>22</v>
      </c>
      <c r="I235" s="245"/>
      <c r="J235" s="241"/>
      <c r="K235" s="241"/>
      <c r="L235" s="246"/>
      <c r="M235" s="247"/>
      <c r="N235" s="248"/>
      <c r="O235" s="248"/>
      <c r="P235" s="248"/>
      <c r="Q235" s="248"/>
      <c r="R235" s="248"/>
      <c r="S235" s="248"/>
      <c r="T235" s="249"/>
      <c r="AT235" s="250" t="s">
        <v>189</v>
      </c>
      <c r="AU235" s="250" t="s">
        <v>84</v>
      </c>
      <c r="AV235" s="14" t="s">
        <v>24</v>
      </c>
      <c r="AW235" s="14" t="s">
        <v>39</v>
      </c>
      <c r="AX235" s="14" t="s">
        <v>76</v>
      </c>
      <c r="AY235" s="250" t="s">
        <v>179</v>
      </c>
    </row>
    <row r="236" spans="2:65" s="12" customFormat="1" ht="13.5">
      <c r="B236" s="216"/>
      <c r="C236" s="217"/>
      <c r="D236" s="218" t="s">
        <v>189</v>
      </c>
      <c r="E236" s="219" t="s">
        <v>22</v>
      </c>
      <c r="F236" s="220" t="s">
        <v>338</v>
      </c>
      <c r="G236" s="217"/>
      <c r="H236" s="221">
        <v>9</v>
      </c>
      <c r="I236" s="222"/>
      <c r="J236" s="217"/>
      <c r="K236" s="217"/>
      <c r="L236" s="223"/>
      <c r="M236" s="224"/>
      <c r="N236" s="225"/>
      <c r="O236" s="225"/>
      <c r="P236" s="225"/>
      <c r="Q236" s="225"/>
      <c r="R236" s="225"/>
      <c r="S236" s="225"/>
      <c r="T236" s="226"/>
      <c r="AT236" s="227" t="s">
        <v>189</v>
      </c>
      <c r="AU236" s="227" t="s">
        <v>84</v>
      </c>
      <c r="AV236" s="12" t="s">
        <v>84</v>
      </c>
      <c r="AW236" s="12" t="s">
        <v>39</v>
      </c>
      <c r="AX236" s="12" t="s">
        <v>76</v>
      </c>
      <c r="AY236" s="227" t="s">
        <v>179</v>
      </c>
    </row>
    <row r="237" spans="2:65" s="12" customFormat="1" ht="13.5">
      <c r="B237" s="216"/>
      <c r="C237" s="217"/>
      <c r="D237" s="218" t="s">
        <v>189</v>
      </c>
      <c r="E237" s="219" t="s">
        <v>22</v>
      </c>
      <c r="F237" s="220" t="s">
        <v>339</v>
      </c>
      <c r="G237" s="217"/>
      <c r="H237" s="221">
        <v>10.5</v>
      </c>
      <c r="I237" s="222"/>
      <c r="J237" s="217"/>
      <c r="K237" s="217"/>
      <c r="L237" s="223"/>
      <c r="M237" s="224"/>
      <c r="N237" s="225"/>
      <c r="O237" s="225"/>
      <c r="P237" s="225"/>
      <c r="Q237" s="225"/>
      <c r="R237" s="225"/>
      <c r="S237" s="225"/>
      <c r="T237" s="226"/>
      <c r="AT237" s="227" t="s">
        <v>189</v>
      </c>
      <c r="AU237" s="227" t="s">
        <v>84</v>
      </c>
      <c r="AV237" s="12" t="s">
        <v>84</v>
      </c>
      <c r="AW237" s="12" t="s">
        <v>39</v>
      </c>
      <c r="AX237" s="12" t="s">
        <v>76</v>
      </c>
      <c r="AY237" s="227" t="s">
        <v>179</v>
      </c>
    </row>
    <row r="238" spans="2:65" s="12" customFormat="1" ht="13.5">
      <c r="B238" s="216"/>
      <c r="C238" s="217"/>
      <c r="D238" s="218" t="s">
        <v>189</v>
      </c>
      <c r="E238" s="219" t="s">
        <v>22</v>
      </c>
      <c r="F238" s="220" t="s">
        <v>339</v>
      </c>
      <c r="G238" s="217"/>
      <c r="H238" s="221">
        <v>10.5</v>
      </c>
      <c r="I238" s="222"/>
      <c r="J238" s="217"/>
      <c r="K238" s="217"/>
      <c r="L238" s="223"/>
      <c r="M238" s="224"/>
      <c r="N238" s="225"/>
      <c r="O238" s="225"/>
      <c r="P238" s="225"/>
      <c r="Q238" s="225"/>
      <c r="R238" s="225"/>
      <c r="S238" s="225"/>
      <c r="T238" s="226"/>
      <c r="AT238" s="227" t="s">
        <v>189</v>
      </c>
      <c r="AU238" s="227" t="s">
        <v>84</v>
      </c>
      <c r="AV238" s="12" t="s">
        <v>84</v>
      </c>
      <c r="AW238" s="12" t="s">
        <v>39</v>
      </c>
      <c r="AX238" s="12" t="s">
        <v>76</v>
      </c>
      <c r="AY238" s="227" t="s">
        <v>179</v>
      </c>
    </row>
    <row r="239" spans="2:65" s="12" customFormat="1" ht="13.5">
      <c r="B239" s="216"/>
      <c r="C239" s="217"/>
      <c r="D239" s="218" t="s">
        <v>189</v>
      </c>
      <c r="E239" s="219" t="s">
        <v>22</v>
      </c>
      <c r="F239" s="220" t="s">
        <v>338</v>
      </c>
      <c r="G239" s="217"/>
      <c r="H239" s="221">
        <v>9</v>
      </c>
      <c r="I239" s="222"/>
      <c r="J239" s="217"/>
      <c r="K239" s="217"/>
      <c r="L239" s="223"/>
      <c r="M239" s="224"/>
      <c r="N239" s="225"/>
      <c r="O239" s="225"/>
      <c r="P239" s="225"/>
      <c r="Q239" s="225"/>
      <c r="R239" s="225"/>
      <c r="S239" s="225"/>
      <c r="T239" s="226"/>
      <c r="AT239" s="227" t="s">
        <v>189</v>
      </c>
      <c r="AU239" s="227" t="s">
        <v>84</v>
      </c>
      <c r="AV239" s="12" t="s">
        <v>84</v>
      </c>
      <c r="AW239" s="12" t="s">
        <v>39</v>
      </c>
      <c r="AX239" s="12" t="s">
        <v>76</v>
      </c>
      <c r="AY239" s="227" t="s">
        <v>179</v>
      </c>
    </row>
    <row r="240" spans="2:65" s="12" customFormat="1" ht="13.5">
      <c r="B240" s="216"/>
      <c r="C240" s="217"/>
      <c r="D240" s="218" t="s">
        <v>189</v>
      </c>
      <c r="E240" s="219" t="s">
        <v>22</v>
      </c>
      <c r="F240" s="220" t="s">
        <v>338</v>
      </c>
      <c r="G240" s="217"/>
      <c r="H240" s="221">
        <v>9</v>
      </c>
      <c r="I240" s="222"/>
      <c r="J240" s="217"/>
      <c r="K240" s="217"/>
      <c r="L240" s="223"/>
      <c r="M240" s="224"/>
      <c r="N240" s="225"/>
      <c r="O240" s="225"/>
      <c r="P240" s="225"/>
      <c r="Q240" s="225"/>
      <c r="R240" s="225"/>
      <c r="S240" s="225"/>
      <c r="T240" s="226"/>
      <c r="AT240" s="227" t="s">
        <v>189</v>
      </c>
      <c r="AU240" s="227" t="s">
        <v>84</v>
      </c>
      <c r="AV240" s="12" t="s">
        <v>84</v>
      </c>
      <c r="AW240" s="12" t="s">
        <v>39</v>
      </c>
      <c r="AX240" s="12" t="s">
        <v>76</v>
      </c>
      <c r="AY240" s="227" t="s">
        <v>179</v>
      </c>
    </row>
    <row r="241" spans="2:65" s="12" customFormat="1" ht="13.5">
      <c r="B241" s="216"/>
      <c r="C241" s="217"/>
      <c r="D241" s="218" t="s">
        <v>189</v>
      </c>
      <c r="E241" s="219" t="s">
        <v>22</v>
      </c>
      <c r="F241" s="220" t="s">
        <v>340</v>
      </c>
      <c r="G241" s="217"/>
      <c r="H241" s="221">
        <v>7.5</v>
      </c>
      <c r="I241" s="222"/>
      <c r="J241" s="217"/>
      <c r="K241" s="217"/>
      <c r="L241" s="223"/>
      <c r="M241" s="224"/>
      <c r="N241" s="225"/>
      <c r="O241" s="225"/>
      <c r="P241" s="225"/>
      <c r="Q241" s="225"/>
      <c r="R241" s="225"/>
      <c r="S241" s="225"/>
      <c r="T241" s="226"/>
      <c r="AT241" s="227" t="s">
        <v>189</v>
      </c>
      <c r="AU241" s="227" t="s">
        <v>84</v>
      </c>
      <c r="AV241" s="12" t="s">
        <v>84</v>
      </c>
      <c r="AW241" s="12" t="s">
        <v>39</v>
      </c>
      <c r="AX241" s="12" t="s">
        <v>76</v>
      </c>
      <c r="AY241" s="227" t="s">
        <v>179</v>
      </c>
    </row>
    <row r="242" spans="2:65" s="12" customFormat="1" ht="13.5">
      <c r="B242" s="216"/>
      <c r="C242" s="217"/>
      <c r="D242" s="218" t="s">
        <v>189</v>
      </c>
      <c r="E242" s="219" t="s">
        <v>22</v>
      </c>
      <c r="F242" s="220" t="s">
        <v>338</v>
      </c>
      <c r="G242" s="217"/>
      <c r="H242" s="221">
        <v>9</v>
      </c>
      <c r="I242" s="222"/>
      <c r="J242" s="217"/>
      <c r="K242" s="217"/>
      <c r="L242" s="223"/>
      <c r="M242" s="224"/>
      <c r="N242" s="225"/>
      <c r="O242" s="225"/>
      <c r="P242" s="225"/>
      <c r="Q242" s="225"/>
      <c r="R242" s="225"/>
      <c r="S242" s="225"/>
      <c r="T242" s="226"/>
      <c r="AT242" s="227" t="s">
        <v>189</v>
      </c>
      <c r="AU242" s="227" t="s">
        <v>84</v>
      </c>
      <c r="AV242" s="12" t="s">
        <v>84</v>
      </c>
      <c r="AW242" s="12" t="s">
        <v>39</v>
      </c>
      <c r="AX242" s="12" t="s">
        <v>76</v>
      </c>
      <c r="AY242" s="227" t="s">
        <v>179</v>
      </c>
    </row>
    <row r="243" spans="2:65" s="13" customFormat="1" ht="13.5">
      <c r="B243" s="228"/>
      <c r="C243" s="229"/>
      <c r="D243" s="230" t="s">
        <v>189</v>
      </c>
      <c r="E243" s="231" t="s">
        <v>22</v>
      </c>
      <c r="F243" s="232" t="s">
        <v>191</v>
      </c>
      <c r="G243" s="229"/>
      <c r="H243" s="233">
        <v>64.5</v>
      </c>
      <c r="I243" s="234"/>
      <c r="J243" s="229"/>
      <c r="K243" s="229"/>
      <c r="L243" s="235"/>
      <c r="M243" s="236"/>
      <c r="N243" s="237"/>
      <c r="O243" s="237"/>
      <c r="P243" s="237"/>
      <c r="Q243" s="237"/>
      <c r="R243" s="237"/>
      <c r="S243" s="237"/>
      <c r="T243" s="238"/>
      <c r="AT243" s="239" t="s">
        <v>189</v>
      </c>
      <c r="AU243" s="239" t="s">
        <v>84</v>
      </c>
      <c r="AV243" s="13" t="s">
        <v>187</v>
      </c>
      <c r="AW243" s="13" t="s">
        <v>39</v>
      </c>
      <c r="AX243" s="13" t="s">
        <v>24</v>
      </c>
      <c r="AY243" s="239" t="s">
        <v>179</v>
      </c>
    </row>
    <row r="244" spans="2:65" s="1" customFormat="1" ht="44.25" customHeight="1">
      <c r="B244" s="41"/>
      <c r="C244" s="204" t="s">
        <v>341</v>
      </c>
      <c r="D244" s="204" t="s">
        <v>182</v>
      </c>
      <c r="E244" s="205" t="s">
        <v>342</v>
      </c>
      <c r="F244" s="206" t="s">
        <v>343</v>
      </c>
      <c r="G244" s="207" t="s">
        <v>185</v>
      </c>
      <c r="H244" s="208">
        <v>64.5</v>
      </c>
      <c r="I244" s="209"/>
      <c r="J244" s="210">
        <f>ROUND(I244*H244,2)</f>
        <v>0</v>
      </c>
      <c r="K244" s="206" t="s">
        <v>186</v>
      </c>
      <c r="L244" s="61"/>
      <c r="M244" s="211" t="s">
        <v>22</v>
      </c>
      <c r="N244" s="212" t="s">
        <v>47</v>
      </c>
      <c r="O244" s="42"/>
      <c r="P244" s="213">
        <f>O244*H244</f>
        <v>0</v>
      </c>
      <c r="Q244" s="213">
        <v>0</v>
      </c>
      <c r="R244" s="213">
        <f>Q244*H244</f>
        <v>0</v>
      </c>
      <c r="S244" s="213">
        <v>0</v>
      </c>
      <c r="T244" s="214">
        <f>S244*H244</f>
        <v>0</v>
      </c>
      <c r="AR244" s="24" t="s">
        <v>187</v>
      </c>
      <c r="AT244" s="24" t="s">
        <v>182</v>
      </c>
      <c r="AU244" s="24" t="s">
        <v>84</v>
      </c>
      <c r="AY244" s="24" t="s">
        <v>179</v>
      </c>
      <c r="BE244" s="215">
        <f>IF(N244="základní",J244,0)</f>
        <v>0</v>
      </c>
      <c r="BF244" s="215">
        <f>IF(N244="snížená",J244,0)</f>
        <v>0</v>
      </c>
      <c r="BG244" s="215">
        <f>IF(N244="zákl. přenesená",J244,0)</f>
        <v>0</v>
      </c>
      <c r="BH244" s="215">
        <f>IF(N244="sníž. přenesená",J244,0)</f>
        <v>0</v>
      </c>
      <c r="BI244" s="215">
        <f>IF(N244="nulová",J244,0)</f>
        <v>0</v>
      </c>
      <c r="BJ244" s="24" t="s">
        <v>24</v>
      </c>
      <c r="BK244" s="215">
        <f>ROUND(I244*H244,2)</f>
        <v>0</v>
      </c>
      <c r="BL244" s="24" t="s">
        <v>187</v>
      </c>
      <c r="BM244" s="24" t="s">
        <v>344</v>
      </c>
    </row>
    <row r="245" spans="2:65" s="14" customFormat="1" ht="13.5">
      <c r="B245" s="240"/>
      <c r="C245" s="241"/>
      <c r="D245" s="218" t="s">
        <v>189</v>
      </c>
      <c r="E245" s="242" t="s">
        <v>22</v>
      </c>
      <c r="F245" s="243" t="s">
        <v>276</v>
      </c>
      <c r="G245" s="241"/>
      <c r="H245" s="244" t="s">
        <v>22</v>
      </c>
      <c r="I245" s="245"/>
      <c r="J245" s="241"/>
      <c r="K245" s="241"/>
      <c r="L245" s="246"/>
      <c r="M245" s="247"/>
      <c r="N245" s="248"/>
      <c r="O245" s="248"/>
      <c r="P245" s="248"/>
      <c r="Q245" s="248"/>
      <c r="R245" s="248"/>
      <c r="S245" s="248"/>
      <c r="T245" s="249"/>
      <c r="AT245" s="250" t="s">
        <v>189</v>
      </c>
      <c r="AU245" s="250" t="s">
        <v>84</v>
      </c>
      <c r="AV245" s="14" t="s">
        <v>24</v>
      </c>
      <c r="AW245" s="14" t="s">
        <v>39</v>
      </c>
      <c r="AX245" s="14" t="s">
        <v>76</v>
      </c>
      <c r="AY245" s="250" t="s">
        <v>179</v>
      </c>
    </row>
    <row r="246" spans="2:65" s="12" customFormat="1" ht="13.5">
      <c r="B246" s="216"/>
      <c r="C246" s="217"/>
      <c r="D246" s="218" t="s">
        <v>189</v>
      </c>
      <c r="E246" s="219" t="s">
        <v>22</v>
      </c>
      <c r="F246" s="220" t="s">
        <v>338</v>
      </c>
      <c r="G246" s="217"/>
      <c r="H246" s="221">
        <v>9</v>
      </c>
      <c r="I246" s="222"/>
      <c r="J246" s="217"/>
      <c r="K246" s="217"/>
      <c r="L246" s="223"/>
      <c r="M246" s="224"/>
      <c r="N246" s="225"/>
      <c r="O246" s="225"/>
      <c r="P246" s="225"/>
      <c r="Q246" s="225"/>
      <c r="R246" s="225"/>
      <c r="S246" s="225"/>
      <c r="T246" s="226"/>
      <c r="AT246" s="227" t="s">
        <v>189</v>
      </c>
      <c r="AU246" s="227" t="s">
        <v>84</v>
      </c>
      <c r="AV246" s="12" t="s">
        <v>84</v>
      </c>
      <c r="AW246" s="12" t="s">
        <v>39</v>
      </c>
      <c r="AX246" s="12" t="s">
        <v>76</v>
      </c>
      <c r="AY246" s="227" t="s">
        <v>179</v>
      </c>
    </row>
    <row r="247" spans="2:65" s="12" customFormat="1" ht="13.5">
      <c r="B247" s="216"/>
      <c r="C247" s="217"/>
      <c r="D247" s="218" t="s">
        <v>189</v>
      </c>
      <c r="E247" s="219" t="s">
        <v>22</v>
      </c>
      <c r="F247" s="220" t="s">
        <v>339</v>
      </c>
      <c r="G247" s="217"/>
      <c r="H247" s="221">
        <v>10.5</v>
      </c>
      <c r="I247" s="222"/>
      <c r="J247" s="217"/>
      <c r="K247" s="217"/>
      <c r="L247" s="223"/>
      <c r="M247" s="224"/>
      <c r="N247" s="225"/>
      <c r="O247" s="225"/>
      <c r="P247" s="225"/>
      <c r="Q247" s="225"/>
      <c r="R247" s="225"/>
      <c r="S247" s="225"/>
      <c r="T247" s="226"/>
      <c r="AT247" s="227" t="s">
        <v>189</v>
      </c>
      <c r="AU247" s="227" t="s">
        <v>84</v>
      </c>
      <c r="AV247" s="12" t="s">
        <v>84</v>
      </c>
      <c r="AW247" s="12" t="s">
        <v>39</v>
      </c>
      <c r="AX247" s="12" t="s">
        <v>76</v>
      </c>
      <c r="AY247" s="227" t="s">
        <v>179</v>
      </c>
    </row>
    <row r="248" spans="2:65" s="12" customFormat="1" ht="13.5">
      <c r="B248" s="216"/>
      <c r="C248" s="217"/>
      <c r="D248" s="218" t="s">
        <v>189</v>
      </c>
      <c r="E248" s="219" t="s">
        <v>22</v>
      </c>
      <c r="F248" s="220" t="s">
        <v>339</v>
      </c>
      <c r="G248" s="217"/>
      <c r="H248" s="221">
        <v>10.5</v>
      </c>
      <c r="I248" s="222"/>
      <c r="J248" s="217"/>
      <c r="K248" s="217"/>
      <c r="L248" s="223"/>
      <c r="M248" s="224"/>
      <c r="N248" s="225"/>
      <c r="O248" s="225"/>
      <c r="P248" s="225"/>
      <c r="Q248" s="225"/>
      <c r="R248" s="225"/>
      <c r="S248" s="225"/>
      <c r="T248" s="226"/>
      <c r="AT248" s="227" t="s">
        <v>189</v>
      </c>
      <c r="AU248" s="227" t="s">
        <v>84</v>
      </c>
      <c r="AV248" s="12" t="s">
        <v>84</v>
      </c>
      <c r="AW248" s="12" t="s">
        <v>39</v>
      </c>
      <c r="AX248" s="12" t="s">
        <v>76</v>
      </c>
      <c r="AY248" s="227" t="s">
        <v>179</v>
      </c>
    </row>
    <row r="249" spans="2:65" s="12" customFormat="1" ht="13.5">
      <c r="B249" s="216"/>
      <c r="C249" s="217"/>
      <c r="D249" s="218" t="s">
        <v>189</v>
      </c>
      <c r="E249" s="219" t="s">
        <v>22</v>
      </c>
      <c r="F249" s="220" t="s">
        <v>338</v>
      </c>
      <c r="G249" s="217"/>
      <c r="H249" s="221">
        <v>9</v>
      </c>
      <c r="I249" s="222"/>
      <c r="J249" s="217"/>
      <c r="K249" s="217"/>
      <c r="L249" s="223"/>
      <c r="M249" s="224"/>
      <c r="N249" s="225"/>
      <c r="O249" s="225"/>
      <c r="P249" s="225"/>
      <c r="Q249" s="225"/>
      <c r="R249" s="225"/>
      <c r="S249" s="225"/>
      <c r="T249" s="226"/>
      <c r="AT249" s="227" t="s">
        <v>189</v>
      </c>
      <c r="AU249" s="227" t="s">
        <v>84</v>
      </c>
      <c r="AV249" s="12" t="s">
        <v>84</v>
      </c>
      <c r="AW249" s="12" t="s">
        <v>39</v>
      </c>
      <c r="AX249" s="12" t="s">
        <v>76</v>
      </c>
      <c r="AY249" s="227" t="s">
        <v>179</v>
      </c>
    </row>
    <row r="250" spans="2:65" s="12" customFormat="1" ht="13.5">
      <c r="B250" s="216"/>
      <c r="C250" s="217"/>
      <c r="D250" s="218" t="s">
        <v>189</v>
      </c>
      <c r="E250" s="219" t="s">
        <v>22</v>
      </c>
      <c r="F250" s="220" t="s">
        <v>338</v>
      </c>
      <c r="G250" s="217"/>
      <c r="H250" s="221">
        <v>9</v>
      </c>
      <c r="I250" s="222"/>
      <c r="J250" s="217"/>
      <c r="K250" s="217"/>
      <c r="L250" s="223"/>
      <c r="M250" s="224"/>
      <c r="N250" s="225"/>
      <c r="O250" s="225"/>
      <c r="P250" s="225"/>
      <c r="Q250" s="225"/>
      <c r="R250" s="225"/>
      <c r="S250" s="225"/>
      <c r="T250" s="226"/>
      <c r="AT250" s="227" t="s">
        <v>189</v>
      </c>
      <c r="AU250" s="227" t="s">
        <v>84</v>
      </c>
      <c r="AV250" s="12" t="s">
        <v>84</v>
      </c>
      <c r="AW250" s="12" t="s">
        <v>39</v>
      </c>
      <c r="AX250" s="12" t="s">
        <v>76</v>
      </c>
      <c r="AY250" s="227" t="s">
        <v>179</v>
      </c>
    </row>
    <row r="251" spans="2:65" s="12" customFormat="1" ht="13.5">
      <c r="B251" s="216"/>
      <c r="C251" s="217"/>
      <c r="D251" s="218" t="s">
        <v>189</v>
      </c>
      <c r="E251" s="219" t="s">
        <v>22</v>
      </c>
      <c r="F251" s="220" t="s">
        <v>340</v>
      </c>
      <c r="G251" s="217"/>
      <c r="H251" s="221">
        <v>7.5</v>
      </c>
      <c r="I251" s="222"/>
      <c r="J251" s="217"/>
      <c r="K251" s="217"/>
      <c r="L251" s="223"/>
      <c r="M251" s="224"/>
      <c r="N251" s="225"/>
      <c r="O251" s="225"/>
      <c r="P251" s="225"/>
      <c r="Q251" s="225"/>
      <c r="R251" s="225"/>
      <c r="S251" s="225"/>
      <c r="T251" s="226"/>
      <c r="AT251" s="227" t="s">
        <v>189</v>
      </c>
      <c r="AU251" s="227" t="s">
        <v>84</v>
      </c>
      <c r="AV251" s="12" t="s">
        <v>84</v>
      </c>
      <c r="AW251" s="12" t="s">
        <v>39</v>
      </c>
      <c r="AX251" s="12" t="s">
        <v>76</v>
      </c>
      <c r="AY251" s="227" t="s">
        <v>179</v>
      </c>
    </row>
    <row r="252" spans="2:65" s="12" customFormat="1" ht="13.5">
      <c r="B252" s="216"/>
      <c r="C252" s="217"/>
      <c r="D252" s="218" t="s">
        <v>189</v>
      </c>
      <c r="E252" s="219" t="s">
        <v>22</v>
      </c>
      <c r="F252" s="220" t="s">
        <v>338</v>
      </c>
      <c r="G252" s="217"/>
      <c r="H252" s="221">
        <v>9</v>
      </c>
      <c r="I252" s="222"/>
      <c r="J252" s="217"/>
      <c r="K252" s="217"/>
      <c r="L252" s="223"/>
      <c r="M252" s="224"/>
      <c r="N252" s="225"/>
      <c r="O252" s="225"/>
      <c r="P252" s="225"/>
      <c r="Q252" s="225"/>
      <c r="R252" s="225"/>
      <c r="S252" s="225"/>
      <c r="T252" s="226"/>
      <c r="AT252" s="227" t="s">
        <v>189</v>
      </c>
      <c r="AU252" s="227" t="s">
        <v>84</v>
      </c>
      <c r="AV252" s="12" t="s">
        <v>84</v>
      </c>
      <c r="AW252" s="12" t="s">
        <v>39</v>
      </c>
      <c r="AX252" s="12" t="s">
        <v>76</v>
      </c>
      <c r="AY252" s="227" t="s">
        <v>179</v>
      </c>
    </row>
    <row r="253" spans="2:65" s="13" customFormat="1" ht="13.5">
      <c r="B253" s="228"/>
      <c r="C253" s="229"/>
      <c r="D253" s="218" t="s">
        <v>189</v>
      </c>
      <c r="E253" s="251" t="s">
        <v>22</v>
      </c>
      <c r="F253" s="252" t="s">
        <v>191</v>
      </c>
      <c r="G253" s="229"/>
      <c r="H253" s="253">
        <v>64.5</v>
      </c>
      <c r="I253" s="234"/>
      <c r="J253" s="229"/>
      <c r="K253" s="229"/>
      <c r="L253" s="235"/>
      <c r="M253" s="236"/>
      <c r="N253" s="237"/>
      <c r="O253" s="237"/>
      <c r="P253" s="237"/>
      <c r="Q253" s="237"/>
      <c r="R253" s="237"/>
      <c r="S253" s="237"/>
      <c r="T253" s="238"/>
      <c r="AT253" s="239" t="s">
        <v>189</v>
      </c>
      <c r="AU253" s="239" t="s">
        <v>84</v>
      </c>
      <c r="AV253" s="13" t="s">
        <v>187</v>
      </c>
      <c r="AW253" s="13" t="s">
        <v>39</v>
      </c>
      <c r="AX253" s="13" t="s">
        <v>24</v>
      </c>
      <c r="AY253" s="239" t="s">
        <v>179</v>
      </c>
    </row>
    <row r="254" spans="2:65" s="11" customFormat="1" ht="29.85" customHeight="1">
      <c r="B254" s="187"/>
      <c r="C254" s="188"/>
      <c r="D254" s="201" t="s">
        <v>75</v>
      </c>
      <c r="E254" s="202" t="s">
        <v>345</v>
      </c>
      <c r="F254" s="202" t="s">
        <v>346</v>
      </c>
      <c r="G254" s="188"/>
      <c r="H254" s="188"/>
      <c r="I254" s="191"/>
      <c r="J254" s="203">
        <f>BK254</f>
        <v>0</v>
      </c>
      <c r="K254" s="188"/>
      <c r="L254" s="193"/>
      <c r="M254" s="194"/>
      <c r="N254" s="195"/>
      <c r="O254" s="195"/>
      <c r="P254" s="196">
        <f>SUM(P255:P284)</f>
        <v>0</v>
      </c>
      <c r="Q254" s="195"/>
      <c r="R254" s="196">
        <f>SUM(R255:R284)</f>
        <v>8.0945</v>
      </c>
      <c r="S254" s="195"/>
      <c r="T254" s="197">
        <f>SUM(T255:T284)</f>
        <v>0</v>
      </c>
      <c r="AR254" s="198" t="s">
        <v>24</v>
      </c>
      <c r="AT254" s="199" t="s">
        <v>75</v>
      </c>
      <c r="AU254" s="199" t="s">
        <v>24</v>
      </c>
      <c r="AY254" s="198" t="s">
        <v>179</v>
      </c>
      <c r="BK254" s="200">
        <f>SUM(BK255:BK284)</f>
        <v>0</v>
      </c>
    </row>
    <row r="255" spans="2:65" s="1" customFormat="1" ht="22.5" customHeight="1">
      <c r="B255" s="41"/>
      <c r="C255" s="204" t="s">
        <v>306</v>
      </c>
      <c r="D255" s="204" t="s">
        <v>182</v>
      </c>
      <c r="E255" s="205" t="s">
        <v>347</v>
      </c>
      <c r="F255" s="206" t="s">
        <v>348</v>
      </c>
      <c r="G255" s="207" t="s">
        <v>185</v>
      </c>
      <c r="H255" s="208">
        <v>61.87</v>
      </c>
      <c r="I255" s="209"/>
      <c r="J255" s="210">
        <f>ROUND(I255*H255,2)</f>
        <v>0</v>
      </c>
      <c r="K255" s="206" t="s">
        <v>186</v>
      </c>
      <c r="L255" s="61"/>
      <c r="M255" s="211" t="s">
        <v>22</v>
      </c>
      <c r="N255" s="212" t="s">
        <v>47</v>
      </c>
      <c r="O255" s="42"/>
      <c r="P255" s="213">
        <f>O255*H255</f>
        <v>0</v>
      </c>
      <c r="Q255" s="213">
        <v>0</v>
      </c>
      <c r="R255" s="213">
        <f>Q255*H255</f>
        <v>0</v>
      </c>
      <c r="S255" s="213">
        <v>0</v>
      </c>
      <c r="T255" s="214">
        <f>S255*H255</f>
        <v>0</v>
      </c>
      <c r="AR255" s="24" t="s">
        <v>187</v>
      </c>
      <c r="AT255" s="24" t="s">
        <v>182</v>
      </c>
      <c r="AU255" s="24" t="s">
        <v>84</v>
      </c>
      <c r="AY255" s="24" t="s">
        <v>179</v>
      </c>
      <c r="BE255" s="215">
        <f>IF(N255="základní",J255,0)</f>
        <v>0</v>
      </c>
      <c r="BF255" s="215">
        <f>IF(N255="snížená",J255,0)</f>
        <v>0</v>
      </c>
      <c r="BG255" s="215">
        <f>IF(N255="zákl. přenesená",J255,0)</f>
        <v>0</v>
      </c>
      <c r="BH255" s="215">
        <f>IF(N255="sníž. přenesená",J255,0)</f>
        <v>0</v>
      </c>
      <c r="BI255" s="215">
        <f>IF(N255="nulová",J255,0)</f>
        <v>0</v>
      </c>
      <c r="BJ255" s="24" t="s">
        <v>24</v>
      </c>
      <c r="BK255" s="215">
        <f>ROUND(I255*H255,2)</f>
        <v>0</v>
      </c>
      <c r="BL255" s="24" t="s">
        <v>187</v>
      </c>
      <c r="BM255" s="24" t="s">
        <v>349</v>
      </c>
    </row>
    <row r="256" spans="2:65" s="14" customFormat="1" ht="13.5">
      <c r="B256" s="240"/>
      <c r="C256" s="241"/>
      <c r="D256" s="218" t="s">
        <v>189</v>
      </c>
      <c r="E256" s="242" t="s">
        <v>22</v>
      </c>
      <c r="F256" s="243" t="s">
        <v>207</v>
      </c>
      <c r="G256" s="241"/>
      <c r="H256" s="244" t="s">
        <v>22</v>
      </c>
      <c r="I256" s="245"/>
      <c r="J256" s="241"/>
      <c r="K256" s="241"/>
      <c r="L256" s="246"/>
      <c r="M256" s="247"/>
      <c r="N256" s="248"/>
      <c r="O256" s="248"/>
      <c r="P256" s="248"/>
      <c r="Q256" s="248"/>
      <c r="R256" s="248"/>
      <c r="S256" s="248"/>
      <c r="T256" s="249"/>
      <c r="AT256" s="250" t="s">
        <v>189</v>
      </c>
      <c r="AU256" s="250" t="s">
        <v>84</v>
      </c>
      <c r="AV256" s="14" t="s">
        <v>24</v>
      </c>
      <c r="AW256" s="14" t="s">
        <v>39</v>
      </c>
      <c r="AX256" s="14" t="s">
        <v>76</v>
      </c>
      <c r="AY256" s="250" t="s">
        <v>179</v>
      </c>
    </row>
    <row r="257" spans="2:65" s="12" customFormat="1" ht="13.5">
      <c r="B257" s="216"/>
      <c r="C257" s="217"/>
      <c r="D257" s="218" t="s">
        <v>189</v>
      </c>
      <c r="E257" s="219" t="s">
        <v>22</v>
      </c>
      <c r="F257" s="220" t="s">
        <v>223</v>
      </c>
      <c r="G257" s="217"/>
      <c r="H257" s="221">
        <v>36.270000000000003</v>
      </c>
      <c r="I257" s="222"/>
      <c r="J257" s="217"/>
      <c r="K257" s="217"/>
      <c r="L257" s="223"/>
      <c r="M257" s="224"/>
      <c r="N257" s="225"/>
      <c r="O257" s="225"/>
      <c r="P257" s="225"/>
      <c r="Q257" s="225"/>
      <c r="R257" s="225"/>
      <c r="S257" s="225"/>
      <c r="T257" s="226"/>
      <c r="AT257" s="227" t="s">
        <v>189</v>
      </c>
      <c r="AU257" s="227" t="s">
        <v>84</v>
      </c>
      <c r="AV257" s="12" t="s">
        <v>84</v>
      </c>
      <c r="AW257" s="12" t="s">
        <v>39</v>
      </c>
      <c r="AX257" s="12" t="s">
        <v>76</v>
      </c>
      <c r="AY257" s="227" t="s">
        <v>179</v>
      </c>
    </row>
    <row r="258" spans="2:65" s="12" customFormat="1" ht="13.5">
      <c r="B258" s="216"/>
      <c r="C258" s="217"/>
      <c r="D258" s="218" t="s">
        <v>189</v>
      </c>
      <c r="E258" s="219" t="s">
        <v>22</v>
      </c>
      <c r="F258" s="220" t="s">
        <v>350</v>
      </c>
      <c r="G258" s="217"/>
      <c r="H258" s="221">
        <v>20.100000000000001</v>
      </c>
      <c r="I258" s="222"/>
      <c r="J258" s="217"/>
      <c r="K258" s="217"/>
      <c r="L258" s="223"/>
      <c r="M258" s="224"/>
      <c r="N258" s="225"/>
      <c r="O258" s="225"/>
      <c r="P258" s="225"/>
      <c r="Q258" s="225"/>
      <c r="R258" s="225"/>
      <c r="S258" s="225"/>
      <c r="T258" s="226"/>
      <c r="AT258" s="227" t="s">
        <v>189</v>
      </c>
      <c r="AU258" s="227" t="s">
        <v>84</v>
      </c>
      <c r="AV258" s="12" t="s">
        <v>84</v>
      </c>
      <c r="AW258" s="12" t="s">
        <v>39</v>
      </c>
      <c r="AX258" s="12" t="s">
        <v>76</v>
      </c>
      <c r="AY258" s="227" t="s">
        <v>179</v>
      </c>
    </row>
    <row r="259" spans="2:65" s="12" customFormat="1" ht="13.5">
      <c r="B259" s="216"/>
      <c r="C259" s="217"/>
      <c r="D259" s="218" t="s">
        <v>189</v>
      </c>
      <c r="E259" s="219" t="s">
        <v>22</v>
      </c>
      <c r="F259" s="220" t="s">
        <v>351</v>
      </c>
      <c r="G259" s="217"/>
      <c r="H259" s="221">
        <v>5.5</v>
      </c>
      <c r="I259" s="222"/>
      <c r="J259" s="217"/>
      <c r="K259" s="217"/>
      <c r="L259" s="223"/>
      <c r="M259" s="224"/>
      <c r="N259" s="225"/>
      <c r="O259" s="225"/>
      <c r="P259" s="225"/>
      <c r="Q259" s="225"/>
      <c r="R259" s="225"/>
      <c r="S259" s="225"/>
      <c r="T259" s="226"/>
      <c r="AT259" s="227" t="s">
        <v>189</v>
      </c>
      <c r="AU259" s="227" t="s">
        <v>84</v>
      </c>
      <c r="AV259" s="12" t="s">
        <v>84</v>
      </c>
      <c r="AW259" s="12" t="s">
        <v>39</v>
      </c>
      <c r="AX259" s="12" t="s">
        <v>76</v>
      </c>
      <c r="AY259" s="227" t="s">
        <v>179</v>
      </c>
    </row>
    <row r="260" spans="2:65" s="13" customFormat="1" ht="13.5">
      <c r="B260" s="228"/>
      <c r="C260" s="229"/>
      <c r="D260" s="230" t="s">
        <v>189</v>
      </c>
      <c r="E260" s="231" t="s">
        <v>22</v>
      </c>
      <c r="F260" s="232" t="s">
        <v>191</v>
      </c>
      <c r="G260" s="229"/>
      <c r="H260" s="233">
        <v>61.87</v>
      </c>
      <c r="I260" s="234"/>
      <c r="J260" s="229"/>
      <c r="K260" s="229"/>
      <c r="L260" s="235"/>
      <c r="M260" s="236"/>
      <c r="N260" s="237"/>
      <c r="O260" s="237"/>
      <c r="P260" s="237"/>
      <c r="Q260" s="237"/>
      <c r="R260" s="237"/>
      <c r="S260" s="237"/>
      <c r="T260" s="238"/>
      <c r="AT260" s="239" t="s">
        <v>189</v>
      </c>
      <c r="AU260" s="239" t="s">
        <v>84</v>
      </c>
      <c r="AV260" s="13" t="s">
        <v>187</v>
      </c>
      <c r="AW260" s="13" t="s">
        <v>39</v>
      </c>
      <c r="AX260" s="13" t="s">
        <v>24</v>
      </c>
      <c r="AY260" s="239" t="s">
        <v>179</v>
      </c>
    </row>
    <row r="261" spans="2:65" s="1" customFormat="1" ht="22.5" customHeight="1">
      <c r="B261" s="41"/>
      <c r="C261" s="254" t="s">
        <v>352</v>
      </c>
      <c r="D261" s="254" t="s">
        <v>267</v>
      </c>
      <c r="E261" s="255" t="s">
        <v>353</v>
      </c>
      <c r="F261" s="256" t="s">
        <v>354</v>
      </c>
      <c r="G261" s="257" t="s">
        <v>212</v>
      </c>
      <c r="H261" s="258">
        <v>9.5210000000000008</v>
      </c>
      <c r="I261" s="259"/>
      <c r="J261" s="260">
        <f>ROUND(I261*H261,2)</f>
        <v>0</v>
      </c>
      <c r="K261" s="256" t="s">
        <v>186</v>
      </c>
      <c r="L261" s="261"/>
      <c r="M261" s="262" t="s">
        <v>22</v>
      </c>
      <c r="N261" s="263" t="s">
        <v>47</v>
      </c>
      <c r="O261" s="42"/>
      <c r="P261" s="213">
        <f>O261*H261</f>
        <v>0</v>
      </c>
      <c r="Q261" s="213">
        <v>0</v>
      </c>
      <c r="R261" s="213">
        <f>Q261*H261</f>
        <v>0</v>
      </c>
      <c r="S261" s="213">
        <v>0</v>
      </c>
      <c r="T261" s="214">
        <f>S261*H261</f>
        <v>0</v>
      </c>
      <c r="AR261" s="24" t="s">
        <v>200</v>
      </c>
      <c r="AT261" s="24" t="s">
        <v>267</v>
      </c>
      <c r="AU261" s="24" t="s">
        <v>84</v>
      </c>
      <c r="AY261" s="24" t="s">
        <v>179</v>
      </c>
      <c r="BE261" s="215">
        <f>IF(N261="základní",J261,0)</f>
        <v>0</v>
      </c>
      <c r="BF261" s="215">
        <f>IF(N261="snížená",J261,0)</f>
        <v>0</v>
      </c>
      <c r="BG261" s="215">
        <f>IF(N261="zákl. přenesená",J261,0)</f>
        <v>0</v>
      </c>
      <c r="BH261" s="215">
        <f>IF(N261="sníž. přenesená",J261,0)</f>
        <v>0</v>
      </c>
      <c r="BI261" s="215">
        <f>IF(N261="nulová",J261,0)</f>
        <v>0</v>
      </c>
      <c r="BJ261" s="24" t="s">
        <v>24</v>
      </c>
      <c r="BK261" s="215">
        <f>ROUND(I261*H261,2)</f>
        <v>0</v>
      </c>
      <c r="BL261" s="24" t="s">
        <v>187</v>
      </c>
      <c r="BM261" s="24" t="s">
        <v>355</v>
      </c>
    </row>
    <row r="262" spans="2:65" s="12" customFormat="1" ht="13.5">
      <c r="B262" s="216"/>
      <c r="C262" s="217"/>
      <c r="D262" s="218" t="s">
        <v>189</v>
      </c>
      <c r="E262" s="219" t="s">
        <v>22</v>
      </c>
      <c r="F262" s="220" t="s">
        <v>356</v>
      </c>
      <c r="G262" s="217"/>
      <c r="H262" s="221">
        <v>9.5210000000000008</v>
      </c>
      <c r="I262" s="222"/>
      <c r="J262" s="217"/>
      <c r="K262" s="217"/>
      <c r="L262" s="223"/>
      <c r="M262" s="224"/>
      <c r="N262" s="225"/>
      <c r="O262" s="225"/>
      <c r="P262" s="225"/>
      <c r="Q262" s="225"/>
      <c r="R262" s="225"/>
      <c r="S262" s="225"/>
      <c r="T262" s="226"/>
      <c r="AT262" s="227" t="s">
        <v>189</v>
      </c>
      <c r="AU262" s="227" t="s">
        <v>84</v>
      </c>
      <c r="AV262" s="12" t="s">
        <v>84</v>
      </c>
      <c r="AW262" s="12" t="s">
        <v>39</v>
      </c>
      <c r="AX262" s="12" t="s">
        <v>76</v>
      </c>
      <c r="AY262" s="227" t="s">
        <v>179</v>
      </c>
    </row>
    <row r="263" spans="2:65" s="13" customFormat="1" ht="13.5">
      <c r="B263" s="228"/>
      <c r="C263" s="229"/>
      <c r="D263" s="230" t="s">
        <v>189</v>
      </c>
      <c r="E263" s="231" t="s">
        <v>22</v>
      </c>
      <c r="F263" s="232" t="s">
        <v>191</v>
      </c>
      <c r="G263" s="229"/>
      <c r="H263" s="233">
        <v>9.5210000000000008</v>
      </c>
      <c r="I263" s="234"/>
      <c r="J263" s="229"/>
      <c r="K263" s="229"/>
      <c r="L263" s="235"/>
      <c r="M263" s="236"/>
      <c r="N263" s="237"/>
      <c r="O263" s="237"/>
      <c r="P263" s="237"/>
      <c r="Q263" s="237"/>
      <c r="R263" s="237"/>
      <c r="S263" s="237"/>
      <c r="T263" s="238"/>
      <c r="AT263" s="239" t="s">
        <v>189</v>
      </c>
      <c r="AU263" s="239" t="s">
        <v>84</v>
      </c>
      <c r="AV263" s="13" t="s">
        <v>187</v>
      </c>
      <c r="AW263" s="13" t="s">
        <v>39</v>
      </c>
      <c r="AX263" s="13" t="s">
        <v>24</v>
      </c>
      <c r="AY263" s="239" t="s">
        <v>179</v>
      </c>
    </row>
    <row r="264" spans="2:65" s="1" customFormat="1" ht="22.5" customHeight="1">
      <c r="B264" s="41"/>
      <c r="C264" s="254" t="s">
        <v>311</v>
      </c>
      <c r="D264" s="254" t="s">
        <v>267</v>
      </c>
      <c r="E264" s="255" t="s">
        <v>357</v>
      </c>
      <c r="F264" s="256" t="s">
        <v>358</v>
      </c>
      <c r="G264" s="257" t="s">
        <v>212</v>
      </c>
      <c r="H264" s="258">
        <v>4.2210000000000001</v>
      </c>
      <c r="I264" s="259"/>
      <c r="J264" s="260">
        <f>ROUND(I264*H264,2)</f>
        <v>0</v>
      </c>
      <c r="K264" s="256" t="s">
        <v>186</v>
      </c>
      <c r="L264" s="261"/>
      <c r="M264" s="262" t="s">
        <v>22</v>
      </c>
      <c r="N264" s="263" t="s">
        <v>47</v>
      </c>
      <c r="O264" s="42"/>
      <c r="P264" s="213">
        <f>O264*H264</f>
        <v>0</v>
      </c>
      <c r="Q264" s="213">
        <v>1</v>
      </c>
      <c r="R264" s="213">
        <f>Q264*H264</f>
        <v>4.2210000000000001</v>
      </c>
      <c r="S264" s="213">
        <v>0</v>
      </c>
      <c r="T264" s="214">
        <f>S264*H264</f>
        <v>0</v>
      </c>
      <c r="AR264" s="24" t="s">
        <v>200</v>
      </c>
      <c r="AT264" s="24" t="s">
        <v>267</v>
      </c>
      <c r="AU264" s="24" t="s">
        <v>84</v>
      </c>
      <c r="AY264" s="24" t="s">
        <v>179</v>
      </c>
      <c r="BE264" s="215">
        <f>IF(N264="základní",J264,0)</f>
        <v>0</v>
      </c>
      <c r="BF264" s="215">
        <f>IF(N264="snížená",J264,0)</f>
        <v>0</v>
      </c>
      <c r="BG264" s="215">
        <f>IF(N264="zákl. přenesená",J264,0)</f>
        <v>0</v>
      </c>
      <c r="BH264" s="215">
        <f>IF(N264="sníž. přenesená",J264,0)</f>
        <v>0</v>
      </c>
      <c r="BI264" s="215">
        <f>IF(N264="nulová",J264,0)</f>
        <v>0</v>
      </c>
      <c r="BJ264" s="24" t="s">
        <v>24</v>
      </c>
      <c r="BK264" s="215">
        <f>ROUND(I264*H264,2)</f>
        <v>0</v>
      </c>
      <c r="BL264" s="24" t="s">
        <v>187</v>
      </c>
      <c r="BM264" s="24" t="s">
        <v>359</v>
      </c>
    </row>
    <row r="265" spans="2:65" s="12" customFormat="1" ht="13.5">
      <c r="B265" s="216"/>
      <c r="C265" s="217"/>
      <c r="D265" s="218" t="s">
        <v>189</v>
      </c>
      <c r="E265" s="219" t="s">
        <v>22</v>
      </c>
      <c r="F265" s="220" t="s">
        <v>360</v>
      </c>
      <c r="G265" s="217"/>
      <c r="H265" s="221">
        <v>4.2210000000000001</v>
      </c>
      <c r="I265" s="222"/>
      <c r="J265" s="217"/>
      <c r="K265" s="217"/>
      <c r="L265" s="223"/>
      <c r="M265" s="224"/>
      <c r="N265" s="225"/>
      <c r="O265" s="225"/>
      <c r="P265" s="225"/>
      <c r="Q265" s="225"/>
      <c r="R265" s="225"/>
      <c r="S265" s="225"/>
      <c r="T265" s="226"/>
      <c r="AT265" s="227" t="s">
        <v>189</v>
      </c>
      <c r="AU265" s="227" t="s">
        <v>84</v>
      </c>
      <c r="AV265" s="12" t="s">
        <v>84</v>
      </c>
      <c r="AW265" s="12" t="s">
        <v>39</v>
      </c>
      <c r="AX265" s="12" t="s">
        <v>76</v>
      </c>
      <c r="AY265" s="227" t="s">
        <v>179</v>
      </c>
    </row>
    <row r="266" spans="2:65" s="13" customFormat="1" ht="13.5">
      <c r="B266" s="228"/>
      <c r="C266" s="229"/>
      <c r="D266" s="230" t="s">
        <v>189</v>
      </c>
      <c r="E266" s="231" t="s">
        <v>22</v>
      </c>
      <c r="F266" s="232" t="s">
        <v>191</v>
      </c>
      <c r="G266" s="229"/>
      <c r="H266" s="233">
        <v>4.2210000000000001</v>
      </c>
      <c r="I266" s="234"/>
      <c r="J266" s="229"/>
      <c r="K266" s="229"/>
      <c r="L266" s="235"/>
      <c r="M266" s="236"/>
      <c r="N266" s="237"/>
      <c r="O266" s="237"/>
      <c r="P266" s="237"/>
      <c r="Q266" s="237"/>
      <c r="R266" s="237"/>
      <c r="S266" s="237"/>
      <c r="T266" s="238"/>
      <c r="AT266" s="239" t="s">
        <v>189</v>
      </c>
      <c r="AU266" s="239" t="s">
        <v>84</v>
      </c>
      <c r="AV266" s="13" t="s">
        <v>187</v>
      </c>
      <c r="AW266" s="13" t="s">
        <v>39</v>
      </c>
      <c r="AX266" s="13" t="s">
        <v>24</v>
      </c>
      <c r="AY266" s="239" t="s">
        <v>179</v>
      </c>
    </row>
    <row r="267" spans="2:65" s="1" customFormat="1" ht="44.25" customHeight="1">
      <c r="B267" s="41"/>
      <c r="C267" s="204" t="s">
        <v>361</v>
      </c>
      <c r="D267" s="204" t="s">
        <v>182</v>
      </c>
      <c r="E267" s="205" t="s">
        <v>362</v>
      </c>
      <c r="F267" s="206" t="s">
        <v>363</v>
      </c>
      <c r="G267" s="207" t="s">
        <v>185</v>
      </c>
      <c r="H267" s="208">
        <v>66.3</v>
      </c>
      <c r="I267" s="209"/>
      <c r="J267" s="210">
        <f>ROUND(I267*H267,2)</f>
        <v>0</v>
      </c>
      <c r="K267" s="206" t="s">
        <v>186</v>
      </c>
      <c r="L267" s="61"/>
      <c r="M267" s="211" t="s">
        <v>22</v>
      </c>
      <c r="N267" s="212" t="s">
        <v>47</v>
      </c>
      <c r="O267" s="42"/>
      <c r="P267" s="213">
        <f>O267*H267</f>
        <v>0</v>
      </c>
      <c r="Q267" s="213">
        <v>0</v>
      </c>
      <c r="R267" s="213">
        <f>Q267*H267</f>
        <v>0</v>
      </c>
      <c r="S267" s="213">
        <v>0</v>
      </c>
      <c r="T267" s="214">
        <f>S267*H267</f>
        <v>0</v>
      </c>
      <c r="AR267" s="24" t="s">
        <v>187</v>
      </c>
      <c r="AT267" s="24" t="s">
        <v>182</v>
      </c>
      <c r="AU267" s="24" t="s">
        <v>84</v>
      </c>
      <c r="AY267" s="24" t="s">
        <v>179</v>
      </c>
      <c r="BE267" s="215">
        <f>IF(N267="základní",J267,0)</f>
        <v>0</v>
      </c>
      <c r="BF267" s="215">
        <f>IF(N267="snížená",J267,0)</f>
        <v>0</v>
      </c>
      <c r="BG267" s="215">
        <f>IF(N267="zákl. přenesená",J267,0)</f>
        <v>0</v>
      </c>
      <c r="BH267" s="215">
        <f>IF(N267="sníž. přenesená",J267,0)</f>
        <v>0</v>
      </c>
      <c r="BI267" s="215">
        <f>IF(N267="nulová",J267,0)</f>
        <v>0</v>
      </c>
      <c r="BJ267" s="24" t="s">
        <v>24</v>
      </c>
      <c r="BK267" s="215">
        <f>ROUND(I267*H267,2)</f>
        <v>0</v>
      </c>
      <c r="BL267" s="24" t="s">
        <v>187</v>
      </c>
      <c r="BM267" s="24" t="s">
        <v>364</v>
      </c>
    </row>
    <row r="268" spans="2:65" s="12" customFormat="1" ht="13.5">
      <c r="B268" s="216"/>
      <c r="C268" s="217"/>
      <c r="D268" s="218" t="s">
        <v>189</v>
      </c>
      <c r="E268" s="219" t="s">
        <v>22</v>
      </c>
      <c r="F268" s="220" t="s">
        <v>365</v>
      </c>
      <c r="G268" s="217"/>
      <c r="H268" s="221">
        <v>66.3</v>
      </c>
      <c r="I268" s="222"/>
      <c r="J268" s="217"/>
      <c r="K268" s="217"/>
      <c r="L268" s="223"/>
      <c r="M268" s="224"/>
      <c r="N268" s="225"/>
      <c r="O268" s="225"/>
      <c r="P268" s="225"/>
      <c r="Q268" s="225"/>
      <c r="R268" s="225"/>
      <c r="S268" s="225"/>
      <c r="T268" s="226"/>
      <c r="AT268" s="227" t="s">
        <v>189</v>
      </c>
      <c r="AU268" s="227" t="s">
        <v>84</v>
      </c>
      <c r="AV268" s="12" t="s">
        <v>84</v>
      </c>
      <c r="AW268" s="12" t="s">
        <v>39</v>
      </c>
      <c r="AX268" s="12" t="s">
        <v>76</v>
      </c>
      <c r="AY268" s="227" t="s">
        <v>179</v>
      </c>
    </row>
    <row r="269" spans="2:65" s="13" customFormat="1" ht="13.5">
      <c r="B269" s="228"/>
      <c r="C269" s="229"/>
      <c r="D269" s="230" t="s">
        <v>189</v>
      </c>
      <c r="E269" s="231" t="s">
        <v>22</v>
      </c>
      <c r="F269" s="232" t="s">
        <v>191</v>
      </c>
      <c r="G269" s="229"/>
      <c r="H269" s="233">
        <v>66.3</v>
      </c>
      <c r="I269" s="234"/>
      <c r="J269" s="229"/>
      <c r="K269" s="229"/>
      <c r="L269" s="235"/>
      <c r="M269" s="236"/>
      <c r="N269" s="237"/>
      <c r="O269" s="237"/>
      <c r="P269" s="237"/>
      <c r="Q269" s="237"/>
      <c r="R269" s="237"/>
      <c r="S269" s="237"/>
      <c r="T269" s="238"/>
      <c r="AT269" s="239" t="s">
        <v>189</v>
      </c>
      <c r="AU269" s="239" t="s">
        <v>84</v>
      </c>
      <c r="AV269" s="13" t="s">
        <v>187</v>
      </c>
      <c r="AW269" s="13" t="s">
        <v>39</v>
      </c>
      <c r="AX269" s="13" t="s">
        <v>24</v>
      </c>
      <c r="AY269" s="239" t="s">
        <v>179</v>
      </c>
    </row>
    <row r="270" spans="2:65" s="1" customFormat="1" ht="44.25" customHeight="1">
      <c r="B270" s="41"/>
      <c r="C270" s="204" t="s">
        <v>316</v>
      </c>
      <c r="D270" s="204" t="s">
        <v>182</v>
      </c>
      <c r="E270" s="205" t="s">
        <v>366</v>
      </c>
      <c r="F270" s="206" t="s">
        <v>367</v>
      </c>
      <c r="G270" s="207" t="s">
        <v>185</v>
      </c>
      <c r="H270" s="208">
        <v>5.5</v>
      </c>
      <c r="I270" s="209"/>
      <c r="J270" s="210">
        <f>ROUND(I270*H270,2)</f>
        <v>0</v>
      </c>
      <c r="K270" s="206" t="s">
        <v>186</v>
      </c>
      <c r="L270" s="61"/>
      <c r="M270" s="211" t="s">
        <v>22</v>
      </c>
      <c r="N270" s="212" t="s">
        <v>47</v>
      </c>
      <c r="O270" s="42"/>
      <c r="P270" s="213">
        <f>O270*H270</f>
        <v>0</v>
      </c>
      <c r="Q270" s="213">
        <v>0.10100000000000001</v>
      </c>
      <c r="R270" s="213">
        <f>Q270*H270</f>
        <v>0.55549999999999999</v>
      </c>
      <c r="S270" s="213">
        <v>0</v>
      </c>
      <c r="T270" s="214">
        <f>S270*H270</f>
        <v>0</v>
      </c>
      <c r="AR270" s="24" t="s">
        <v>187</v>
      </c>
      <c r="AT270" s="24" t="s">
        <v>182</v>
      </c>
      <c r="AU270" s="24" t="s">
        <v>84</v>
      </c>
      <c r="AY270" s="24" t="s">
        <v>179</v>
      </c>
      <c r="BE270" s="215">
        <f>IF(N270="základní",J270,0)</f>
        <v>0</v>
      </c>
      <c r="BF270" s="215">
        <f>IF(N270="snížená",J270,0)</f>
        <v>0</v>
      </c>
      <c r="BG270" s="215">
        <f>IF(N270="zákl. přenesená",J270,0)</f>
        <v>0</v>
      </c>
      <c r="BH270" s="215">
        <f>IF(N270="sníž. přenesená",J270,0)</f>
        <v>0</v>
      </c>
      <c r="BI270" s="215">
        <f>IF(N270="nulová",J270,0)</f>
        <v>0</v>
      </c>
      <c r="BJ270" s="24" t="s">
        <v>24</v>
      </c>
      <c r="BK270" s="215">
        <f>ROUND(I270*H270,2)</f>
        <v>0</v>
      </c>
      <c r="BL270" s="24" t="s">
        <v>187</v>
      </c>
      <c r="BM270" s="24" t="s">
        <v>368</v>
      </c>
    </row>
    <row r="271" spans="2:65" s="12" customFormat="1" ht="13.5">
      <c r="B271" s="216"/>
      <c r="C271" s="217"/>
      <c r="D271" s="218" t="s">
        <v>189</v>
      </c>
      <c r="E271" s="219" t="s">
        <v>22</v>
      </c>
      <c r="F271" s="220" t="s">
        <v>351</v>
      </c>
      <c r="G271" s="217"/>
      <c r="H271" s="221">
        <v>5.5</v>
      </c>
      <c r="I271" s="222"/>
      <c r="J271" s="217"/>
      <c r="K271" s="217"/>
      <c r="L271" s="223"/>
      <c r="M271" s="224"/>
      <c r="N271" s="225"/>
      <c r="O271" s="225"/>
      <c r="P271" s="225"/>
      <c r="Q271" s="225"/>
      <c r="R271" s="225"/>
      <c r="S271" s="225"/>
      <c r="T271" s="226"/>
      <c r="AT271" s="227" t="s">
        <v>189</v>
      </c>
      <c r="AU271" s="227" t="s">
        <v>84</v>
      </c>
      <c r="AV271" s="12" t="s">
        <v>84</v>
      </c>
      <c r="AW271" s="12" t="s">
        <v>39</v>
      </c>
      <c r="AX271" s="12" t="s">
        <v>76</v>
      </c>
      <c r="AY271" s="227" t="s">
        <v>179</v>
      </c>
    </row>
    <row r="272" spans="2:65" s="13" customFormat="1" ht="13.5">
      <c r="B272" s="228"/>
      <c r="C272" s="229"/>
      <c r="D272" s="230" t="s">
        <v>189</v>
      </c>
      <c r="E272" s="231" t="s">
        <v>22</v>
      </c>
      <c r="F272" s="232" t="s">
        <v>191</v>
      </c>
      <c r="G272" s="229"/>
      <c r="H272" s="233">
        <v>5.5</v>
      </c>
      <c r="I272" s="234"/>
      <c r="J272" s="229"/>
      <c r="K272" s="229"/>
      <c r="L272" s="235"/>
      <c r="M272" s="236"/>
      <c r="N272" s="237"/>
      <c r="O272" s="237"/>
      <c r="P272" s="237"/>
      <c r="Q272" s="237"/>
      <c r="R272" s="237"/>
      <c r="S272" s="237"/>
      <c r="T272" s="238"/>
      <c r="AT272" s="239" t="s">
        <v>189</v>
      </c>
      <c r="AU272" s="239" t="s">
        <v>84</v>
      </c>
      <c r="AV272" s="13" t="s">
        <v>187</v>
      </c>
      <c r="AW272" s="13" t="s">
        <v>39</v>
      </c>
      <c r="AX272" s="13" t="s">
        <v>24</v>
      </c>
      <c r="AY272" s="239" t="s">
        <v>179</v>
      </c>
    </row>
    <row r="273" spans="2:65" s="1" customFormat="1" ht="22.5" customHeight="1">
      <c r="B273" s="41"/>
      <c r="C273" s="204" t="s">
        <v>369</v>
      </c>
      <c r="D273" s="204" t="s">
        <v>182</v>
      </c>
      <c r="E273" s="205" t="s">
        <v>370</v>
      </c>
      <c r="F273" s="206" t="s">
        <v>371</v>
      </c>
      <c r="G273" s="207" t="s">
        <v>372</v>
      </c>
      <c r="H273" s="208">
        <v>35</v>
      </c>
      <c r="I273" s="209"/>
      <c r="J273" s="210">
        <f>ROUND(I273*H273,2)</f>
        <v>0</v>
      </c>
      <c r="K273" s="206" t="s">
        <v>186</v>
      </c>
      <c r="L273" s="61"/>
      <c r="M273" s="211" t="s">
        <v>22</v>
      </c>
      <c r="N273" s="212" t="s">
        <v>47</v>
      </c>
      <c r="O273" s="42"/>
      <c r="P273" s="213">
        <f>O273*H273</f>
        <v>0</v>
      </c>
      <c r="Q273" s="213">
        <v>7.6649999999999996E-2</v>
      </c>
      <c r="R273" s="213">
        <f>Q273*H273</f>
        <v>2.68275</v>
      </c>
      <c r="S273" s="213">
        <v>0</v>
      </c>
      <c r="T273" s="214">
        <f>S273*H273</f>
        <v>0</v>
      </c>
      <c r="AR273" s="24" t="s">
        <v>187</v>
      </c>
      <c r="AT273" s="24" t="s">
        <v>182</v>
      </c>
      <c r="AU273" s="24" t="s">
        <v>84</v>
      </c>
      <c r="AY273" s="24" t="s">
        <v>179</v>
      </c>
      <c r="BE273" s="215">
        <f>IF(N273="základní",J273,0)</f>
        <v>0</v>
      </c>
      <c r="BF273" s="215">
        <f>IF(N273="snížená",J273,0)</f>
        <v>0</v>
      </c>
      <c r="BG273" s="215">
        <f>IF(N273="zákl. přenesená",J273,0)</f>
        <v>0</v>
      </c>
      <c r="BH273" s="215">
        <f>IF(N273="sníž. přenesená",J273,0)</f>
        <v>0</v>
      </c>
      <c r="BI273" s="215">
        <f>IF(N273="nulová",J273,0)</f>
        <v>0</v>
      </c>
      <c r="BJ273" s="24" t="s">
        <v>24</v>
      </c>
      <c r="BK273" s="215">
        <f>ROUND(I273*H273,2)</f>
        <v>0</v>
      </c>
      <c r="BL273" s="24" t="s">
        <v>187</v>
      </c>
      <c r="BM273" s="24" t="s">
        <v>373</v>
      </c>
    </row>
    <row r="274" spans="2:65" s="14" customFormat="1" ht="13.5">
      <c r="B274" s="240"/>
      <c r="C274" s="241"/>
      <c r="D274" s="218" t="s">
        <v>189</v>
      </c>
      <c r="E274" s="242" t="s">
        <v>22</v>
      </c>
      <c r="F274" s="243" t="s">
        <v>374</v>
      </c>
      <c r="G274" s="241"/>
      <c r="H274" s="244" t="s">
        <v>22</v>
      </c>
      <c r="I274" s="245"/>
      <c r="J274" s="241"/>
      <c r="K274" s="241"/>
      <c r="L274" s="246"/>
      <c r="M274" s="247"/>
      <c r="N274" s="248"/>
      <c r="O274" s="248"/>
      <c r="P274" s="248"/>
      <c r="Q274" s="248"/>
      <c r="R274" s="248"/>
      <c r="S274" s="248"/>
      <c r="T274" s="249"/>
      <c r="AT274" s="250" t="s">
        <v>189</v>
      </c>
      <c r="AU274" s="250" t="s">
        <v>84</v>
      </c>
      <c r="AV274" s="14" t="s">
        <v>24</v>
      </c>
      <c r="AW274" s="14" t="s">
        <v>39</v>
      </c>
      <c r="AX274" s="14" t="s">
        <v>76</v>
      </c>
      <c r="AY274" s="250" t="s">
        <v>179</v>
      </c>
    </row>
    <row r="275" spans="2:65" s="12" customFormat="1" ht="13.5">
      <c r="B275" s="216"/>
      <c r="C275" s="217"/>
      <c r="D275" s="218" t="s">
        <v>189</v>
      </c>
      <c r="E275" s="219" t="s">
        <v>22</v>
      </c>
      <c r="F275" s="220" t="s">
        <v>311</v>
      </c>
      <c r="G275" s="217"/>
      <c r="H275" s="221">
        <v>32</v>
      </c>
      <c r="I275" s="222"/>
      <c r="J275" s="217"/>
      <c r="K275" s="217"/>
      <c r="L275" s="223"/>
      <c r="M275" s="224"/>
      <c r="N275" s="225"/>
      <c r="O275" s="225"/>
      <c r="P275" s="225"/>
      <c r="Q275" s="225"/>
      <c r="R275" s="225"/>
      <c r="S275" s="225"/>
      <c r="T275" s="226"/>
      <c r="AT275" s="227" t="s">
        <v>189</v>
      </c>
      <c r="AU275" s="227" t="s">
        <v>84</v>
      </c>
      <c r="AV275" s="12" t="s">
        <v>84</v>
      </c>
      <c r="AW275" s="12" t="s">
        <v>39</v>
      </c>
      <c r="AX275" s="12" t="s">
        <v>76</v>
      </c>
      <c r="AY275" s="227" t="s">
        <v>179</v>
      </c>
    </row>
    <row r="276" spans="2:65" s="14" customFormat="1" ht="13.5">
      <c r="B276" s="240"/>
      <c r="C276" s="241"/>
      <c r="D276" s="218" t="s">
        <v>189</v>
      </c>
      <c r="E276" s="242" t="s">
        <v>22</v>
      </c>
      <c r="F276" s="243" t="s">
        <v>375</v>
      </c>
      <c r="G276" s="241"/>
      <c r="H276" s="244" t="s">
        <v>22</v>
      </c>
      <c r="I276" s="245"/>
      <c r="J276" s="241"/>
      <c r="K276" s="241"/>
      <c r="L276" s="246"/>
      <c r="M276" s="247"/>
      <c r="N276" s="248"/>
      <c r="O276" s="248"/>
      <c r="P276" s="248"/>
      <c r="Q276" s="248"/>
      <c r="R276" s="248"/>
      <c r="S276" s="248"/>
      <c r="T276" s="249"/>
      <c r="AT276" s="250" t="s">
        <v>189</v>
      </c>
      <c r="AU276" s="250" t="s">
        <v>84</v>
      </c>
      <c r="AV276" s="14" t="s">
        <v>24</v>
      </c>
      <c r="AW276" s="14" t="s">
        <v>39</v>
      </c>
      <c r="AX276" s="14" t="s">
        <v>76</v>
      </c>
      <c r="AY276" s="250" t="s">
        <v>179</v>
      </c>
    </row>
    <row r="277" spans="2:65" s="12" customFormat="1" ht="13.5">
      <c r="B277" s="216"/>
      <c r="C277" s="217"/>
      <c r="D277" s="218" t="s">
        <v>189</v>
      </c>
      <c r="E277" s="219" t="s">
        <v>22</v>
      </c>
      <c r="F277" s="220" t="s">
        <v>197</v>
      </c>
      <c r="G277" s="217"/>
      <c r="H277" s="221">
        <v>3</v>
      </c>
      <c r="I277" s="222"/>
      <c r="J277" s="217"/>
      <c r="K277" s="217"/>
      <c r="L277" s="223"/>
      <c r="M277" s="224"/>
      <c r="N277" s="225"/>
      <c r="O277" s="225"/>
      <c r="P277" s="225"/>
      <c r="Q277" s="225"/>
      <c r="R277" s="225"/>
      <c r="S277" s="225"/>
      <c r="T277" s="226"/>
      <c r="AT277" s="227" t="s">
        <v>189</v>
      </c>
      <c r="AU277" s="227" t="s">
        <v>84</v>
      </c>
      <c r="AV277" s="12" t="s">
        <v>84</v>
      </c>
      <c r="AW277" s="12" t="s">
        <v>39</v>
      </c>
      <c r="AX277" s="12" t="s">
        <v>76</v>
      </c>
      <c r="AY277" s="227" t="s">
        <v>179</v>
      </c>
    </row>
    <row r="278" spans="2:65" s="13" customFormat="1" ht="13.5">
      <c r="B278" s="228"/>
      <c r="C278" s="229"/>
      <c r="D278" s="230" t="s">
        <v>189</v>
      </c>
      <c r="E278" s="231" t="s">
        <v>22</v>
      </c>
      <c r="F278" s="232" t="s">
        <v>191</v>
      </c>
      <c r="G278" s="229"/>
      <c r="H278" s="233">
        <v>35</v>
      </c>
      <c r="I278" s="234"/>
      <c r="J278" s="229"/>
      <c r="K278" s="229"/>
      <c r="L278" s="235"/>
      <c r="M278" s="236"/>
      <c r="N278" s="237"/>
      <c r="O278" s="237"/>
      <c r="P278" s="237"/>
      <c r="Q278" s="237"/>
      <c r="R278" s="237"/>
      <c r="S278" s="237"/>
      <c r="T278" s="238"/>
      <c r="AT278" s="239" t="s">
        <v>189</v>
      </c>
      <c r="AU278" s="239" t="s">
        <v>84</v>
      </c>
      <c r="AV278" s="13" t="s">
        <v>187</v>
      </c>
      <c r="AW278" s="13" t="s">
        <v>39</v>
      </c>
      <c r="AX278" s="13" t="s">
        <v>24</v>
      </c>
      <c r="AY278" s="239" t="s">
        <v>179</v>
      </c>
    </row>
    <row r="279" spans="2:65" s="1" customFormat="1" ht="22.5" customHeight="1">
      <c r="B279" s="41"/>
      <c r="C279" s="204" t="s">
        <v>322</v>
      </c>
      <c r="D279" s="204" t="s">
        <v>182</v>
      </c>
      <c r="E279" s="205" t="s">
        <v>376</v>
      </c>
      <c r="F279" s="206" t="s">
        <v>377</v>
      </c>
      <c r="G279" s="207" t="s">
        <v>372</v>
      </c>
      <c r="H279" s="208">
        <v>4.3</v>
      </c>
      <c r="I279" s="209"/>
      <c r="J279" s="210">
        <f>ROUND(I279*H279,2)</f>
        <v>0</v>
      </c>
      <c r="K279" s="206" t="s">
        <v>280</v>
      </c>
      <c r="L279" s="61"/>
      <c r="M279" s="211" t="s">
        <v>22</v>
      </c>
      <c r="N279" s="212" t="s">
        <v>47</v>
      </c>
      <c r="O279" s="42"/>
      <c r="P279" s="213">
        <f>O279*H279</f>
        <v>0</v>
      </c>
      <c r="Q279" s="213">
        <v>0</v>
      </c>
      <c r="R279" s="213">
        <f>Q279*H279</f>
        <v>0</v>
      </c>
      <c r="S279" s="213">
        <v>0</v>
      </c>
      <c r="T279" s="214">
        <f>S279*H279</f>
        <v>0</v>
      </c>
      <c r="AR279" s="24" t="s">
        <v>187</v>
      </c>
      <c r="AT279" s="24" t="s">
        <v>182</v>
      </c>
      <c r="AU279" s="24" t="s">
        <v>84</v>
      </c>
      <c r="AY279" s="24" t="s">
        <v>179</v>
      </c>
      <c r="BE279" s="215">
        <f>IF(N279="základní",J279,0)</f>
        <v>0</v>
      </c>
      <c r="BF279" s="215">
        <f>IF(N279="snížená",J279,0)</f>
        <v>0</v>
      </c>
      <c r="BG279" s="215">
        <f>IF(N279="zákl. přenesená",J279,0)</f>
        <v>0</v>
      </c>
      <c r="BH279" s="215">
        <f>IF(N279="sníž. přenesená",J279,0)</f>
        <v>0</v>
      </c>
      <c r="BI279" s="215">
        <f>IF(N279="nulová",J279,0)</f>
        <v>0</v>
      </c>
      <c r="BJ279" s="24" t="s">
        <v>24</v>
      </c>
      <c r="BK279" s="215">
        <f>ROUND(I279*H279,2)</f>
        <v>0</v>
      </c>
      <c r="BL279" s="24" t="s">
        <v>187</v>
      </c>
      <c r="BM279" s="24" t="s">
        <v>378</v>
      </c>
    </row>
    <row r="280" spans="2:65" s="12" customFormat="1" ht="13.5">
      <c r="B280" s="216"/>
      <c r="C280" s="217"/>
      <c r="D280" s="218" t="s">
        <v>189</v>
      </c>
      <c r="E280" s="219" t="s">
        <v>22</v>
      </c>
      <c r="F280" s="220" t="s">
        <v>379</v>
      </c>
      <c r="G280" s="217"/>
      <c r="H280" s="221">
        <v>4.3</v>
      </c>
      <c r="I280" s="222"/>
      <c r="J280" s="217"/>
      <c r="K280" s="217"/>
      <c r="L280" s="223"/>
      <c r="M280" s="224"/>
      <c r="N280" s="225"/>
      <c r="O280" s="225"/>
      <c r="P280" s="225"/>
      <c r="Q280" s="225"/>
      <c r="R280" s="225"/>
      <c r="S280" s="225"/>
      <c r="T280" s="226"/>
      <c r="AT280" s="227" t="s">
        <v>189</v>
      </c>
      <c r="AU280" s="227" t="s">
        <v>84</v>
      </c>
      <c r="AV280" s="12" t="s">
        <v>84</v>
      </c>
      <c r="AW280" s="12" t="s">
        <v>39</v>
      </c>
      <c r="AX280" s="12" t="s">
        <v>76</v>
      </c>
      <c r="AY280" s="227" t="s">
        <v>179</v>
      </c>
    </row>
    <row r="281" spans="2:65" s="13" customFormat="1" ht="13.5">
      <c r="B281" s="228"/>
      <c r="C281" s="229"/>
      <c r="D281" s="230" t="s">
        <v>189</v>
      </c>
      <c r="E281" s="231" t="s">
        <v>22</v>
      </c>
      <c r="F281" s="232" t="s">
        <v>191</v>
      </c>
      <c r="G281" s="229"/>
      <c r="H281" s="233">
        <v>4.3</v>
      </c>
      <c r="I281" s="234"/>
      <c r="J281" s="229"/>
      <c r="K281" s="229"/>
      <c r="L281" s="235"/>
      <c r="M281" s="236"/>
      <c r="N281" s="237"/>
      <c r="O281" s="237"/>
      <c r="P281" s="237"/>
      <c r="Q281" s="237"/>
      <c r="R281" s="237"/>
      <c r="S281" s="237"/>
      <c r="T281" s="238"/>
      <c r="AT281" s="239" t="s">
        <v>189</v>
      </c>
      <c r="AU281" s="239" t="s">
        <v>84</v>
      </c>
      <c r="AV281" s="13" t="s">
        <v>187</v>
      </c>
      <c r="AW281" s="13" t="s">
        <v>39</v>
      </c>
      <c r="AX281" s="13" t="s">
        <v>24</v>
      </c>
      <c r="AY281" s="239" t="s">
        <v>179</v>
      </c>
    </row>
    <row r="282" spans="2:65" s="1" customFormat="1" ht="22.5" customHeight="1">
      <c r="B282" s="41"/>
      <c r="C282" s="254" t="s">
        <v>380</v>
      </c>
      <c r="D282" s="254" t="s">
        <v>267</v>
      </c>
      <c r="E282" s="255" t="s">
        <v>381</v>
      </c>
      <c r="F282" s="256" t="s">
        <v>382</v>
      </c>
      <c r="G282" s="257" t="s">
        <v>185</v>
      </c>
      <c r="H282" s="258">
        <v>6.05</v>
      </c>
      <c r="I282" s="259"/>
      <c r="J282" s="260">
        <f>ROUND(I282*H282,2)</f>
        <v>0</v>
      </c>
      <c r="K282" s="256" t="s">
        <v>186</v>
      </c>
      <c r="L282" s="261"/>
      <c r="M282" s="262" t="s">
        <v>22</v>
      </c>
      <c r="N282" s="263" t="s">
        <v>47</v>
      </c>
      <c r="O282" s="42"/>
      <c r="P282" s="213">
        <f>O282*H282</f>
        <v>0</v>
      </c>
      <c r="Q282" s="213">
        <v>0.105</v>
      </c>
      <c r="R282" s="213">
        <f>Q282*H282</f>
        <v>0.63524999999999998</v>
      </c>
      <c r="S282" s="213">
        <v>0</v>
      </c>
      <c r="T282" s="214">
        <f>S282*H282</f>
        <v>0</v>
      </c>
      <c r="AR282" s="24" t="s">
        <v>200</v>
      </c>
      <c r="AT282" s="24" t="s">
        <v>267</v>
      </c>
      <c r="AU282" s="24" t="s">
        <v>84</v>
      </c>
      <c r="AY282" s="24" t="s">
        <v>179</v>
      </c>
      <c r="BE282" s="215">
        <f>IF(N282="základní",J282,0)</f>
        <v>0</v>
      </c>
      <c r="BF282" s="215">
        <f>IF(N282="snížená",J282,0)</f>
        <v>0</v>
      </c>
      <c r="BG282" s="215">
        <f>IF(N282="zákl. přenesená",J282,0)</f>
        <v>0</v>
      </c>
      <c r="BH282" s="215">
        <f>IF(N282="sníž. přenesená",J282,0)</f>
        <v>0</v>
      </c>
      <c r="BI282" s="215">
        <f>IF(N282="nulová",J282,0)</f>
        <v>0</v>
      </c>
      <c r="BJ282" s="24" t="s">
        <v>24</v>
      </c>
      <c r="BK282" s="215">
        <f>ROUND(I282*H282,2)</f>
        <v>0</v>
      </c>
      <c r="BL282" s="24" t="s">
        <v>187</v>
      </c>
      <c r="BM282" s="24" t="s">
        <v>383</v>
      </c>
    </row>
    <row r="283" spans="2:65" s="12" customFormat="1" ht="13.5">
      <c r="B283" s="216"/>
      <c r="C283" s="217"/>
      <c r="D283" s="218" t="s">
        <v>189</v>
      </c>
      <c r="E283" s="219" t="s">
        <v>22</v>
      </c>
      <c r="F283" s="220" t="s">
        <v>384</v>
      </c>
      <c r="G283" s="217"/>
      <c r="H283" s="221">
        <v>6.05</v>
      </c>
      <c r="I283" s="222"/>
      <c r="J283" s="217"/>
      <c r="K283" s="217"/>
      <c r="L283" s="223"/>
      <c r="M283" s="224"/>
      <c r="N283" s="225"/>
      <c r="O283" s="225"/>
      <c r="P283" s="225"/>
      <c r="Q283" s="225"/>
      <c r="R283" s="225"/>
      <c r="S283" s="225"/>
      <c r="T283" s="226"/>
      <c r="AT283" s="227" t="s">
        <v>189</v>
      </c>
      <c r="AU283" s="227" t="s">
        <v>84</v>
      </c>
      <c r="AV283" s="12" t="s">
        <v>84</v>
      </c>
      <c r="AW283" s="12" t="s">
        <v>39</v>
      </c>
      <c r="AX283" s="12" t="s">
        <v>76</v>
      </c>
      <c r="AY283" s="227" t="s">
        <v>179</v>
      </c>
    </row>
    <row r="284" spans="2:65" s="13" customFormat="1" ht="13.5">
      <c r="B284" s="228"/>
      <c r="C284" s="229"/>
      <c r="D284" s="218" t="s">
        <v>189</v>
      </c>
      <c r="E284" s="251" t="s">
        <v>22</v>
      </c>
      <c r="F284" s="252" t="s">
        <v>191</v>
      </c>
      <c r="G284" s="229"/>
      <c r="H284" s="253">
        <v>6.05</v>
      </c>
      <c r="I284" s="234"/>
      <c r="J284" s="229"/>
      <c r="K284" s="229"/>
      <c r="L284" s="235"/>
      <c r="M284" s="236"/>
      <c r="N284" s="237"/>
      <c r="O284" s="237"/>
      <c r="P284" s="237"/>
      <c r="Q284" s="237"/>
      <c r="R284" s="237"/>
      <c r="S284" s="237"/>
      <c r="T284" s="238"/>
      <c r="AT284" s="239" t="s">
        <v>189</v>
      </c>
      <c r="AU284" s="239" t="s">
        <v>84</v>
      </c>
      <c r="AV284" s="13" t="s">
        <v>187</v>
      </c>
      <c r="AW284" s="13" t="s">
        <v>39</v>
      </c>
      <c r="AX284" s="13" t="s">
        <v>24</v>
      </c>
      <c r="AY284" s="239" t="s">
        <v>179</v>
      </c>
    </row>
    <row r="285" spans="2:65" s="11" customFormat="1" ht="29.85" customHeight="1">
      <c r="B285" s="187"/>
      <c r="C285" s="188"/>
      <c r="D285" s="201" t="s">
        <v>75</v>
      </c>
      <c r="E285" s="202" t="s">
        <v>385</v>
      </c>
      <c r="F285" s="202" t="s">
        <v>386</v>
      </c>
      <c r="G285" s="188"/>
      <c r="H285" s="188"/>
      <c r="I285" s="191"/>
      <c r="J285" s="203">
        <f>BK285</f>
        <v>0</v>
      </c>
      <c r="K285" s="188"/>
      <c r="L285" s="193"/>
      <c r="M285" s="194"/>
      <c r="N285" s="195"/>
      <c r="O285" s="195"/>
      <c r="P285" s="196">
        <f>SUM(P286:P427)</f>
        <v>0</v>
      </c>
      <c r="Q285" s="195"/>
      <c r="R285" s="196">
        <f>SUM(R286:R427)</f>
        <v>0.30453100999999999</v>
      </c>
      <c r="S285" s="195"/>
      <c r="T285" s="197">
        <f>SUM(T286:T427)</f>
        <v>0</v>
      </c>
      <c r="AR285" s="198" t="s">
        <v>24</v>
      </c>
      <c r="AT285" s="199" t="s">
        <v>75</v>
      </c>
      <c r="AU285" s="199" t="s">
        <v>24</v>
      </c>
      <c r="AY285" s="198" t="s">
        <v>179</v>
      </c>
      <c r="BK285" s="200">
        <f>SUM(BK286:BK427)</f>
        <v>0</v>
      </c>
    </row>
    <row r="286" spans="2:65" s="1" customFormat="1" ht="31.5" customHeight="1">
      <c r="B286" s="41"/>
      <c r="C286" s="204" t="s">
        <v>329</v>
      </c>
      <c r="D286" s="204" t="s">
        <v>182</v>
      </c>
      <c r="E286" s="205" t="s">
        <v>387</v>
      </c>
      <c r="F286" s="206" t="s">
        <v>388</v>
      </c>
      <c r="G286" s="207" t="s">
        <v>185</v>
      </c>
      <c r="H286" s="208">
        <v>56.908000000000001</v>
      </c>
      <c r="I286" s="209"/>
      <c r="J286" s="210">
        <f>ROUND(I286*H286,2)</f>
        <v>0</v>
      </c>
      <c r="K286" s="206" t="s">
        <v>186</v>
      </c>
      <c r="L286" s="61"/>
      <c r="M286" s="211" t="s">
        <v>22</v>
      </c>
      <c r="N286" s="212" t="s">
        <v>47</v>
      </c>
      <c r="O286" s="42"/>
      <c r="P286" s="213">
        <f>O286*H286</f>
        <v>0</v>
      </c>
      <c r="Q286" s="213">
        <v>0</v>
      </c>
      <c r="R286" s="213">
        <f>Q286*H286</f>
        <v>0</v>
      </c>
      <c r="S286" s="213">
        <v>0</v>
      </c>
      <c r="T286" s="214">
        <f>S286*H286</f>
        <v>0</v>
      </c>
      <c r="AR286" s="24" t="s">
        <v>187</v>
      </c>
      <c r="AT286" s="24" t="s">
        <v>182</v>
      </c>
      <c r="AU286" s="24" t="s">
        <v>84</v>
      </c>
      <c r="AY286" s="24" t="s">
        <v>179</v>
      </c>
      <c r="BE286" s="215">
        <f>IF(N286="základní",J286,0)</f>
        <v>0</v>
      </c>
      <c r="BF286" s="215">
        <f>IF(N286="snížená",J286,0)</f>
        <v>0</v>
      </c>
      <c r="BG286" s="215">
        <f>IF(N286="zákl. přenesená",J286,0)</f>
        <v>0</v>
      </c>
      <c r="BH286" s="215">
        <f>IF(N286="sníž. přenesená",J286,0)</f>
        <v>0</v>
      </c>
      <c r="BI286" s="215">
        <f>IF(N286="nulová",J286,0)</f>
        <v>0</v>
      </c>
      <c r="BJ286" s="24" t="s">
        <v>24</v>
      </c>
      <c r="BK286" s="215">
        <f>ROUND(I286*H286,2)</f>
        <v>0</v>
      </c>
      <c r="BL286" s="24" t="s">
        <v>187</v>
      </c>
      <c r="BM286" s="24" t="s">
        <v>389</v>
      </c>
    </row>
    <row r="287" spans="2:65" s="14" customFormat="1" ht="13.5">
      <c r="B287" s="240"/>
      <c r="C287" s="241"/>
      <c r="D287" s="218" t="s">
        <v>189</v>
      </c>
      <c r="E287" s="242" t="s">
        <v>22</v>
      </c>
      <c r="F287" s="243" t="s">
        <v>390</v>
      </c>
      <c r="G287" s="241"/>
      <c r="H287" s="244" t="s">
        <v>22</v>
      </c>
      <c r="I287" s="245"/>
      <c r="J287" s="241"/>
      <c r="K287" s="241"/>
      <c r="L287" s="246"/>
      <c r="M287" s="247"/>
      <c r="N287" s="248"/>
      <c r="O287" s="248"/>
      <c r="P287" s="248"/>
      <c r="Q287" s="248"/>
      <c r="R287" s="248"/>
      <c r="S287" s="248"/>
      <c r="T287" s="249"/>
      <c r="AT287" s="250" t="s">
        <v>189</v>
      </c>
      <c r="AU287" s="250" t="s">
        <v>84</v>
      </c>
      <c r="AV287" s="14" t="s">
        <v>24</v>
      </c>
      <c r="AW287" s="14" t="s">
        <v>39</v>
      </c>
      <c r="AX287" s="14" t="s">
        <v>76</v>
      </c>
      <c r="AY287" s="250" t="s">
        <v>179</v>
      </c>
    </row>
    <row r="288" spans="2:65" s="12" customFormat="1" ht="13.5">
      <c r="B288" s="216"/>
      <c r="C288" s="217"/>
      <c r="D288" s="218" t="s">
        <v>189</v>
      </c>
      <c r="E288" s="219" t="s">
        <v>22</v>
      </c>
      <c r="F288" s="220" t="s">
        <v>391</v>
      </c>
      <c r="G288" s="217"/>
      <c r="H288" s="221">
        <v>42.439</v>
      </c>
      <c r="I288" s="222"/>
      <c r="J288" s="217"/>
      <c r="K288" s="217"/>
      <c r="L288" s="223"/>
      <c r="M288" s="224"/>
      <c r="N288" s="225"/>
      <c r="O288" s="225"/>
      <c r="P288" s="225"/>
      <c r="Q288" s="225"/>
      <c r="R288" s="225"/>
      <c r="S288" s="225"/>
      <c r="T288" s="226"/>
      <c r="AT288" s="227" t="s">
        <v>189</v>
      </c>
      <c r="AU288" s="227" t="s">
        <v>84</v>
      </c>
      <c r="AV288" s="12" t="s">
        <v>84</v>
      </c>
      <c r="AW288" s="12" t="s">
        <v>39</v>
      </c>
      <c r="AX288" s="12" t="s">
        <v>76</v>
      </c>
      <c r="AY288" s="227" t="s">
        <v>179</v>
      </c>
    </row>
    <row r="289" spans="2:65" s="14" customFormat="1" ht="13.5">
      <c r="B289" s="240"/>
      <c r="C289" s="241"/>
      <c r="D289" s="218" t="s">
        <v>189</v>
      </c>
      <c r="E289" s="242" t="s">
        <v>22</v>
      </c>
      <c r="F289" s="243" t="s">
        <v>392</v>
      </c>
      <c r="G289" s="241"/>
      <c r="H289" s="244" t="s">
        <v>22</v>
      </c>
      <c r="I289" s="245"/>
      <c r="J289" s="241"/>
      <c r="K289" s="241"/>
      <c r="L289" s="246"/>
      <c r="M289" s="247"/>
      <c r="N289" s="248"/>
      <c r="O289" s="248"/>
      <c r="P289" s="248"/>
      <c r="Q289" s="248"/>
      <c r="R289" s="248"/>
      <c r="S289" s="248"/>
      <c r="T289" s="249"/>
      <c r="AT289" s="250" t="s">
        <v>189</v>
      </c>
      <c r="AU289" s="250" t="s">
        <v>84</v>
      </c>
      <c r="AV289" s="14" t="s">
        <v>24</v>
      </c>
      <c r="AW289" s="14" t="s">
        <v>39</v>
      </c>
      <c r="AX289" s="14" t="s">
        <v>76</v>
      </c>
      <c r="AY289" s="250" t="s">
        <v>179</v>
      </c>
    </row>
    <row r="290" spans="2:65" s="12" customFormat="1" ht="13.5">
      <c r="B290" s="216"/>
      <c r="C290" s="217"/>
      <c r="D290" s="218" t="s">
        <v>189</v>
      </c>
      <c r="E290" s="219" t="s">
        <v>22</v>
      </c>
      <c r="F290" s="220" t="s">
        <v>393</v>
      </c>
      <c r="G290" s="217"/>
      <c r="H290" s="221">
        <v>14.468999999999999</v>
      </c>
      <c r="I290" s="222"/>
      <c r="J290" s="217"/>
      <c r="K290" s="217"/>
      <c r="L290" s="223"/>
      <c r="M290" s="224"/>
      <c r="N290" s="225"/>
      <c r="O290" s="225"/>
      <c r="P290" s="225"/>
      <c r="Q290" s="225"/>
      <c r="R290" s="225"/>
      <c r="S290" s="225"/>
      <c r="T290" s="226"/>
      <c r="AT290" s="227" t="s">
        <v>189</v>
      </c>
      <c r="AU290" s="227" t="s">
        <v>84</v>
      </c>
      <c r="AV290" s="12" t="s">
        <v>84</v>
      </c>
      <c r="AW290" s="12" t="s">
        <v>39</v>
      </c>
      <c r="AX290" s="12" t="s">
        <v>76</v>
      </c>
      <c r="AY290" s="227" t="s">
        <v>179</v>
      </c>
    </row>
    <row r="291" spans="2:65" s="13" customFormat="1" ht="13.5">
      <c r="B291" s="228"/>
      <c r="C291" s="229"/>
      <c r="D291" s="230" t="s">
        <v>189</v>
      </c>
      <c r="E291" s="231" t="s">
        <v>22</v>
      </c>
      <c r="F291" s="232" t="s">
        <v>191</v>
      </c>
      <c r="G291" s="229"/>
      <c r="H291" s="233">
        <v>56.908000000000001</v>
      </c>
      <c r="I291" s="234"/>
      <c r="J291" s="229"/>
      <c r="K291" s="229"/>
      <c r="L291" s="235"/>
      <c r="M291" s="236"/>
      <c r="N291" s="237"/>
      <c r="O291" s="237"/>
      <c r="P291" s="237"/>
      <c r="Q291" s="237"/>
      <c r="R291" s="237"/>
      <c r="S291" s="237"/>
      <c r="T291" s="238"/>
      <c r="AT291" s="239" t="s">
        <v>189</v>
      </c>
      <c r="AU291" s="239" t="s">
        <v>84</v>
      </c>
      <c r="AV291" s="13" t="s">
        <v>187</v>
      </c>
      <c r="AW291" s="13" t="s">
        <v>39</v>
      </c>
      <c r="AX291" s="13" t="s">
        <v>24</v>
      </c>
      <c r="AY291" s="239" t="s">
        <v>179</v>
      </c>
    </row>
    <row r="292" spans="2:65" s="1" customFormat="1" ht="22.5" customHeight="1">
      <c r="B292" s="41"/>
      <c r="C292" s="204" t="s">
        <v>394</v>
      </c>
      <c r="D292" s="204" t="s">
        <v>182</v>
      </c>
      <c r="E292" s="205" t="s">
        <v>395</v>
      </c>
      <c r="F292" s="206" t="s">
        <v>396</v>
      </c>
      <c r="G292" s="207" t="s">
        <v>185</v>
      </c>
      <c r="H292" s="208">
        <v>1.8</v>
      </c>
      <c r="I292" s="209"/>
      <c r="J292" s="210">
        <f>ROUND(I292*H292,2)</f>
        <v>0</v>
      </c>
      <c r="K292" s="206" t="s">
        <v>186</v>
      </c>
      <c r="L292" s="61"/>
      <c r="M292" s="211" t="s">
        <v>22</v>
      </c>
      <c r="N292" s="212" t="s">
        <v>47</v>
      </c>
      <c r="O292" s="42"/>
      <c r="P292" s="213">
        <f>O292*H292</f>
        <v>0</v>
      </c>
      <c r="Q292" s="213">
        <v>0</v>
      </c>
      <c r="R292" s="213">
        <f>Q292*H292</f>
        <v>0</v>
      </c>
      <c r="S292" s="213">
        <v>0</v>
      </c>
      <c r="T292" s="214">
        <f>S292*H292</f>
        <v>0</v>
      </c>
      <c r="AR292" s="24" t="s">
        <v>187</v>
      </c>
      <c r="AT292" s="24" t="s">
        <v>182</v>
      </c>
      <c r="AU292" s="24" t="s">
        <v>84</v>
      </c>
      <c r="AY292" s="24" t="s">
        <v>179</v>
      </c>
      <c r="BE292" s="215">
        <f>IF(N292="základní",J292,0)</f>
        <v>0</v>
      </c>
      <c r="BF292" s="215">
        <f>IF(N292="snížená",J292,0)</f>
        <v>0</v>
      </c>
      <c r="BG292" s="215">
        <f>IF(N292="zákl. přenesená",J292,0)</f>
        <v>0</v>
      </c>
      <c r="BH292" s="215">
        <f>IF(N292="sníž. přenesená",J292,0)</f>
        <v>0</v>
      </c>
      <c r="BI292" s="215">
        <f>IF(N292="nulová",J292,0)</f>
        <v>0</v>
      </c>
      <c r="BJ292" s="24" t="s">
        <v>24</v>
      </c>
      <c r="BK292" s="215">
        <f>ROUND(I292*H292,2)</f>
        <v>0</v>
      </c>
      <c r="BL292" s="24" t="s">
        <v>187</v>
      </c>
      <c r="BM292" s="24" t="s">
        <v>397</v>
      </c>
    </row>
    <row r="293" spans="2:65" s="14" customFormat="1" ht="13.5">
      <c r="B293" s="240"/>
      <c r="C293" s="241"/>
      <c r="D293" s="218" t="s">
        <v>189</v>
      </c>
      <c r="E293" s="242" t="s">
        <v>22</v>
      </c>
      <c r="F293" s="243" t="s">
        <v>317</v>
      </c>
      <c r="G293" s="241"/>
      <c r="H293" s="244" t="s">
        <v>22</v>
      </c>
      <c r="I293" s="245"/>
      <c r="J293" s="241"/>
      <c r="K293" s="241"/>
      <c r="L293" s="246"/>
      <c r="M293" s="247"/>
      <c r="N293" s="248"/>
      <c r="O293" s="248"/>
      <c r="P293" s="248"/>
      <c r="Q293" s="248"/>
      <c r="R293" s="248"/>
      <c r="S293" s="248"/>
      <c r="T293" s="249"/>
      <c r="AT293" s="250" t="s">
        <v>189</v>
      </c>
      <c r="AU293" s="250" t="s">
        <v>84</v>
      </c>
      <c r="AV293" s="14" t="s">
        <v>24</v>
      </c>
      <c r="AW293" s="14" t="s">
        <v>39</v>
      </c>
      <c r="AX293" s="14" t="s">
        <v>76</v>
      </c>
      <c r="AY293" s="250" t="s">
        <v>179</v>
      </c>
    </row>
    <row r="294" spans="2:65" s="12" customFormat="1" ht="13.5">
      <c r="B294" s="216"/>
      <c r="C294" s="217"/>
      <c r="D294" s="218" t="s">
        <v>189</v>
      </c>
      <c r="E294" s="219" t="s">
        <v>22</v>
      </c>
      <c r="F294" s="220" t="s">
        <v>398</v>
      </c>
      <c r="G294" s="217"/>
      <c r="H294" s="221">
        <v>0.6</v>
      </c>
      <c r="I294" s="222"/>
      <c r="J294" s="217"/>
      <c r="K294" s="217"/>
      <c r="L294" s="223"/>
      <c r="M294" s="224"/>
      <c r="N294" s="225"/>
      <c r="O294" s="225"/>
      <c r="P294" s="225"/>
      <c r="Q294" s="225"/>
      <c r="R294" s="225"/>
      <c r="S294" s="225"/>
      <c r="T294" s="226"/>
      <c r="AT294" s="227" t="s">
        <v>189</v>
      </c>
      <c r="AU294" s="227" t="s">
        <v>84</v>
      </c>
      <c r="AV294" s="12" t="s">
        <v>84</v>
      </c>
      <c r="AW294" s="12" t="s">
        <v>39</v>
      </c>
      <c r="AX294" s="12" t="s">
        <v>76</v>
      </c>
      <c r="AY294" s="227" t="s">
        <v>179</v>
      </c>
    </row>
    <row r="295" spans="2:65" s="12" customFormat="1" ht="13.5">
      <c r="B295" s="216"/>
      <c r="C295" s="217"/>
      <c r="D295" s="218" t="s">
        <v>189</v>
      </c>
      <c r="E295" s="219" t="s">
        <v>22</v>
      </c>
      <c r="F295" s="220" t="s">
        <v>398</v>
      </c>
      <c r="G295" s="217"/>
      <c r="H295" s="221">
        <v>0.6</v>
      </c>
      <c r="I295" s="222"/>
      <c r="J295" s="217"/>
      <c r="K295" s="217"/>
      <c r="L295" s="223"/>
      <c r="M295" s="224"/>
      <c r="N295" s="225"/>
      <c r="O295" s="225"/>
      <c r="P295" s="225"/>
      <c r="Q295" s="225"/>
      <c r="R295" s="225"/>
      <c r="S295" s="225"/>
      <c r="T295" s="226"/>
      <c r="AT295" s="227" t="s">
        <v>189</v>
      </c>
      <c r="AU295" s="227" t="s">
        <v>84</v>
      </c>
      <c r="AV295" s="12" t="s">
        <v>84</v>
      </c>
      <c r="AW295" s="12" t="s">
        <v>39</v>
      </c>
      <c r="AX295" s="12" t="s">
        <v>76</v>
      </c>
      <c r="AY295" s="227" t="s">
        <v>179</v>
      </c>
    </row>
    <row r="296" spans="2:65" s="14" customFormat="1" ht="13.5">
      <c r="B296" s="240"/>
      <c r="C296" s="241"/>
      <c r="D296" s="218" t="s">
        <v>189</v>
      </c>
      <c r="E296" s="242" t="s">
        <v>22</v>
      </c>
      <c r="F296" s="243" t="s">
        <v>312</v>
      </c>
      <c r="G296" s="241"/>
      <c r="H296" s="244" t="s">
        <v>22</v>
      </c>
      <c r="I296" s="245"/>
      <c r="J296" s="241"/>
      <c r="K296" s="241"/>
      <c r="L296" s="246"/>
      <c r="M296" s="247"/>
      <c r="N296" s="248"/>
      <c r="O296" s="248"/>
      <c r="P296" s="248"/>
      <c r="Q296" s="248"/>
      <c r="R296" s="248"/>
      <c r="S296" s="248"/>
      <c r="T296" s="249"/>
      <c r="AT296" s="250" t="s">
        <v>189</v>
      </c>
      <c r="AU296" s="250" t="s">
        <v>84</v>
      </c>
      <c r="AV296" s="14" t="s">
        <v>24</v>
      </c>
      <c r="AW296" s="14" t="s">
        <v>39</v>
      </c>
      <c r="AX296" s="14" t="s">
        <v>76</v>
      </c>
      <c r="AY296" s="250" t="s">
        <v>179</v>
      </c>
    </row>
    <row r="297" spans="2:65" s="14" customFormat="1" ht="13.5">
      <c r="B297" s="240"/>
      <c r="C297" s="241"/>
      <c r="D297" s="218" t="s">
        <v>189</v>
      </c>
      <c r="E297" s="242" t="s">
        <v>22</v>
      </c>
      <c r="F297" s="243" t="s">
        <v>399</v>
      </c>
      <c r="G297" s="241"/>
      <c r="H297" s="244" t="s">
        <v>22</v>
      </c>
      <c r="I297" s="245"/>
      <c r="J297" s="241"/>
      <c r="K297" s="241"/>
      <c r="L297" s="246"/>
      <c r="M297" s="247"/>
      <c r="N297" s="248"/>
      <c r="O297" s="248"/>
      <c r="P297" s="248"/>
      <c r="Q297" s="248"/>
      <c r="R297" s="248"/>
      <c r="S297" s="248"/>
      <c r="T297" s="249"/>
      <c r="AT297" s="250" t="s">
        <v>189</v>
      </c>
      <c r="AU297" s="250" t="s">
        <v>84</v>
      </c>
      <c r="AV297" s="14" t="s">
        <v>24</v>
      </c>
      <c r="AW297" s="14" t="s">
        <v>39</v>
      </c>
      <c r="AX297" s="14" t="s">
        <v>76</v>
      </c>
      <c r="AY297" s="250" t="s">
        <v>179</v>
      </c>
    </row>
    <row r="298" spans="2:65" s="12" customFormat="1" ht="13.5">
      <c r="B298" s="216"/>
      <c r="C298" s="217"/>
      <c r="D298" s="218" t="s">
        <v>189</v>
      </c>
      <c r="E298" s="219" t="s">
        <v>22</v>
      </c>
      <c r="F298" s="220" t="s">
        <v>398</v>
      </c>
      <c r="G298" s="217"/>
      <c r="H298" s="221">
        <v>0.6</v>
      </c>
      <c r="I298" s="222"/>
      <c r="J298" s="217"/>
      <c r="K298" s="217"/>
      <c r="L298" s="223"/>
      <c r="M298" s="224"/>
      <c r="N298" s="225"/>
      <c r="O298" s="225"/>
      <c r="P298" s="225"/>
      <c r="Q298" s="225"/>
      <c r="R298" s="225"/>
      <c r="S298" s="225"/>
      <c r="T298" s="226"/>
      <c r="AT298" s="227" t="s">
        <v>189</v>
      </c>
      <c r="AU298" s="227" t="s">
        <v>84</v>
      </c>
      <c r="AV298" s="12" t="s">
        <v>84</v>
      </c>
      <c r="AW298" s="12" t="s">
        <v>39</v>
      </c>
      <c r="AX298" s="12" t="s">
        <v>76</v>
      </c>
      <c r="AY298" s="227" t="s">
        <v>179</v>
      </c>
    </row>
    <row r="299" spans="2:65" s="13" customFormat="1" ht="13.5">
      <c r="B299" s="228"/>
      <c r="C299" s="229"/>
      <c r="D299" s="230" t="s">
        <v>189</v>
      </c>
      <c r="E299" s="231" t="s">
        <v>22</v>
      </c>
      <c r="F299" s="232" t="s">
        <v>191</v>
      </c>
      <c r="G299" s="229"/>
      <c r="H299" s="233">
        <v>1.8</v>
      </c>
      <c r="I299" s="234"/>
      <c r="J299" s="229"/>
      <c r="K299" s="229"/>
      <c r="L299" s="235"/>
      <c r="M299" s="236"/>
      <c r="N299" s="237"/>
      <c r="O299" s="237"/>
      <c r="P299" s="237"/>
      <c r="Q299" s="237"/>
      <c r="R299" s="237"/>
      <c r="S299" s="237"/>
      <c r="T299" s="238"/>
      <c r="AT299" s="239" t="s">
        <v>189</v>
      </c>
      <c r="AU299" s="239" t="s">
        <v>84</v>
      </c>
      <c r="AV299" s="13" t="s">
        <v>187</v>
      </c>
      <c r="AW299" s="13" t="s">
        <v>39</v>
      </c>
      <c r="AX299" s="13" t="s">
        <v>24</v>
      </c>
      <c r="AY299" s="239" t="s">
        <v>179</v>
      </c>
    </row>
    <row r="300" spans="2:65" s="1" customFormat="1" ht="22.5" customHeight="1">
      <c r="B300" s="41"/>
      <c r="C300" s="204" t="s">
        <v>334</v>
      </c>
      <c r="D300" s="204" t="s">
        <v>182</v>
      </c>
      <c r="E300" s="205" t="s">
        <v>400</v>
      </c>
      <c r="F300" s="206" t="s">
        <v>401</v>
      </c>
      <c r="G300" s="207" t="s">
        <v>185</v>
      </c>
      <c r="H300" s="208">
        <v>152.58699999999999</v>
      </c>
      <c r="I300" s="209"/>
      <c r="J300" s="210">
        <f>ROUND(I300*H300,2)</f>
        <v>0</v>
      </c>
      <c r="K300" s="206" t="s">
        <v>186</v>
      </c>
      <c r="L300" s="61"/>
      <c r="M300" s="211" t="s">
        <v>22</v>
      </c>
      <c r="N300" s="212" t="s">
        <v>47</v>
      </c>
      <c r="O300" s="42"/>
      <c r="P300" s="213">
        <f>O300*H300</f>
        <v>0</v>
      </c>
      <c r="Q300" s="213">
        <v>0</v>
      </c>
      <c r="R300" s="213">
        <f>Q300*H300</f>
        <v>0</v>
      </c>
      <c r="S300" s="213">
        <v>0</v>
      </c>
      <c r="T300" s="214">
        <f>S300*H300</f>
        <v>0</v>
      </c>
      <c r="AR300" s="24" t="s">
        <v>187</v>
      </c>
      <c r="AT300" s="24" t="s">
        <v>182</v>
      </c>
      <c r="AU300" s="24" t="s">
        <v>84</v>
      </c>
      <c r="AY300" s="24" t="s">
        <v>179</v>
      </c>
      <c r="BE300" s="215">
        <f>IF(N300="základní",J300,0)</f>
        <v>0</v>
      </c>
      <c r="BF300" s="215">
        <f>IF(N300="snížená",J300,0)</f>
        <v>0</v>
      </c>
      <c r="BG300" s="215">
        <f>IF(N300="zákl. přenesená",J300,0)</f>
        <v>0</v>
      </c>
      <c r="BH300" s="215">
        <f>IF(N300="sníž. přenesená",J300,0)</f>
        <v>0</v>
      </c>
      <c r="BI300" s="215">
        <f>IF(N300="nulová",J300,0)</f>
        <v>0</v>
      </c>
      <c r="BJ300" s="24" t="s">
        <v>24</v>
      </c>
      <c r="BK300" s="215">
        <f>ROUND(I300*H300,2)</f>
        <v>0</v>
      </c>
      <c r="BL300" s="24" t="s">
        <v>187</v>
      </c>
      <c r="BM300" s="24" t="s">
        <v>402</v>
      </c>
    </row>
    <row r="301" spans="2:65" s="14" customFormat="1" ht="13.5">
      <c r="B301" s="240"/>
      <c r="C301" s="241"/>
      <c r="D301" s="218" t="s">
        <v>189</v>
      </c>
      <c r="E301" s="242" t="s">
        <v>22</v>
      </c>
      <c r="F301" s="243" t="s">
        <v>312</v>
      </c>
      <c r="G301" s="241"/>
      <c r="H301" s="244" t="s">
        <v>22</v>
      </c>
      <c r="I301" s="245"/>
      <c r="J301" s="241"/>
      <c r="K301" s="241"/>
      <c r="L301" s="246"/>
      <c r="M301" s="247"/>
      <c r="N301" s="248"/>
      <c r="O301" s="248"/>
      <c r="P301" s="248"/>
      <c r="Q301" s="248"/>
      <c r="R301" s="248"/>
      <c r="S301" s="248"/>
      <c r="T301" s="249"/>
      <c r="AT301" s="250" t="s">
        <v>189</v>
      </c>
      <c r="AU301" s="250" t="s">
        <v>84</v>
      </c>
      <c r="AV301" s="14" t="s">
        <v>24</v>
      </c>
      <c r="AW301" s="14" t="s">
        <v>39</v>
      </c>
      <c r="AX301" s="14" t="s">
        <v>76</v>
      </c>
      <c r="AY301" s="250" t="s">
        <v>179</v>
      </c>
    </row>
    <row r="302" spans="2:65" s="14" customFormat="1" ht="13.5">
      <c r="B302" s="240"/>
      <c r="C302" s="241"/>
      <c r="D302" s="218" t="s">
        <v>189</v>
      </c>
      <c r="E302" s="242" t="s">
        <v>22</v>
      </c>
      <c r="F302" s="243" t="s">
        <v>403</v>
      </c>
      <c r="G302" s="241"/>
      <c r="H302" s="244" t="s">
        <v>22</v>
      </c>
      <c r="I302" s="245"/>
      <c r="J302" s="241"/>
      <c r="K302" s="241"/>
      <c r="L302" s="246"/>
      <c r="M302" s="247"/>
      <c r="N302" s="248"/>
      <c r="O302" s="248"/>
      <c r="P302" s="248"/>
      <c r="Q302" s="248"/>
      <c r="R302" s="248"/>
      <c r="S302" s="248"/>
      <c r="T302" s="249"/>
      <c r="AT302" s="250" t="s">
        <v>189</v>
      </c>
      <c r="AU302" s="250" t="s">
        <v>84</v>
      </c>
      <c r="AV302" s="14" t="s">
        <v>24</v>
      </c>
      <c r="AW302" s="14" t="s">
        <v>39</v>
      </c>
      <c r="AX302" s="14" t="s">
        <v>76</v>
      </c>
      <c r="AY302" s="250" t="s">
        <v>179</v>
      </c>
    </row>
    <row r="303" spans="2:65" s="12" customFormat="1" ht="13.5">
      <c r="B303" s="216"/>
      <c r="C303" s="217"/>
      <c r="D303" s="218" t="s">
        <v>189</v>
      </c>
      <c r="E303" s="219" t="s">
        <v>22</v>
      </c>
      <c r="F303" s="220" t="s">
        <v>404</v>
      </c>
      <c r="G303" s="217"/>
      <c r="H303" s="221">
        <v>137.28</v>
      </c>
      <c r="I303" s="222"/>
      <c r="J303" s="217"/>
      <c r="K303" s="217"/>
      <c r="L303" s="223"/>
      <c r="M303" s="224"/>
      <c r="N303" s="225"/>
      <c r="O303" s="225"/>
      <c r="P303" s="225"/>
      <c r="Q303" s="225"/>
      <c r="R303" s="225"/>
      <c r="S303" s="225"/>
      <c r="T303" s="226"/>
      <c r="AT303" s="227" t="s">
        <v>189</v>
      </c>
      <c r="AU303" s="227" t="s">
        <v>84</v>
      </c>
      <c r="AV303" s="12" t="s">
        <v>84</v>
      </c>
      <c r="AW303" s="12" t="s">
        <v>39</v>
      </c>
      <c r="AX303" s="12" t="s">
        <v>76</v>
      </c>
      <c r="AY303" s="227" t="s">
        <v>179</v>
      </c>
    </row>
    <row r="304" spans="2:65" s="12" customFormat="1" ht="13.5">
      <c r="B304" s="216"/>
      <c r="C304" s="217"/>
      <c r="D304" s="218" t="s">
        <v>189</v>
      </c>
      <c r="E304" s="219" t="s">
        <v>22</v>
      </c>
      <c r="F304" s="220" t="s">
        <v>405</v>
      </c>
      <c r="G304" s="217"/>
      <c r="H304" s="221">
        <v>15.307</v>
      </c>
      <c r="I304" s="222"/>
      <c r="J304" s="217"/>
      <c r="K304" s="217"/>
      <c r="L304" s="223"/>
      <c r="M304" s="224"/>
      <c r="N304" s="225"/>
      <c r="O304" s="225"/>
      <c r="P304" s="225"/>
      <c r="Q304" s="225"/>
      <c r="R304" s="225"/>
      <c r="S304" s="225"/>
      <c r="T304" s="226"/>
      <c r="AT304" s="227" t="s">
        <v>189</v>
      </c>
      <c r="AU304" s="227" t="s">
        <v>84</v>
      </c>
      <c r="AV304" s="12" t="s">
        <v>84</v>
      </c>
      <c r="AW304" s="12" t="s">
        <v>39</v>
      </c>
      <c r="AX304" s="12" t="s">
        <v>76</v>
      </c>
      <c r="AY304" s="227" t="s">
        <v>179</v>
      </c>
    </row>
    <row r="305" spans="2:65" s="13" customFormat="1" ht="13.5">
      <c r="B305" s="228"/>
      <c r="C305" s="229"/>
      <c r="D305" s="230" t="s">
        <v>189</v>
      </c>
      <c r="E305" s="231" t="s">
        <v>22</v>
      </c>
      <c r="F305" s="232" t="s">
        <v>191</v>
      </c>
      <c r="G305" s="229"/>
      <c r="H305" s="233">
        <v>152.58699999999999</v>
      </c>
      <c r="I305" s="234"/>
      <c r="J305" s="229"/>
      <c r="K305" s="229"/>
      <c r="L305" s="235"/>
      <c r="M305" s="236"/>
      <c r="N305" s="237"/>
      <c r="O305" s="237"/>
      <c r="P305" s="237"/>
      <c r="Q305" s="237"/>
      <c r="R305" s="237"/>
      <c r="S305" s="237"/>
      <c r="T305" s="238"/>
      <c r="AT305" s="239" t="s">
        <v>189</v>
      </c>
      <c r="AU305" s="239" t="s">
        <v>84</v>
      </c>
      <c r="AV305" s="13" t="s">
        <v>187</v>
      </c>
      <c r="AW305" s="13" t="s">
        <v>39</v>
      </c>
      <c r="AX305" s="13" t="s">
        <v>24</v>
      </c>
      <c r="AY305" s="239" t="s">
        <v>179</v>
      </c>
    </row>
    <row r="306" spans="2:65" s="1" customFormat="1" ht="31.5" customHeight="1">
      <c r="B306" s="41"/>
      <c r="C306" s="204" t="s">
        <v>406</v>
      </c>
      <c r="D306" s="204" t="s">
        <v>182</v>
      </c>
      <c r="E306" s="205" t="s">
        <v>407</v>
      </c>
      <c r="F306" s="206" t="s">
        <v>408</v>
      </c>
      <c r="G306" s="207" t="s">
        <v>328</v>
      </c>
      <c r="H306" s="208">
        <v>2</v>
      </c>
      <c r="I306" s="209"/>
      <c r="J306" s="210">
        <f>ROUND(I306*H306,2)</f>
        <v>0</v>
      </c>
      <c r="K306" s="206" t="s">
        <v>186</v>
      </c>
      <c r="L306" s="61"/>
      <c r="M306" s="211" t="s">
        <v>22</v>
      </c>
      <c r="N306" s="212" t="s">
        <v>47</v>
      </c>
      <c r="O306" s="42"/>
      <c r="P306" s="213">
        <f>O306*H306</f>
        <v>0</v>
      </c>
      <c r="Q306" s="213">
        <v>0</v>
      </c>
      <c r="R306" s="213">
        <f>Q306*H306</f>
        <v>0</v>
      </c>
      <c r="S306" s="213">
        <v>0</v>
      </c>
      <c r="T306" s="214">
        <f>S306*H306</f>
        <v>0</v>
      </c>
      <c r="AR306" s="24" t="s">
        <v>187</v>
      </c>
      <c r="AT306" s="24" t="s">
        <v>182</v>
      </c>
      <c r="AU306" s="24" t="s">
        <v>84</v>
      </c>
      <c r="AY306" s="24" t="s">
        <v>179</v>
      </c>
      <c r="BE306" s="215">
        <f>IF(N306="základní",J306,0)</f>
        <v>0</v>
      </c>
      <c r="BF306" s="215">
        <f>IF(N306="snížená",J306,0)</f>
        <v>0</v>
      </c>
      <c r="BG306" s="215">
        <f>IF(N306="zákl. přenesená",J306,0)</f>
        <v>0</v>
      </c>
      <c r="BH306" s="215">
        <f>IF(N306="sníž. přenesená",J306,0)</f>
        <v>0</v>
      </c>
      <c r="BI306" s="215">
        <f>IF(N306="nulová",J306,0)</f>
        <v>0</v>
      </c>
      <c r="BJ306" s="24" t="s">
        <v>24</v>
      </c>
      <c r="BK306" s="215">
        <f>ROUND(I306*H306,2)</f>
        <v>0</v>
      </c>
      <c r="BL306" s="24" t="s">
        <v>187</v>
      </c>
      <c r="BM306" s="24" t="s">
        <v>409</v>
      </c>
    </row>
    <row r="307" spans="2:65" s="14" customFormat="1" ht="13.5">
      <c r="B307" s="240"/>
      <c r="C307" s="241"/>
      <c r="D307" s="218" t="s">
        <v>189</v>
      </c>
      <c r="E307" s="242" t="s">
        <v>22</v>
      </c>
      <c r="F307" s="243" t="s">
        <v>317</v>
      </c>
      <c r="G307" s="241"/>
      <c r="H307" s="244" t="s">
        <v>22</v>
      </c>
      <c r="I307" s="245"/>
      <c r="J307" s="241"/>
      <c r="K307" s="241"/>
      <c r="L307" s="246"/>
      <c r="M307" s="247"/>
      <c r="N307" s="248"/>
      <c r="O307" s="248"/>
      <c r="P307" s="248"/>
      <c r="Q307" s="248"/>
      <c r="R307" s="248"/>
      <c r="S307" s="248"/>
      <c r="T307" s="249"/>
      <c r="AT307" s="250" t="s">
        <v>189</v>
      </c>
      <c r="AU307" s="250" t="s">
        <v>84</v>
      </c>
      <c r="AV307" s="14" t="s">
        <v>24</v>
      </c>
      <c r="AW307" s="14" t="s">
        <v>39</v>
      </c>
      <c r="AX307" s="14" t="s">
        <v>76</v>
      </c>
      <c r="AY307" s="250" t="s">
        <v>179</v>
      </c>
    </row>
    <row r="308" spans="2:65" s="12" customFormat="1" ht="13.5">
      <c r="B308" s="216"/>
      <c r="C308" s="217"/>
      <c r="D308" s="218" t="s">
        <v>189</v>
      </c>
      <c r="E308" s="219" t="s">
        <v>22</v>
      </c>
      <c r="F308" s="220" t="s">
        <v>24</v>
      </c>
      <c r="G308" s="217"/>
      <c r="H308" s="221">
        <v>1</v>
      </c>
      <c r="I308" s="222"/>
      <c r="J308" s="217"/>
      <c r="K308" s="217"/>
      <c r="L308" s="223"/>
      <c r="M308" s="224"/>
      <c r="N308" s="225"/>
      <c r="O308" s="225"/>
      <c r="P308" s="225"/>
      <c r="Q308" s="225"/>
      <c r="R308" s="225"/>
      <c r="S308" s="225"/>
      <c r="T308" s="226"/>
      <c r="AT308" s="227" t="s">
        <v>189</v>
      </c>
      <c r="AU308" s="227" t="s">
        <v>84</v>
      </c>
      <c r="AV308" s="12" t="s">
        <v>84</v>
      </c>
      <c r="AW308" s="12" t="s">
        <v>39</v>
      </c>
      <c r="AX308" s="12" t="s">
        <v>76</v>
      </c>
      <c r="AY308" s="227" t="s">
        <v>179</v>
      </c>
    </row>
    <row r="309" spans="2:65" s="12" customFormat="1" ht="13.5">
      <c r="B309" s="216"/>
      <c r="C309" s="217"/>
      <c r="D309" s="218" t="s">
        <v>189</v>
      </c>
      <c r="E309" s="219" t="s">
        <v>22</v>
      </c>
      <c r="F309" s="220" t="s">
        <v>24</v>
      </c>
      <c r="G309" s="217"/>
      <c r="H309" s="221">
        <v>1</v>
      </c>
      <c r="I309" s="222"/>
      <c r="J309" s="217"/>
      <c r="K309" s="217"/>
      <c r="L309" s="223"/>
      <c r="M309" s="224"/>
      <c r="N309" s="225"/>
      <c r="O309" s="225"/>
      <c r="P309" s="225"/>
      <c r="Q309" s="225"/>
      <c r="R309" s="225"/>
      <c r="S309" s="225"/>
      <c r="T309" s="226"/>
      <c r="AT309" s="227" t="s">
        <v>189</v>
      </c>
      <c r="AU309" s="227" t="s">
        <v>84</v>
      </c>
      <c r="AV309" s="12" t="s">
        <v>84</v>
      </c>
      <c r="AW309" s="12" t="s">
        <v>39</v>
      </c>
      <c r="AX309" s="12" t="s">
        <v>76</v>
      </c>
      <c r="AY309" s="227" t="s">
        <v>179</v>
      </c>
    </row>
    <row r="310" spans="2:65" s="13" customFormat="1" ht="13.5">
      <c r="B310" s="228"/>
      <c r="C310" s="229"/>
      <c r="D310" s="230" t="s">
        <v>189</v>
      </c>
      <c r="E310" s="231" t="s">
        <v>22</v>
      </c>
      <c r="F310" s="232" t="s">
        <v>191</v>
      </c>
      <c r="G310" s="229"/>
      <c r="H310" s="233">
        <v>2</v>
      </c>
      <c r="I310" s="234"/>
      <c r="J310" s="229"/>
      <c r="K310" s="229"/>
      <c r="L310" s="235"/>
      <c r="M310" s="236"/>
      <c r="N310" s="237"/>
      <c r="O310" s="237"/>
      <c r="P310" s="237"/>
      <c r="Q310" s="237"/>
      <c r="R310" s="237"/>
      <c r="S310" s="237"/>
      <c r="T310" s="238"/>
      <c r="AT310" s="239" t="s">
        <v>189</v>
      </c>
      <c r="AU310" s="239" t="s">
        <v>84</v>
      </c>
      <c r="AV310" s="13" t="s">
        <v>187</v>
      </c>
      <c r="AW310" s="13" t="s">
        <v>39</v>
      </c>
      <c r="AX310" s="13" t="s">
        <v>24</v>
      </c>
      <c r="AY310" s="239" t="s">
        <v>179</v>
      </c>
    </row>
    <row r="311" spans="2:65" s="1" customFormat="1" ht="31.5" customHeight="1">
      <c r="B311" s="41"/>
      <c r="C311" s="204" t="s">
        <v>337</v>
      </c>
      <c r="D311" s="204" t="s">
        <v>182</v>
      </c>
      <c r="E311" s="205" t="s">
        <v>410</v>
      </c>
      <c r="F311" s="206" t="s">
        <v>411</v>
      </c>
      <c r="G311" s="207" t="s">
        <v>185</v>
      </c>
      <c r="H311" s="208">
        <v>152.58699999999999</v>
      </c>
      <c r="I311" s="209"/>
      <c r="J311" s="210">
        <f>ROUND(I311*H311,2)</f>
        <v>0</v>
      </c>
      <c r="K311" s="206" t="s">
        <v>186</v>
      </c>
      <c r="L311" s="61"/>
      <c r="M311" s="211" t="s">
        <v>22</v>
      </c>
      <c r="N311" s="212" t="s">
        <v>47</v>
      </c>
      <c r="O311" s="42"/>
      <c r="P311" s="213">
        <f>O311*H311</f>
        <v>0</v>
      </c>
      <c r="Q311" s="213">
        <v>0</v>
      </c>
      <c r="R311" s="213">
        <f>Q311*H311</f>
        <v>0</v>
      </c>
      <c r="S311" s="213">
        <v>0</v>
      </c>
      <c r="T311" s="214">
        <f>S311*H311</f>
        <v>0</v>
      </c>
      <c r="AR311" s="24" t="s">
        <v>187</v>
      </c>
      <c r="AT311" s="24" t="s">
        <v>182</v>
      </c>
      <c r="AU311" s="24" t="s">
        <v>84</v>
      </c>
      <c r="AY311" s="24" t="s">
        <v>179</v>
      </c>
      <c r="BE311" s="215">
        <f>IF(N311="základní",J311,0)</f>
        <v>0</v>
      </c>
      <c r="BF311" s="215">
        <f>IF(N311="snížená",J311,0)</f>
        <v>0</v>
      </c>
      <c r="BG311" s="215">
        <f>IF(N311="zákl. přenesená",J311,0)</f>
        <v>0</v>
      </c>
      <c r="BH311" s="215">
        <f>IF(N311="sníž. přenesená",J311,0)</f>
        <v>0</v>
      </c>
      <c r="BI311" s="215">
        <f>IF(N311="nulová",J311,0)</f>
        <v>0</v>
      </c>
      <c r="BJ311" s="24" t="s">
        <v>24</v>
      </c>
      <c r="BK311" s="215">
        <f>ROUND(I311*H311,2)</f>
        <v>0</v>
      </c>
      <c r="BL311" s="24" t="s">
        <v>187</v>
      </c>
      <c r="BM311" s="24" t="s">
        <v>412</v>
      </c>
    </row>
    <row r="312" spans="2:65" s="14" customFormat="1" ht="13.5">
      <c r="B312" s="240"/>
      <c r="C312" s="241"/>
      <c r="D312" s="218" t="s">
        <v>189</v>
      </c>
      <c r="E312" s="242" t="s">
        <v>22</v>
      </c>
      <c r="F312" s="243" t="s">
        <v>312</v>
      </c>
      <c r="G312" s="241"/>
      <c r="H312" s="244" t="s">
        <v>22</v>
      </c>
      <c r="I312" s="245"/>
      <c r="J312" s="241"/>
      <c r="K312" s="241"/>
      <c r="L312" s="246"/>
      <c r="M312" s="247"/>
      <c r="N312" s="248"/>
      <c r="O312" s="248"/>
      <c r="P312" s="248"/>
      <c r="Q312" s="248"/>
      <c r="R312" s="248"/>
      <c r="S312" s="248"/>
      <c r="T312" s="249"/>
      <c r="AT312" s="250" t="s">
        <v>189</v>
      </c>
      <c r="AU312" s="250" t="s">
        <v>84</v>
      </c>
      <c r="AV312" s="14" t="s">
        <v>24</v>
      </c>
      <c r="AW312" s="14" t="s">
        <v>39</v>
      </c>
      <c r="AX312" s="14" t="s">
        <v>76</v>
      </c>
      <c r="AY312" s="250" t="s">
        <v>179</v>
      </c>
    </row>
    <row r="313" spans="2:65" s="14" customFormat="1" ht="13.5">
      <c r="B313" s="240"/>
      <c r="C313" s="241"/>
      <c r="D313" s="218" t="s">
        <v>189</v>
      </c>
      <c r="E313" s="242" t="s">
        <v>22</v>
      </c>
      <c r="F313" s="243" t="s">
        <v>403</v>
      </c>
      <c r="G313" s="241"/>
      <c r="H313" s="244" t="s">
        <v>22</v>
      </c>
      <c r="I313" s="245"/>
      <c r="J313" s="241"/>
      <c r="K313" s="241"/>
      <c r="L313" s="246"/>
      <c r="M313" s="247"/>
      <c r="N313" s="248"/>
      <c r="O313" s="248"/>
      <c r="P313" s="248"/>
      <c r="Q313" s="248"/>
      <c r="R313" s="248"/>
      <c r="S313" s="248"/>
      <c r="T313" s="249"/>
      <c r="AT313" s="250" t="s">
        <v>189</v>
      </c>
      <c r="AU313" s="250" t="s">
        <v>84</v>
      </c>
      <c r="AV313" s="14" t="s">
        <v>24</v>
      </c>
      <c r="AW313" s="14" t="s">
        <v>39</v>
      </c>
      <c r="AX313" s="14" t="s">
        <v>76</v>
      </c>
      <c r="AY313" s="250" t="s">
        <v>179</v>
      </c>
    </row>
    <row r="314" spans="2:65" s="12" customFormat="1" ht="13.5">
      <c r="B314" s="216"/>
      <c r="C314" s="217"/>
      <c r="D314" s="218" t="s">
        <v>189</v>
      </c>
      <c r="E314" s="219" t="s">
        <v>22</v>
      </c>
      <c r="F314" s="220" t="s">
        <v>404</v>
      </c>
      <c r="G314" s="217"/>
      <c r="H314" s="221">
        <v>137.28</v>
      </c>
      <c r="I314" s="222"/>
      <c r="J314" s="217"/>
      <c r="K314" s="217"/>
      <c r="L314" s="223"/>
      <c r="M314" s="224"/>
      <c r="N314" s="225"/>
      <c r="O314" s="225"/>
      <c r="P314" s="225"/>
      <c r="Q314" s="225"/>
      <c r="R314" s="225"/>
      <c r="S314" s="225"/>
      <c r="T314" s="226"/>
      <c r="AT314" s="227" t="s">
        <v>189</v>
      </c>
      <c r="AU314" s="227" t="s">
        <v>84</v>
      </c>
      <c r="AV314" s="12" t="s">
        <v>84</v>
      </c>
      <c r="AW314" s="12" t="s">
        <v>39</v>
      </c>
      <c r="AX314" s="12" t="s">
        <v>76</v>
      </c>
      <c r="AY314" s="227" t="s">
        <v>179</v>
      </c>
    </row>
    <row r="315" spans="2:65" s="12" customFormat="1" ht="13.5">
      <c r="B315" s="216"/>
      <c r="C315" s="217"/>
      <c r="D315" s="218" t="s">
        <v>189</v>
      </c>
      <c r="E315" s="219" t="s">
        <v>22</v>
      </c>
      <c r="F315" s="220" t="s">
        <v>405</v>
      </c>
      <c r="G315" s="217"/>
      <c r="H315" s="221">
        <v>15.307</v>
      </c>
      <c r="I315" s="222"/>
      <c r="J315" s="217"/>
      <c r="K315" s="217"/>
      <c r="L315" s="223"/>
      <c r="M315" s="224"/>
      <c r="N315" s="225"/>
      <c r="O315" s="225"/>
      <c r="P315" s="225"/>
      <c r="Q315" s="225"/>
      <c r="R315" s="225"/>
      <c r="S315" s="225"/>
      <c r="T315" s="226"/>
      <c r="AT315" s="227" t="s">
        <v>189</v>
      </c>
      <c r="AU315" s="227" t="s">
        <v>84</v>
      </c>
      <c r="AV315" s="12" t="s">
        <v>84</v>
      </c>
      <c r="AW315" s="12" t="s">
        <v>39</v>
      </c>
      <c r="AX315" s="12" t="s">
        <v>76</v>
      </c>
      <c r="AY315" s="227" t="s">
        <v>179</v>
      </c>
    </row>
    <row r="316" spans="2:65" s="13" customFormat="1" ht="13.5">
      <c r="B316" s="228"/>
      <c r="C316" s="229"/>
      <c r="D316" s="230" t="s">
        <v>189</v>
      </c>
      <c r="E316" s="231" t="s">
        <v>22</v>
      </c>
      <c r="F316" s="232" t="s">
        <v>191</v>
      </c>
      <c r="G316" s="229"/>
      <c r="H316" s="233">
        <v>152.58699999999999</v>
      </c>
      <c r="I316" s="234"/>
      <c r="J316" s="229"/>
      <c r="K316" s="229"/>
      <c r="L316" s="235"/>
      <c r="M316" s="236"/>
      <c r="N316" s="237"/>
      <c r="O316" s="237"/>
      <c r="P316" s="237"/>
      <c r="Q316" s="237"/>
      <c r="R316" s="237"/>
      <c r="S316" s="237"/>
      <c r="T316" s="238"/>
      <c r="AT316" s="239" t="s">
        <v>189</v>
      </c>
      <c r="AU316" s="239" t="s">
        <v>84</v>
      </c>
      <c r="AV316" s="13" t="s">
        <v>187</v>
      </c>
      <c r="AW316" s="13" t="s">
        <v>39</v>
      </c>
      <c r="AX316" s="13" t="s">
        <v>24</v>
      </c>
      <c r="AY316" s="239" t="s">
        <v>179</v>
      </c>
    </row>
    <row r="317" spans="2:65" s="1" customFormat="1" ht="44.25" customHeight="1">
      <c r="B317" s="41"/>
      <c r="C317" s="204" t="s">
        <v>413</v>
      </c>
      <c r="D317" s="204" t="s">
        <v>182</v>
      </c>
      <c r="E317" s="205" t="s">
        <v>414</v>
      </c>
      <c r="F317" s="206" t="s">
        <v>415</v>
      </c>
      <c r="G317" s="207" t="s">
        <v>185</v>
      </c>
      <c r="H317" s="208">
        <v>12.66</v>
      </c>
      <c r="I317" s="209"/>
      <c r="J317" s="210">
        <f>ROUND(I317*H317,2)</f>
        <v>0</v>
      </c>
      <c r="K317" s="206" t="s">
        <v>186</v>
      </c>
      <c r="L317" s="61"/>
      <c r="M317" s="211" t="s">
        <v>22</v>
      </c>
      <c r="N317" s="212" t="s">
        <v>47</v>
      </c>
      <c r="O317" s="42"/>
      <c r="P317" s="213">
        <f>O317*H317</f>
        <v>0</v>
      </c>
      <c r="Q317" s="213">
        <v>0</v>
      </c>
      <c r="R317" s="213">
        <f>Q317*H317</f>
        <v>0</v>
      </c>
      <c r="S317" s="213">
        <v>0</v>
      </c>
      <c r="T317" s="214">
        <f>S317*H317</f>
        <v>0</v>
      </c>
      <c r="AR317" s="24" t="s">
        <v>187</v>
      </c>
      <c r="AT317" s="24" t="s">
        <v>182</v>
      </c>
      <c r="AU317" s="24" t="s">
        <v>84</v>
      </c>
      <c r="AY317" s="24" t="s">
        <v>179</v>
      </c>
      <c r="BE317" s="215">
        <f>IF(N317="základní",J317,0)</f>
        <v>0</v>
      </c>
      <c r="BF317" s="215">
        <f>IF(N317="snížená",J317,0)</f>
        <v>0</v>
      </c>
      <c r="BG317" s="215">
        <f>IF(N317="zákl. přenesená",J317,0)</f>
        <v>0</v>
      </c>
      <c r="BH317" s="215">
        <f>IF(N317="sníž. přenesená",J317,0)</f>
        <v>0</v>
      </c>
      <c r="BI317" s="215">
        <f>IF(N317="nulová",J317,0)</f>
        <v>0</v>
      </c>
      <c r="BJ317" s="24" t="s">
        <v>24</v>
      </c>
      <c r="BK317" s="215">
        <f>ROUND(I317*H317,2)</f>
        <v>0</v>
      </c>
      <c r="BL317" s="24" t="s">
        <v>187</v>
      </c>
      <c r="BM317" s="24" t="s">
        <v>416</v>
      </c>
    </row>
    <row r="318" spans="2:65" s="14" customFormat="1" ht="13.5">
      <c r="B318" s="240"/>
      <c r="C318" s="241"/>
      <c r="D318" s="218" t="s">
        <v>189</v>
      </c>
      <c r="E318" s="242" t="s">
        <v>22</v>
      </c>
      <c r="F318" s="243" t="s">
        <v>317</v>
      </c>
      <c r="G318" s="241"/>
      <c r="H318" s="244" t="s">
        <v>22</v>
      </c>
      <c r="I318" s="245"/>
      <c r="J318" s="241"/>
      <c r="K318" s="241"/>
      <c r="L318" s="246"/>
      <c r="M318" s="247"/>
      <c r="N318" s="248"/>
      <c r="O318" s="248"/>
      <c r="P318" s="248"/>
      <c r="Q318" s="248"/>
      <c r="R318" s="248"/>
      <c r="S318" s="248"/>
      <c r="T318" s="249"/>
      <c r="AT318" s="250" t="s">
        <v>189</v>
      </c>
      <c r="AU318" s="250" t="s">
        <v>84</v>
      </c>
      <c r="AV318" s="14" t="s">
        <v>24</v>
      </c>
      <c r="AW318" s="14" t="s">
        <v>39</v>
      </c>
      <c r="AX318" s="14" t="s">
        <v>76</v>
      </c>
      <c r="AY318" s="250" t="s">
        <v>179</v>
      </c>
    </row>
    <row r="319" spans="2:65" s="12" customFormat="1" ht="13.5">
      <c r="B319" s="216"/>
      <c r="C319" s="217"/>
      <c r="D319" s="218" t="s">
        <v>189</v>
      </c>
      <c r="E319" s="219" t="s">
        <v>22</v>
      </c>
      <c r="F319" s="220" t="s">
        <v>417</v>
      </c>
      <c r="G319" s="217"/>
      <c r="H319" s="221">
        <v>12.66</v>
      </c>
      <c r="I319" s="222"/>
      <c r="J319" s="217"/>
      <c r="K319" s="217"/>
      <c r="L319" s="223"/>
      <c r="M319" s="224"/>
      <c r="N319" s="225"/>
      <c r="O319" s="225"/>
      <c r="P319" s="225"/>
      <c r="Q319" s="225"/>
      <c r="R319" s="225"/>
      <c r="S319" s="225"/>
      <c r="T319" s="226"/>
      <c r="AT319" s="227" t="s">
        <v>189</v>
      </c>
      <c r="AU319" s="227" t="s">
        <v>84</v>
      </c>
      <c r="AV319" s="12" t="s">
        <v>84</v>
      </c>
      <c r="AW319" s="12" t="s">
        <v>39</v>
      </c>
      <c r="AX319" s="12" t="s">
        <v>76</v>
      </c>
      <c r="AY319" s="227" t="s">
        <v>179</v>
      </c>
    </row>
    <row r="320" spans="2:65" s="13" customFormat="1" ht="13.5">
      <c r="B320" s="228"/>
      <c r="C320" s="229"/>
      <c r="D320" s="230" t="s">
        <v>189</v>
      </c>
      <c r="E320" s="231" t="s">
        <v>22</v>
      </c>
      <c r="F320" s="232" t="s">
        <v>191</v>
      </c>
      <c r="G320" s="229"/>
      <c r="H320" s="233">
        <v>12.66</v>
      </c>
      <c r="I320" s="234"/>
      <c r="J320" s="229"/>
      <c r="K320" s="229"/>
      <c r="L320" s="235"/>
      <c r="M320" s="236"/>
      <c r="N320" s="237"/>
      <c r="O320" s="237"/>
      <c r="P320" s="237"/>
      <c r="Q320" s="237"/>
      <c r="R320" s="237"/>
      <c r="S320" s="237"/>
      <c r="T320" s="238"/>
      <c r="AT320" s="239" t="s">
        <v>189</v>
      </c>
      <c r="AU320" s="239" t="s">
        <v>84</v>
      </c>
      <c r="AV320" s="13" t="s">
        <v>187</v>
      </c>
      <c r="AW320" s="13" t="s">
        <v>39</v>
      </c>
      <c r="AX320" s="13" t="s">
        <v>24</v>
      </c>
      <c r="AY320" s="239" t="s">
        <v>179</v>
      </c>
    </row>
    <row r="321" spans="2:65" s="1" customFormat="1" ht="44.25" customHeight="1">
      <c r="B321" s="41"/>
      <c r="C321" s="204" t="s">
        <v>344</v>
      </c>
      <c r="D321" s="204" t="s">
        <v>182</v>
      </c>
      <c r="E321" s="205" t="s">
        <v>418</v>
      </c>
      <c r="F321" s="206" t="s">
        <v>419</v>
      </c>
      <c r="G321" s="207" t="s">
        <v>185</v>
      </c>
      <c r="H321" s="208">
        <v>56.908000000000001</v>
      </c>
      <c r="I321" s="209"/>
      <c r="J321" s="210">
        <f>ROUND(I321*H321,2)</f>
        <v>0</v>
      </c>
      <c r="K321" s="206" t="s">
        <v>186</v>
      </c>
      <c r="L321" s="61"/>
      <c r="M321" s="211" t="s">
        <v>22</v>
      </c>
      <c r="N321" s="212" t="s">
        <v>47</v>
      </c>
      <c r="O321" s="42"/>
      <c r="P321" s="213">
        <f>O321*H321</f>
        <v>0</v>
      </c>
      <c r="Q321" s="213">
        <v>0</v>
      </c>
      <c r="R321" s="213">
        <f>Q321*H321</f>
        <v>0</v>
      </c>
      <c r="S321" s="213">
        <v>0</v>
      </c>
      <c r="T321" s="214">
        <f>S321*H321</f>
        <v>0</v>
      </c>
      <c r="AR321" s="24" t="s">
        <v>187</v>
      </c>
      <c r="AT321" s="24" t="s">
        <v>182</v>
      </c>
      <c r="AU321" s="24" t="s">
        <v>84</v>
      </c>
      <c r="AY321" s="24" t="s">
        <v>179</v>
      </c>
      <c r="BE321" s="215">
        <f>IF(N321="základní",J321,0)</f>
        <v>0</v>
      </c>
      <c r="BF321" s="215">
        <f>IF(N321="snížená",J321,0)</f>
        <v>0</v>
      </c>
      <c r="BG321" s="215">
        <f>IF(N321="zákl. přenesená",J321,0)</f>
        <v>0</v>
      </c>
      <c r="BH321" s="215">
        <f>IF(N321="sníž. přenesená",J321,0)</f>
        <v>0</v>
      </c>
      <c r="BI321" s="215">
        <f>IF(N321="nulová",J321,0)</f>
        <v>0</v>
      </c>
      <c r="BJ321" s="24" t="s">
        <v>24</v>
      </c>
      <c r="BK321" s="215">
        <f>ROUND(I321*H321,2)</f>
        <v>0</v>
      </c>
      <c r="BL321" s="24" t="s">
        <v>187</v>
      </c>
      <c r="BM321" s="24" t="s">
        <v>232</v>
      </c>
    </row>
    <row r="322" spans="2:65" s="14" customFormat="1" ht="13.5">
      <c r="B322" s="240"/>
      <c r="C322" s="241"/>
      <c r="D322" s="218" t="s">
        <v>189</v>
      </c>
      <c r="E322" s="242" t="s">
        <v>22</v>
      </c>
      <c r="F322" s="243" t="s">
        <v>420</v>
      </c>
      <c r="G322" s="241"/>
      <c r="H322" s="244" t="s">
        <v>22</v>
      </c>
      <c r="I322" s="245"/>
      <c r="J322" s="241"/>
      <c r="K322" s="241"/>
      <c r="L322" s="246"/>
      <c r="M322" s="247"/>
      <c r="N322" s="248"/>
      <c r="O322" s="248"/>
      <c r="P322" s="248"/>
      <c r="Q322" s="248"/>
      <c r="R322" s="248"/>
      <c r="S322" s="248"/>
      <c r="T322" s="249"/>
      <c r="AT322" s="250" t="s">
        <v>189</v>
      </c>
      <c r="AU322" s="250" t="s">
        <v>84</v>
      </c>
      <c r="AV322" s="14" t="s">
        <v>24</v>
      </c>
      <c r="AW322" s="14" t="s">
        <v>39</v>
      </c>
      <c r="AX322" s="14" t="s">
        <v>76</v>
      </c>
      <c r="AY322" s="250" t="s">
        <v>179</v>
      </c>
    </row>
    <row r="323" spans="2:65" s="12" customFormat="1" ht="13.5">
      <c r="B323" s="216"/>
      <c r="C323" s="217"/>
      <c r="D323" s="218" t="s">
        <v>189</v>
      </c>
      <c r="E323" s="219" t="s">
        <v>22</v>
      </c>
      <c r="F323" s="220" t="s">
        <v>391</v>
      </c>
      <c r="G323" s="217"/>
      <c r="H323" s="221">
        <v>42.439</v>
      </c>
      <c r="I323" s="222"/>
      <c r="J323" s="217"/>
      <c r="K323" s="217"/>
      <c r="L323" s="223"/>
      <c r="M323" s="224"/>
      <c r="N323" s="225"/>
      <c r="O323" s="225"/>
      <c r="P323" s="225"/>
      <c r="Q323" s="225"/>
      <c r="R323" s="225"/>
      <c r="S323" s="225"/>
      <c r="T323" s="226"/>
      <c r="AT323" s="227" t="s">
        <v>189</v>
      </c>
      <c r="AU323" s="227" t="s">
        <v>84</v>
      </c>
      <c r="AV323" s="12" t="s">
        <v>84</v>
      </c>
      <c r="AW323" s="12" t="s">
        <v>39</v>
      </c>
      <c r="AX323" s="12" t="s">
        <v>76</v>
      </c>
      <c r="AY323" s="227" t="s">
        <v>179</v>
      </c>
    </row>
    <row r="324" spans="2:65" s="14" customFormat="1" ht="13.5">
      <c r="B324" s="240"/>
      <c r="C324" s="241"/>
      <c r="D324" s="218" t="s">
        <v>189</v>
      </c>
      <c r="E324" s="242" t="s">
        <v>22</v>
      </c>
      <c r="F324" s="243" t="s">
        <v>392</v>
      </c>
      <c r="G324" s="241"/>
      <c r="H324" s="244" t="s">
        <v>22</v>
      </c>
      <c r="I324" s="245"/>
      <c r="J324" s="241"/>
      <c r="K324" s="241"/>
      <c r="L324" s="246"/>
      <c r="M324" s="247"/>
      <c r="N324" s="248"/>
      <c r="O324" s="248"/>
      <c r="P324" s="248"/>
      <c r="Q324" s="248"/>
      <c r="R324" s="248"/>
      <c r="S324" s="248"/>
      <c r="T324" s="249"/>
      <c r="AT324" s="250" t="s">
        <v>189</v>
      </c>
      <c r="AU324" s="250" t="s">
        <v>84</v>
      </c>
      <c r="AV324" s="14" t="s">
        <v>24</v>
      </c>
      <c r="AW324" s="14" t="s">
        <v>39</v>
      </c>
      <c r="AX324" s="14" t="s">
        <v>76</v>
      </c>
      <c r="AY324" s="250" t="s">
        <v>179</v>
      </c>
    </row>
    <row r="325" spans="2:65" s="12" customFormat="1" ht="13.5">
      <c r="B325" s="216"/>
      <c r="C325" s="217"/>
      <c r="D325" s="218" t="s">
        <v>189</v>
      </c>
      <c r="E325" s="219" t="s">
        <v>22</v>
      </c>
      <c r="F325" s="220" t="s">
        <v>393</v>
      </c>
      <c r="G325" s="217"/>
      <c r="H325" s="221">
        <v>14.468999999999999</v>
      </c>
      <c r="I325" s="222"/>
      <c r="J325" s="217"/>
      <c r="K325" s="217"/>
      <c r="L325" s="223"/>
      <c r="M325" s="224"/>
      <c r="N325" s="225"/>
      <c r="O325" s="225"/>
      <c r="P325" s="225"/>
      <c r="Q325" s="225"/>
      <c r="R325" s="225"/>
      <c r="S325" s="225"/>
      <c r="T325" s="226"/>
      <c r="AT325" s="227" t="s">
        <v>189</v>
      </c>
      <c r="AU325" s="227" t="s">
        <v>84</v>
      </c>
      <c r="AV325" s="12" t="s">
        <v>84</v>
      </c>
      <c r="AW325" s="12" t="s">
        <v>39</v>
      </c>
      <c r="AX325" s="12" t="s">
        <v>76</v>
      </c>
      <c r="AY325" s="227" t="s">
        <v>179</v>
      </c>
    </row>
    <row r="326" spans="2:65" s="13" customFormat="1" ht="13.5">
      <c r="B326" s="228"/>
      <c r="C326" s="229"/>
      <c r="D326" s="230" t="s">
        <v>189</v>
      </c>
      <c r="E326" s="231" t="s">
        <v>22</v>
      </c>
      <c r="F326" s="232" t="s">
        <v>191</v>
      </c>
      <c r="G326" s="229"/>
      <c r="H326" s="233">
        <v>56.908000000000001</v>
      </c>
      <c r="I326" s="234"/>
      <c r="J326" s="229"/>
      <c r="K326" s="229"/>
      <c r="L326" s="235"/>
      <c r="M326" s="236"/>
      <c r="N326" s="237"/>
      <c r="O326" s="237"/>
      <c r="P326" s="237"/>
      <c r="Q326" s="237"/>
      <c r="R326" s="237"/>
      <c r="S326" s="237"/>
      <c r="T326" s="238"/>
      <c r="AT326" s="239" t="s">
        <v>189</v>
      </c>
      <c r="AU326" s="239" t="s">
        <v>84</v>
      </c>
      <c r="AV326" s="13" t="s">
        <v>187</v>
      </c>
      <c r="AW326" s="13" t="s">
        <v>39</v>
      </c>
      <c r="AX326" s="13" t="s">
        <v>24</v>
      </c>
      <c r="AY326" s="239" t="s">
        <v>179</v>
      </c>
    </row>
    <row r="327" spans="2:65" s="1" customFormat="1" ht="31.5" customHeight="1">
      <c r="B327" s="41"/>
      <c r="C327" s="204" t="s">
        <v>421</v>
      </c>
      <c r="D327" s="204" t="s">
        <v>182</v>
      </c>
      <c r="E327" s="205" t="s">
        <v>422</v>
      </c>
      <c r="F327" s="206" t="s">
        <v>423</v>
      </c>
      <c r="G327" s="207" t="s">
        <v>185</v>
      </c>
      <c r="H327" s="208">
        <v>3.78</v>
      </c>
      <c r="I327" s="209"/>
      <c r="J327" s="210">
        <f>ROUND(I327*H327,2)</f>
        <v>0</v>
      </c>
      <c r="K327" s="206" t="s">
        <v>186</v>
      </c>
      <c r="L327" s="61"/>
      <c r="M327" s="211" t="s">
        <v>22</v>
      </c>
      <c r="N327" s="212" t="s">
        <v>47</v>
      </c>
      <c r="O327" s="42"/>
      <c r="P327" s="213">
        <f>O327*H327</f>
        <v>0</v>
      </c>
      <c r="Q327" s="213">
        <v>0</v>
      </c>
      <c r="R327" s="213">
        <f>Q327*H327</f>
        <v>0</v>
      </c>
      <c r="S327" s="213">
        <v>0</v>
      </c>
      <c r="T327" s="214">
        <f>S327*H327</f>
        <v>0</v>
      </c>
      <c r="AR327" s="24" t="s">
        <v>187</v>
      </c>
      <c r="AT327" s="24" t="s">
        <v>182</v>
      </c>
      <c r="AU327" s="24" t="s">
        <v>84</v>
      </c>
      <c r="AY327" s="24" t="s">
        <v>179</v>
      </c>
      <c r="BE327" s="215">
        <f>IF(N327="základní",J327,0)</f>
        <v>0</v>
      </c>
      <c r="BF327" s="215">
        <f>IF(N327="snížená",J327,0)</f>
        <v>0</v>
      </c>
      <c r="BG327" s="215">
        <f>IF(N327="zákl. přenesená",J327,0)</f>
        <v>0</v>
      </c>
      <c r="BH327" s="215">
        <f>IF(N327="sníž. přenesená",J327,0)</f>
        <v>0</v>
      </c>
      <c r="BI327" s="215">
        <f>IF(N327="nulová",J327,0)</f>
        <v>0</v>
      </c>
      <c r="BJ327" s="24" t="s">
        <v>24</v>
      </c>
      <c r="BK327" s="215">
        <f>ROUND(I327*H327,2)</f>
        <v>0</v>
      </c>
      <c r="BL327" s="24" t="s">
        <v>187</v>
      </c>
      <c r="BM327" s="24" t="s">
        <v>424</v>
      </c>
    </row>
    <row r="328" spans="2:65" s="14" customFormat="1" ht="13.5">
      <c r="B328" s="240"/>
      <c r="C328" s="241"/>
      <c r="D328" s="218" t="s">
        <v>189</v>
      </c>
      <c r="E328" s="242" t="s">
        <v>22</v>
      </c>
      <c r="F328" s="243" t="s">
        <v>317</v>
      </c>
      <c r="G328" s="241"/>
      <c r="H328" s="244" t="s">
        <v>22</v>
      </c>
      <c r="I328" s="245"/>
      <c r="J328" s="241"/>
      <c r="K328" s="241"/>
      <c r="L328" s="246"/>
      <c r="M328" s="247"/>
      <c r="N328" s="248"/>
      <c r="O328" s="248"/>
      <c r="P328" s="248"/>
      <c r="Q328" s="248"/>
      <c r="R328" s="248"/>
      <c r="S328" s="248"/>
      <c r="T328" s="249"/>
      <c r="AT328" s="250" t="s">
        <v>189</v>
      </c>
      <c r="AU328" s="250" t="s">
        <v>84</v>
      </c>
      <c r="AV328" s="14" t="s">
        <v>24</v>
      </c>
      <c r="AW328" s="14" t="s">
        <v>39</v>
      </c>
      <c r="AX328" s="14" t="s">
        <v>76</v>
      </c>
      <c r="AY328" s="250" t="s">
        <v>179</v>
      </c>
    </row>
    <row r="329" spans="2:65" s="12" customFormat="1" ht="13.5">
      <c r="B329" s="216"/>
      <c r="C329" s="217"/>
      <c r="D329" s="218" t="s">
        <v>189</v>
      </c>
      <c r="E329" s="219" t="s">
        <v>22</v>
      </c>
      <c r="F329" s="220" t="s">
        <v>425</v>
      </c>
      <c r="G329" s="217"/>
      <c r="H329" s="221">
        <v>3.78</v>
      </c>
      <c r="I329" s="222"/>
      <c r="J329" s="217"/>
      <c r="K329" s="217"/>
      <c r="L329" s="223"/>
      <c r="M329" s="224"/>
      <c r="N329" s="225"/>
      <c r="O329" s="225"/>
      <c r="P329" s="225"/>
      <c r="Q329" s="225"/>
      <c r="R329" s="225"/>
      <c r="S329" s="225"/>
      <c r="T329" s="226"/>
      <c r="AT329" s="227" t="s">
        <v>189</v>
      </c>
      <c r="AU329" s="227" t="s">
        <v>84</v>
      </c>
      <c r="AV329" s="12" t="s">
        <v>84</v>
      </c>
      <c r="AW329" s="12" t="s">
        <v>39</v>
      </c>
      <c r="AX329" s="12" t="s">
        <v>76</v>
      </c>
      <c r="AY329" s="227" t="s">
        <v>179</v>
      </c>
    </row>
    <row r="330" spans="2:65" s="13" customFormat="1" ht="13.5">
      <c r="B330" s="228"/>
      <c r="C330" s="229"/>
      <c r="D330" s="230" t="s">
        <v>189</v>
      </c>
      <c r="E330" s="231" t="s">
        <v>22</v>
      </c>
      <c r="F330" s="232" t="s">
        <v>191</v>
      </c>
      <c r="G330" s="229"/>
      <c r="H330" s="233">
        <v>3.78</v>
      </c>
      <c r="I330" s="234"/>
      <c r="J330" s="229"/>
      <c r="K330" s="229"/>
      <c r="L330" s="235"/>
      <c r="M330" s="236"/>
      <c r="N330" s="237"/>
      <c r="O330" s="237"/>
      <c r="P330" s="237"/>
      <c r="Q330" s="237"/>
      <c r="R330" s="237"/>
      <c r="S330" s="237"/>
      <c r="T330" s="238"/>
      <c r="AT330" s="239" t="s">
        <v>189</v>
      </c>
      <c r="AU330" s="239" t="s">
        <v>84</v>
      </c>
      <c r="AV330" s="13" t="s">
        <v>187</v>
      </c>
      <c r="AW330" s="13" t="s">
        <v>39</v>
      </c>
      <c r="AX330" s="13" t="s">
        <v>24</v>
      </c>
      <c r="AY330" s="239" t="s">
        <v>179</v>
      </c>
    </row>
    <row r="331" spans="2:65" s="1" customFormat="1" ht="31.5" customHeight="1">
      <c r="B331" s="41"/>
      <c r="C331" s="204" t="s">
        <v>349</v>
      </c>
      <c r="D331" s="204" t="s">
        <v>182</v>
      </c>
      <c r="E331" s="205" t="s">
        <v>426</v>
      </c>
      <c r="F331" s="206" t="s">
        <v>427</v>
      </c>
      <c r="G331" s="207" t="s">
        <v>185</v>
      </c>
      <c r="H331" s="208">
        <v>76.367999999999995</v>
      </c>
      <c r="I331" s="209"/>
      <c r="J331" s="210">
        <f>ROUND(I331*H331,2)</f>
        <v>0</v>
      </c>
      <c r="K331" s="206" t="s">
        <v>186</v>
      </c>
      <c r="L331" s="61"/>
      <c r="M331" s="211" t="s">
        <v>22</v>
      </c>
      <c r="N331" s="212" t="s">
        <v>47</v>
      </c>
      <c r="O331" s="42"/>
      <c r="P331" s="213">
        <f>O331*H331</f>
        <v>0</v>
      </c>
      <c r="Q331" s="213">
        <v>0</v>
      </c>
      <c r="R331" s="213">
        <f>Q331*H331</f>
        <v>0</v>
      </c>
      <c r="S331" s="213">
        <v>0</v>
      </c>
      <c r="T331" s="214">
        <f>S331*H331</f>
        <v>0</v>
      </c>
      <c r="AR331" s="24" t="s">
        <v>187</v>
      </c>
      <c r="AT331" s="24" t="s">
        <v>182</v>
      </c>
      <c r="AU331" s="24" t="s">
        <v>84</v>
      </c>
      <c r="AY331" s="24" t="s">
        <v>179</v>
      </c>
      <c r="BE331" s="215">
        <f>IF(N331="základní",J331,0)</f>
        <v>0</v>
      </c>
      <c r="BF331" s="215">
        <f>IF(N331="snížená",J331,0)</f>
        <v>0</v>
      </c>
      <c r="BG331" s="215">
        <f>IF(N331="zákl. přenesená",J331,0)</f>
        <v>0</v>
      </c>
      <c r="BH331" s="215">
        <f>IF(N331="sníž. přenesená",J331,0)</f>
        <v>0</v>
      </c>
      <c r="BI331" s="215">
        <f>IF(N331="nulová",J331,0)</f>
        <v>0</v>
      </c>
      <c r="BJ331" s="24" t="s">
        <v>24</v>
      </c>
      <c r="BK331" s="215">
        <f>ROUND(I331*H331,2)</f>
        <v>0</v>
      </c>
      <c r="BL331" s="24" t="s">
        <v>187</v>
      </c>
      <c r="BM331" s="24" t="s">
        <v>428</v>
      </c>
    </row>
    <row r="332" spans="2:65" s="14" customFormat="1" ht="13.5">
      <c r="B332" s="240"/>
      <c r="C332" s="241"/>
      <c r="D332" s="218" t="s">
        <v>189</v>
      </c>
      <c r="E332" s="242" t="s">
        <v>22</v>
      </c>
      <c r="F332" s="243" t="s">
        <v>429</v>
      </c>
      <c r="G332" s="241"/>
      <c r="H332" s="244" t="s">
        <v>22</v>
      </c>
      <c r="I332" s="245"/>
      <c r="J332" s="241"/>
      <c r="K332" s="241"/>
      <c r="L332" s="246"/>
      <c r="M332" s="247"/>
      <c r="N332" s="248"/>
      <c r="O332" s="248"/>
      <c r="P332" s="248"/>
      <c r="Q332" s="248"/>
      <c r="R332" s="248"/>
      <c r="S332" s="248"/>
      <c r="T332" s="249"/>
      <c r="AT332" s="250" t="s">
        <v>189</v>
      </c>
      <c r="AU332" s="250" t="s">
        <v>84</v>
      </c>
      <c r="AV332" s="14" t="s">
        <v>24</v>
      </c>
      <c r="AW332" s="14" t="s">
        <v>39</v>
      </c>
      <c r="AX332" s="14" t="s">
        <v>76</v>
      </c>
      <c r="AY332" s="250" t="s">
        <v>179</v>
      </c>
    </row>
    <row r="333" spans="2:65" s="12" customFormat="1" ht="13.5">
      <c r="B333" s="216"/>
      <c r="C333" s="217"/>
      <c r="D333" s="218" t="s">
        <v>189</v>
      </c>
      <c r="E333" s="219" t="s">
        <v>22</v>
      </c>
      <c r="F333" s="220" t="s">
        <v>430</v>
      </c>
      <c r="G333" s="217"/>
      <c r="H333" s="221">
        <v>25.751999999999999</v>
      </c>
      <c r="I333" s="222"/>
      <c r="J333" s="217"/>
      <c r="K333" s="217"/>
      <c r="L333" s="223"/>
      <c r="M333" s="224"/>
      <c r="N333" s="225"/>
      <c r="O333" s="225"/>
      <c r="P333" s="225"/>
      <c r="Q333" s="225"/>
      <c r="R333" s="225"/>
      <c r="S333" s="225"/>
      <c r="T333" s="226"/>
      <c r="AT333" s="227" t="s">
        <v>189</v>
      </c>
      <c r="AU333" s="227" t="s">
        <v>84</v>
      </c>
      <c r="AV333" s="12" t="s">
        <v>84</v>
      </c>
      <c r="AW333" s="12" t="s">
        <v>39</v>
      </c>
      <c r="AX333" s="12" t="s">
        <v>76</v>
      </c>
      <c r="AY333" s="227" t="s">
        <v>179</v>
      </c>
    </row>
    <row r="334" spans="2:65" s="12" customFormat="1" ht="13.5">
      <c r="B334" s="216"/>
      <c r="C334" s="217"/>
      <c r="D334" s="218" t="s">
        <v>189</v>
      </c>
      <c r="E334" s="219" t="s">
        <v>22</v>
      </c>
      <c r="F334" s="220" t="s">
        <v>431</v>
      </c>
      <c r="G334" s="217"/>
      <c r="H334" s="221">
        <v>19.757999999999999</v>
      </c>
      <c r="I334" s="222"/>
      <c r="J334" s="217"/>
      <c r="K334" s="217"/>
      <c r="L334" s="223"/>
      <c r="M334" s="224"/>
      <c r="N334" s="225"/>
      <c r="O334" s="225"/>
      <c r="P334" s="225"/>
      <c r="Q334" s="225"/>
      <c r="R334" s="225"/>
      <c r="S334" s="225"/>
      <c r="T334" s="226"/>
      <c r="AT334" s="227" t="s">
        <v>189</v>
      </c>
      <c r="AU334" s="227" t="s">
        <v>84</v>
      </c>
      <c r="AV334" s="12" t="s">
        <v>84</v>
      </c>
      <c r="AW334" s="12" t="s">
        <v>39</v>
      </c>
      <c r="AX334" s="12" t="s">
        <v>76</v>
      </c>
      <c r="AY334" s="227" t="s">
        <v>179</v>
      </c>
    </row>
    <row r="335" spans="2:65" s="12" customFormat="1" ht="13.5">
      <c r="B335" s="216"/>
      <c r="C335" s="217"/>
      <c r="D335" s="218" t="s">
        <v>189</v>
      </c>
      <c r="E335" s="219" t="s">
        <v>22</v>
      </c>
      <c r="F335" s="220" t="s">
        <v>432</v>
      </c>
      <c r="G335" s="217"/>
      <c r="H335" s="221">
        <v>15.096</v>
      </c>
      <c r="I335" s="222"/>
      <c r="J335" s="217"/>
      <c r="K335" s="217"/>
      <c r="L335" s="223"/>
      <c r="M335" s="224"/>
      <c r="N335" s="225"/>
      <c r="O335" s="225"/>
      <c r="P335" s="225"/>
      <c r="Q335" s="225"/>
      <c r="R335" s="225"/>
      <c r="S335" s="225"/>
      <c r="T335" s="226"/>
      <c r="AT335" s="227" t="s">
        <v>189</v>
      </c>
      <c r="AU335" s="227" t="s">
        <v>84</v>
      </c>
      <c r="AV335" s="12" t="s">
        <v>84</v>
      </c>
      <c r="AW335" s="12" t="s">
        <v>39</v>
      </c>
      <c r="AX335" s="12" t="s">
        <v>76</v>
      </c>
      <c r="AY335" s="227" t="s">
        <v>179</v>
      </c>
    </row>
    <row r="336" spans="2:65" s="12" customFormat="1" ht="13.5">
      <c r="B336" s="216"/>
      <c r="C336" s="217"/>
      <c r="D336" s="218" t="s">
        <v>189</v>
      </c>
      <c r="E336" s="219" t="s">
        <v>22</v>
      </c>
      <c r="F336" s="220" t="s">
        <v>433</v>
      </c>
      <c r="G336" s="217"/>
      <c r="H336" s="221">
        <v>15.762</v>
      </c>
      <c r="I336" s="222"/>
      <c r="J336" s="217"/>
      <c r="K336" s="217"/>
      <c r="L336" s="223"/>
      <c r="M336" s="224"/>
      <c r="N336" s="225"/>
      <c r="O336" s="225"/>
      <c r="P336" s="225"/>
      <c r="Q336" s="225"/>
      <c r="R336" s="225"/>
      <c r="S336" s="225"/>
      <c r="T336" s="226"/>
      <c r="AT336" s="227" t="s">
        <v>189</v>
      </c>
      <c r="AU336" s="227" t="s">
        <v>84</v>
      </c>
      <c r="AV336" s="12" t="s">
        <v>84</v>
      </c>
      <c r="AW336" s="12" t="s">
        <v>39</v>
      </c>
      <c r="AX336" s="12" t="s">
        <v>76</v>
      </c>
      <c r="AY336" s="227" t="s">
        <v>179</v>
      </c>
    </row>
    <row r="337" spans="2:65" s="13" customFormat="1" ht="13.5">
      <c r="B337" s="228"/>
      <c r="C337" s="229"/>
      <c r="D337" s="230" t="s">
        <v>189</v>
      </c>
      <c r="E337" s="231" t="s">
        <v>22</v>
      </c>
      <c r="F337" s="232" t="s">
        <v>191</v>
      </c>
      <c r="G337" s="229"/>
      <c r="H337" s="233">
        <v>76.367999999999995</v>
      </c>
      <c r="I337" s="234"/>
      <c r="J337" s="229"/>
      <c r="K337" s="229"/>
      <c r="L337" s="235"/>
      <c r="M337" s="236"/>
      <c r="N337" s="237"/>
      <c r="O337" s="237"/>
      <c r="P337" s="237"/>
      <c r="Q337" s="237"/>
      <c r="R337" s="237"/>
      <c r="S337" s="237"/>
      <c r="T337" s="238"/>
      <c r="AT337" s="239" t="s">
        <v>189</v>
      </c>
      <c r="AU337" s="239" t="s">
        <v>84</v>
      </c>
      <c r="AV337" s="13" t="s">
        <v>187</v>
      </c>
      <c r="AW337" s="13" t="s">
        <v>39</v>
      </c>
      <c r="AX337" s="13" t="s">
        <v>24</v>
      </c>
      <c r="AY337" s="239" t="s">
        <v>179</v>
      </c>
    </row>
    <row r="338" spans="2:65" s="1" customFormat="1" ht="31.5" customHeight="1">
      <c r="B338" s="41"/>
      <c r="C338" s="204" t="s">
        <v>434</v>
      </c>
      <c r="D338" s="204" t="s">
        <v>182</v>
      </c>
      <c r="E338" s="205" t="s">
        <v>435</v>
      </c>
      <c r="F338" s="206" t="s">
        <v>436</v>
      </c>
      <c r="G338" s="207" t="s">
        <v>185</v>
      </c>
      <c r="H338" s="208">
        <v>76.367999999999995</v>
      </c>
      <c r="I338" s="209"/>
      <c r="J338" s="210">
        <f>ROUND(I338*H338,2)</f>
        <v>0</v>
      </c>
      <c r="K338" s="206" t="s">
        <v>186</v>
      </c>
      <c r="L338" s="61"/>
      <c r="M338" s="211" t="s">
        <v>22</v>
      </c>
      <c r="N338" s="212" t="s">
        <v>47</v>
      </c>
      <c r="O338" s="42"/>
      <c r="P338" s="213">
        <f>O338*H338</f>
        <v>0</v>
      </c>
      <c r="Q338" s="213">
        <v>0</v>
      </c>
      <c r="R338" s="213">
        <f>Q338*H338</f>
        <v>0</v>
      </c>
      <c r="S338" s="213">
        <v>0</v>
      </c>
      <c r="T338" s="214">
        <f>S338*H338</f>
        <v>0</v>
      </c>
      <c r="AR338" s="24" t="s">
        <v>187</v>
      </c>
      <c r="AT338" s="24" t="s">
        <v>182</v>
      </c>
      <c r="AU338" s="24" t="s">
        <v>84</v>
      </c>
      <c r="AY338" s="24" t="s">
        <v>179</v>
      </c>
      <c r="BE338" s="215">
        <f>IF(N338="základní",J338,0)</f>
        <v>0</v>
      </c>
      <c r="BF338" s="215">
        <f>IF(N338="snížená",J338,0)</f>
        <v>0</v>
      </c>
      <c r="BG338" s="215">
        <f>IF(N338="zákl. přenesená",J338,0)</f>
        <v>0</v>
      </c>
      <c r="BH338" s="215">
        <f>IF(N338="sníž. přenesená",J338,0)</f>
        <v>0</v>
      </c>
      <c r="BI338" s="215">
        <f>IF(N338="nulová",J338,0)</f>
        <v>0</v>
      </c>
      <c r="BJ338" s="24" t="s">
        <v>24</v>
      </c>
      <c r="BK338" s="215">
        <f>ROUND(I338*H338,2)</f>
        <v>0</v>
      </c>
      <c r="BL338" s="24" t="s">
        <v>187</v>
      </c>
      <c r="BM338" s="24" t="s">
        <v>437</v>
      </c>
    </row>
    <row r="339" spans="2:65" s="14" customFormat="1" ht="13.5">
      <c r="B339" s="240"/>
      <c r="C339" s="241"/>
      <c r="D339" s="218" t="s">
        <v>189</v>
      </c>
      <c r="E339" s="242" t="s">
        <v>22</v>
      </c>
      <c r="F339" s="243" t="s">
        <v>429</v>
      </c>
      <c r="G339" s="241"/>
      <c r="H339" s="244" t="s">
        <v>22</v>
      </c>
      <c r="I339" s="245"/>
      <c r="J339" s="241"/>
      <c r="K339" s="241"/>
      <c r="L339" s="246"/>
      <c r="M339" s="247"/>
      <c r="N339" s="248"/>
      <c r="O339" s="248"/>
      <c r="P339" s="248"/>
      <c r="Q339" s="248"/>
      <c r="R339" s="248"/>
      <c r="S339" s="248"/>
      <c r="T339" s="249"/>
      <c r="AT339" s="250" t="s">
        <v>189</v>
      </c>
      <c r="AU339" s="250" t="s">
        <v>84</v>
      </c>
      <c r="AV339" s="14" t="s">
        <v>24</v>
      </c>
      <c r="AW339" s="14" t="s">
        <v>39</v>
      </c>
      <c r="AX339" s="14" t="s">
        <v>76</v>
      </c>
      <c r="AY339" s="250" t="s">
        <v>179</v>
      </c>
    </row>
    <row r="340" spans="2:65" s="12" customFormat="1" ht="13.5">
      <c r="B340" s="216"/>
      <c r="C340" s="217"/>
      <c r="D340" s="218" t="s">
        <v>189</v>
      </c>
      <c r="E340" s="219" t="s">
        <v>22</v>
      </c>
      <c r="F340" s="220" t="s">
        <v>430</v>
      </c>
      <c r="G340" s="217"/>
      <c r="H340" s="221">
        <v>25.751999999999999</v>
      </c>
      <c r="I340" s="222"/>
      <c r="J340" s="217"/>
      <c r="K340" s="217"/>
      <c r="L340" s="223"/>
      <c r="M340" s="224"/>
      <c r="N340" s="225"/>
      <c r="O340" s="225"/>
      <c r="P340" s="225"/>
      <c r="Q340" s="225"/>
      <c r="R340" s="225"/>
      <c r="S340" s="225"/>
      <c r="T340" s="226"/>
      <c r="AT340" s="227" t="s">
        <v>189</v>
      </c>
      <c r="AU340" s="227" t="s">
        <v>84</v>
      </c>
      <c r="AV340" s="12" t="s">
        <v>84</v>
      </c>
      <c r="AW340" s="12" t="s">
        <v>39</v>
      </c>
      <c r="AX340" s="12" t="s">
        <v>76</v>
      </c>
      <c r="AY340" s="227" t="s">
        <v>179</v>
      </c>
    </row>
    <row r="341" spans="2:65" s="12" customFormat="1" ht="13.5">
      <c r="B341" s="216"/>
      <c r="C341" s="217"/>
      <c r="D341" s="218" t="s">
        <v>189</v>
      </c>
      <c r="E341" s="219" t="s">
        <v>22</v>
      </c>
      <c r="F341" s="220" t="s">
        <v>431</v>
      </c>
      <c r="G341" s="217"/>
      <c r="H341" s="221">
        <v>19.757999999999999</v>
      </c>
      <c r="I341" s="222"/>
      <c r="J341" s="217"/>
      <c r="K341" s="217"/>
      <c r="L341" s="223"/>
      <c r="M341" s="224"/>
      <c r="N341" s="225"/>
      <c r="O341" s="225"/>
      <c r="P341" s="225"/>
      <c r="Q341" s="225"/>
      <c r="R341" s="225"/>
      <c r="S341" s="225"/>
      <c r="T341" s="226"/>
      <c r="AT341" s="227" t="s">
        <v>189</v>
      </c>
      <c r="AU341" s="227" t="s">
        <v>84</v>
      </c>
      <c r="AV341" s="12" t="s">
        <v>84</v>
      </c>
      <c r="AW341" s="12" t="s">
        <v>39</v>
      </c>
      <c r="AX341" s="12" t="s">
        <v>76</v>
      </c>
      <c r="AY341" s="227" t="s">
        <v>179</v>
      </c>
    </row>
    <row r="342" spans="2:65" s="12" customFormat="1" ht="13.5">
      <c r="B342" s="216"/>
      <c r="C342" s="217"/>
      <c r="D342" s="218" t="s">
        <v>189</v>
      </c>
      <c r="E342" s="219" t="s">
        <v>22</v>
      </c>
      <c r="F342" s="220" t="s">
        <v>432</v>
      </c>
      <c r="G342" s="217"/>
      <c r="H342" s="221">
        <v>15.096</v>
      </c>
      <c r="I342" s="222"/>
      <c r="J342" s="217"/>
      <c r="K342" s="217"/>
      <c r="L342" s="223"/>
      <c r="M342" s="224"/>
      <c r="N342" s="225"/>
      <c r="O342" s="225"/>
      <c r="P342" s="225"/>
      <c r="Q342" s="225"/>
      <c r="R342" s="225"/>
      <c r="S342" s="225"/>
      <c r="T342" s="226"/>
      <c r="AT342" s="227" t="s">
        <v>189</v>
      </c>
      <c r="AU342" s="227" t="s">
        <v>84</v>
      </c>
      <c r="AV342" s="12" t="s">
        <v>84</v>
      </c>
      <c r="AW342" s="12" t="s">
        <v>39</v>
      </c>
      <c r="AX342" s="12" t="s">
        <v>76</v>
      </c>
      <c r="AY342" s="227" t="s">
        <v>179</v>
      </c>
    </row>
    <row r="343" spans="2:65" s="12" customFormat="1" ht="13.5">
      <c r="B343" s="216"/>
      <c r="C343" s="217"/>
      <c r="D343" s="218" t="s">
        <v>189</v>
      </c>
      <c r="E343" s="219" t="s">
        <v>22</v>
      </c>
      <c r="F343" s="220" t="s">
        <v>433</v>
      </c>
      <c r="G343" s="217"/>
      <c r="H343" s="221">
        <v>15.762</v>
      </c>
      <c r="I343" s="222"/>
      <c r="J343" s="217"/>
      <c r="K343" s="217"/>
      <c r="L343" s="223"/>
      <c r="M343" s="224"/>
      <c r="N343" s="225"/>
      <c r="O343" s="225"/>
      <c r="P343" s="225"/>
      <c r="Q343" s="225"/>
      <c r="R343" s="225"/>
      <c r="S343" s="225"/>
      <c r="T343" s="226"/>
      <c r="AT343" s="227" t="s">
        <v>189</v>
      </c>
      <c r="AU343" s="227" t="s">
        <v>84</v>
      </c>
      <c r="AV343" s="12" t="s">
        <v>84</v>
      </c>
      <c r="AW343" s="12" t="s">
        <v>39</v>
      </c>
      <c r="AX343" s="12" t="s">
        <v>76</v>
      </c>
      <c r="AY343" s="227" t="s">
        <v>179</v>
      </c>
    </row>
    <row r="344" spans="2:65" s="13" customFormat="1" ht="13.5">
      <c r="B344" s="228"/>
      <c r="C344" s="229"/>
      <c r="D344" s="230" t="s">
        <v>189</v>
      </c>
      <c r="E344" s="231" t="s">
        <v>22</v>
      </c>
      <c r="F344" s="232" t="s">
        <v>191</v>
      </c>
      <c r="G344" s="229"/>
      <c r="H344" s="233">
        <v>76.367999999999995</v>
      </c>
      <c r="I344" s="234"/>
      <c r="J344" s="229"/>
      <c r="K344" s="229"/>
      <c r="L344" s="235"/>
      <c r="M344" s="236"/>
      <c r="N344" s="237"/>
      <c r="O344" s="237"/>
      <c r="P344" s="237"/>
      <c r="Q344" s="237"/>
      <c r="R344" s="237"/>
      <c r="S344" s="237"/>
      <c r="T344" s="238"/>
      <c r="AT344" s="239" t="s">
        <v>189</v>
      </c>
      <c r="AU344" s="239" t="s">
        <v>84</v>
      </c>
      <c r="AV344" s="13" t="s">
        <v>187</v>
      </c>
      <c r="AW344" s="13" t="s">
        <v>39</v>
      </c>
      <c r="AX344" s="13" t="s">
        <v>24</v>
      </c>
      <c r="AY344" s="239" t="s">
        <v>179</v>
      </c>
    </row>
    <row r="345" spans="2:65" s="1" customFormat="1" ht="44.25" customHeight="1">
      <c r="B345" s="41"/>
      <c r="C345" s="204" t="s">
        <v>355</v>
      </c>
      <c r="D345" s="204" t="s">
        <v>182</v>
      </c>
      <c r="E345" s="205" t="s">
        <v>438</v>
      </c>
      <c r="F345" s="206" t="s">
        <v>439</v>
      </c>
      <c r="G345" s="207" t="s">
        <v>185</v>
      </c>
      <c r="H345" s="208">
        <v>53.832000000000001</v>
      </c>
      <c r="I345" s="209"/>
      <c r="J345" s="210">
        <f>ROUND(I345*H345,2)</f>
        <v>0</v>
      </c>
      <c r="K345" s="206" t="s">
        <v>186</v>
      </c>
      <c r="L345" s="61"/>
      <c r="M345" s="211" t="s">
        <v>22</v>
      </c>
      <c r="N345" s="212" t="s">
        <v>47</v>
      </c>
      <c r="O345" s="42"/>
      <c r="P345" s="213">
        <f>O345*H345</f>
        <v>0</v>
      </c>
      <c r="Q345" s="213">
        <v>0</v>
      </c>
      <c r="R345" s="213">
        <f>Q345*H345</f>
        <v>0</v>
      </c>
      <c r="S345" s="213">
        <v>0</v>
      </c>
      <c r="T345" s="214">
        <f>S345*H345</f>
        <v>0</v>
      </c>
      <c r="AR345" s="24" t="s">
        <v>187</v>
      </c>
      <c r="AT345" s="24" t="s">
        <v>182</v>
      </c>
      <c r="AU345" s="24" t="s">
        <v>84</v>
      </c>
      <c r="AY345" s="24" t="s">
        <v>179</v>
      </c>
      <c r="BE345" s="215">
        <f>IF(N345="základní",J345,0)</f>
        <v>0</v>
      </c>
      <c r="BF345" s="215">
        <f>IF(N345="snížená",J345,0)</f>
        <v>0</v>
      </c>
      <c r="BG345" s="215">
        <f>IF(N345="zákl. přenesená",J345,0)</f>
        <v>0</v>
      </c>
      <c r="BH345" s="215">
        <f>IF(N345="sníž. přenesená",J345,0)</f>
        <v>0</v>
      </c>
      <c r="BI345" s="215">
        <f>IF(N345="nulová",J345,0)</f>
        <v>0</v>
      </c>
      <c r="BJ345" s="24" t="s">
        <v>24</v>
      </c>
      <c r="BK345" s="215">
        <f>ROUND(I345*H345,2)</f>
        <v>0</v>
      </c>
      <c r="BL345" s="24" t="s">
        <v>187</v>
      </c>
      <c r="BM345" s="24" t="s">
        <v>440</v>
      </c>
    </row>
    <row r="346" spans="2:65" s="14" customFormat="1" ht="13.5">
      <c r="B346" s="240"/>
      <c r="C346" s="241"/>
      <c r="D346" s="218" t="s">
        <v>189</v>
      </c>
      <c r="E346" s="242" t="s">
        <v>22</v>
      </c>
      <c r="F346" s="243" t="s">
        <v>441</v>
      </c>
      <c r="G346" s="241"/>
      <c r="H346" s="244" t="s">
        <v>22</v>
      </c>
      <c r="I346" s="245"/>
      <c r="J346" s="241"/>
      <c r="K346" s="241"/>
      <c r="L346" s="246"/>
      <c r="M346" s="247"/>
      <c r="N346" s="248"/>
      <c r="O346" s="248"/>
      <c r="P346" s="248"/>
      <c r="Q346" s="248"/>
      <c r="R346" s="248"/>
      <c r="S346" s="248"/>
      <c r="T346" s="249"/>
      <c r="AT346" s="250" t="s">
        <v>189</v>
      </c>
      <c r="AU346" s="250" t="s">
        <v>84</v>
      </c>
      <c r="AV346" s="14" t="s">
        <v>24</v>
      </c>
      <c r="AW346" s="14" t="s">
        <v>39</v>
      </c>
      <c r="AX346" s="14" t="s">
        <v>76</v>
      </c>
      <c r="AY346" s="250" t="s">
        <v>179</v>
      </c>
    </row>
    <row r="347" spans="2:65" s="12" customFormat="1" ht="13.5">
      <c r="B347" s="216"/>
      <c r="C347" s="217"/>
      <c r="D347" s="218" t="s">
        <v>189</v>
      </c>
      <c r="E347" s="219" t="s">
        <v>22</v>
      </c>
      <c r="F347" s="220" t="s">
        <v>442</v>
      </c>
      <c r="G347" s="217"/>
      <c r="H347" s="221">
        <v>53.832000000000001</v>
      </c>
      <c r="I347" s="222"/>
      <c r="J347" s="217"/>
      <c r="K347" s="217"/>
      <c r="L347" s="223"/>
      <c r="M347" s="224"/>
      <c r="N347" s="225"/>
      <c r="O347" s="225"/>
      <c r="P347" s="225"/>
      <c r="Q347" s="225"/>
      <c r="R347" s="225"/>
      <c r="S347" s="225"/>
      <c r="T347" s="226"/>
      <c r="AT347" s="227" t="s">
        <v>189</v>
      </c>
      <c r="AU347" s="227" t="s">
        <v>84</v>
      </c>
      <c r="AV347" s="12" t="s">
        <v>84</v>
      </c>
      <c r="AW347" s="12" t="s">
        <v>39</v>
      </c>
      <c r="AX347" s="12" t="s">
        <v>76</v>
      </c>
      <c r="AY347" s="227" t="s">
        <v>179</v>
      </c>
    </row>
    <row r="348" spans="2:65" s="13" customFormat="1" ht="13.5">
      <c r="B348" s="228"/>
      <c r="C348" s="229"/>
      <c r="D348" s="230" t="s">
        <v>189</v>
      </c>
      <c r="E348" s="231" t="s">
        <v>22</v>
      </c>
      <c r="F348" s="232" t="s">
        <v>191</v>
      </c>
      <c r="G348" s="229"/>
      <c r="H348" s="233">
        <v>53.832000000000001</v>
      </c>
      <c r="I348" s="234"/>
      <c r="J348" s="229"/>
      <c r="K348" s="229"/>
      <c r="L348" s="235"/>
      <c r="M348" s="236"/>
      <c r="N348" s="237"/>
      <c r="O348" s="237"/>
      <c r="P348" s="237"/>
      <c r="Q348" s="237"/>
      <c r="R348" s="237"/>
      <c r="S348" s="237"/>
      <c r="T348" s="238"/>
      <c r="AT348" s="239" t="s">
        <v>189</v>
      </c>
      <c r="AU348" s="239" t="s">
        <v>84</v>
      </c>
      <c r="AV348" s="13" t="s">
        <v>187</v>
      </c>
      <c r="AW348" s="13" t="s">
        <v>39</v>
      </c>
      <c r="AX348" s="13" t="s">
        <v>24</v>
      </c>
      <c r="AY348" s="239" t="s">
        <v>179</v>
      </c>
    </row>
    <row r="349" spans="2:65" s="1" customFormat="1" ht="31.5" customHeight="1">
      <c r="B349" s="41"/>
      <c r="C349" s="204" t="s">
        <v>443</v>
      </c>
      <c r="D349" s="204" t="s">
        <v>182</v>
      </c>
      <c r="E349" s="205" t="s">
        <v>444</v>
      </c>
      <c r="F349" s="206" t="s">
        <v>445</v>
      </c>
      <c r="G349" s="207" t="s">
        <v>185</v>
      </c>
      <c r="H349" s="208">
        <v>53.832000000000001</v>
      </c>
      <c r="I349" s="209"/>
      <c r="J349" s="210">
        <f>ROUND(I349*H349,2)</f>
        <v>0</v>
      </c>
      <c r="K349" s="206" t="s">
        <v>186</v>
      </c>
      <c r="L349" s="61"/>
      <c r="M349" s="211" t="s">
        <v>22</v>
      </c>
      <c r="N349" s="212" t="s">
        <v>47</v>
      </c>
      <c r="O349" s="42"/>
      <c r="P349" s="213">
        <f>O349*H349</f>
        <v>0</v>
      </c>
      <c r="Q349" s="213">
        <v>0</v>
      </c>
      <c r="R349" s="213">
        <f>Q349*H349</f>
        <v>0</v>
      </c>
      <c r="S349" s="213">
        <v>0</v>
      </c>
      <c r="T349" s="214">
        <f>S349*H349</f>
        <v>0</v>
      </c>
      <c r="AR349" s="24" t="s">
        <v>187</v>
      </c>
      <c r="AT349" s="24" t="s">
        <v>182</v>
      </c>
      <c r="AU349" s="24" t="s">
        <v>84</v>
      </c>
      <c r="AY349" s="24" t="s">
        <v>179</v>
      </c>
      <c r="BE349" s="215">
        <f>IF(N349="základní",J349,0)</f>
        <v>0</v>
      </c>
      <c r="BF349" s="215">
        <f>IF(N349="snížená",J349,0)</f>
        <v>0</v>
      </c>
      <c r="BG349" s="215">
        <f>IF(N349="zákl. přenesená",J349,0)</f>
        <v>0</v>
      </c>
      <c r="BH349" s="215">
        <f>IF(N349="sníž. přenesená",J349,0)</f>
        <v>0</v>
      </c>
      <c r="BI349" s="215">
        <f>IF(N349="nulová",J349,0)</f>
        <v>0</v>
      </c>
      <c r="BJ349" s="24" t="s">
        <v>24</v>
      </c>
      <c r="BK349" s="215">
        <f>ROUND(I349*H349,2)</f>
        <v>0</v>
      </c>
      <c r="BL349" s="24" t="s">
        <v>187</v>
      </c>
      <c r="BM349" s="24" t="s">
        <v>446</v>
      </c>
    </row>
    <row r="350" spans="2:65" s="14" customFormat="1" ht="13.5">
      <c r="B350" s="240"/>
      <c r="C350" s="241"/>
      <c r="D350" s="218" t="s">
        <v>189</v>
      </c>
      <c r="E350" s="242" t="s">
        <v>22</v>
      </c>
      <c r="F350" s="243" t="s">
        <v>441</v>
      </c>
      <c r="G350" s="241"/>
      <c r="H350" s="244" t="s">
        <v>22</v>
      </c>
      <c r="I350" s="245"/>
      <c r="J350" s="241"/>
      <c r="K350" s="241"/>
      <c r="L350" s="246"/>
      <c r="M350" s="247"/>
      <c r="N350" s="248"/>
      <c r="O350" s="248"/>
      <c r="P350" s="248"/>
      <c r="Q350" s="248"/>
      <c r="R350" s="248"/>
      <c r="S350" s="248"/>
      <c r="T350" s="249"/>
      <c r="AT350" s="250" t="s">
        <v>189</v>
      </c>
      <c r="AU350" s="250" t="s">
        <v>84</v>
      </c>
      <c r="AV350" s="14" t="s">
        <v>24</v>
      </c>
      <c r="AW350" s="14" t="s">
        <v>39</v>
      </c>
      <c r="AX350" s="14" t="s">
        <v>76</v>
      </c>
      <c r="AY350" s="250" t="s">
        <v>179</v>
      </c>
    </row>
    <row r="351" spans="2:65" s="12" customFormat="1" ht="13.5">
      <c r="B351" s="216"/>
      <c r="C351" s="217"/>
      <c r="D351" s="218" t="s">
        <v>189</v>
      </c>
      <c r="E351" s="219" t="s">
        <v>22</v>
      </c>
      <c r="F351" s="220" t="s">
        <v>442</v>
      </c>
      <c r="G351" s="217"/>
      <c r="H351" s="221">
        <v>53.832000000000001</v>
      </c>
      <c r="I351" s="222"/>
      <c r="J351" s="217"/>
      <c r="K351" s="217"/>
      <c r="L351" s="223"/>
      <c r="M351" s="224"/>
      <c r="N351" s="225"/>
      <c r="O351" s="225"/>
      <c r="P351" s="225"/>
      <c r="Q351" s="225"/>
      <c r="R351" s="225"/>
      <c r="S351" s="225"/>
      <c r="T351" s="226"/>
      <c r="AT351" s="227" t="s">
        <v>189</v>
      </c>
      <c r="AU351" s="227" t="s">
        <v>84</v>
      </c>
      <c r="AV351" s="12" t="s">
        <v>84</v>
      </c>
      <c r="AW351" s="12" t="s">
        <v>39</v>
      </c>
      <c r="AX351" s="12" t="s">
        <v>76</v>
      </c>
      <c r="AY351" s="227" t="s">
        <v>179</v>
      </c>
    </row>
    <row r="352" spans="2:65" s="13" customFormat="1" ht="13.5">
      <c r="B352" s="228"/>
      <c r="C352" s="229"/>
      <c r="D352" s="230" t="s">
        <v>189</v>
      </c>
      <c r="E352" s="231" t="s">
        <v>22</v>
      </c>
      <c r="F352" s="232" t="s">
        <v>191</v>
      </c>
      <c r="G352" s="229"/>
      <c r="H352" s="233">
        <v>53.832000000000001</v>
      </c>
      <c r="I352" s="234"/>
      <c r="J352" s="229"/>
      <c r="K352" s="229"/>
      <c r="L352" s="235"/>
      <c r="M352" s="236"/>
      <c r="N352" s="237"/>
      <c r="O352" s="237"/>
      <c r="P352" s="237"/>
      <c r="Q352" s="237"/>
      <c r="R352" s="237"/>
      <c r="S352" s="237"/>
      <c r="T352" s="238"/>
      <c r="AT352" s="239" t="s">
        <v>189</v>
      </c>
      <c r="AU352" s="239" t="s">
        <v>84</v>
      </c>
      <c r="AV352" s="13" t="s">
        <v>187</v>
      </c>
      <c r="AW352" s="13" t="s">
        <v>39</v>
      </c>
      <c r="AX352" s="13" t="s">
        <v>24</v>
      </c>
      <c r="AY352" s="239" t="s">
        <v>179</v>
      </c>
    </row>
    <row r="353" spans="2:65" s="1" customFormat="1" ht="44.25" customHeight="1">
      <c r="B353" s="41"/>
      <c r="C353" s="204" t="s">
        <v>364</v>
      </c>
      <c r="D353" s="204" t="s">
        <v>182</v>
      </c>
      <c r="E353" s="205" t="s">
        <v>447</v>
      </c>
      <c r="F353" s="206" t="s">
        <v>448</v>
      </c>
      <c r="G353" s="207" t="s">
        <v>185</v>
      </c>
      <c r="H353" s="208">
        <v>53.832000000000001</v>
      </c>
      <c r="I353" s="209"/>
      <c r="J353" s="210">
        <f>ROUND(I353*H353,2)</f>
        <v>0</v>
      </c>
      <c r="K353" s="206" t="s">
        <v>186</v>
      </c>
      <c r="L353" s="61"/>
      <c r="M353" s="211" t="s">
        <v>22</v>
      </c>
      <c r="N353" s="212" t="s">
        <v>47</v>
      </c>
      <c r="O353" s="42"/>
      <c r="P353" s="213">
        <f>O353*H353</f>
        <v>0</v>
      </c>
      <c r="Q353" s="213">
        <v>0</v>
      </c>
      <c r="R353" s="213">
        <f>Q353*H353</f>
        <v>0</v>
      </c>
      <c r="S353" s="213">
        <v>0</v>
      </c>
      <c r="T353" s="214">
        <f>S353*H353</f>
        <v>0</v>
      </c>
      <c r="AR353" s="24" t="s">
        <v>187</v>
      </c>
      <c r="AT353" s="24" t="s">
        <v>182</v>
      </c>
      <c r="AU353" s="24" t="s">
        <v>84</v>
      </c>
      <c r="AY353" s="24" t="s">
        <v>179</v>
      </c>
      <c r="BE353" s="215">
        <f>IF(N353="základní",J353,0)</f>
        <v>0</v>
      </c>
      <c r="BF353" s="215">
        <f>IF(N353="snížená",J353,0)</f>
        <v>0</v>
      </c>
      <c r="BG353" s="215">
        <f>IF(N353="zákl. přenesená",J353,0)</f>
        <v>0</v>
      </c>
      <c r="BH353" s="215">
        <f>IF(N353="sníž. přenesená",J353,0)</f>
        <v>0</v>
      </c>
      <c r="BI353" s="215">
        <f>IF(N353="nulová",J353,0)</f>
        <v>0</v>
      </c>
      <c r="BJ353" s="24" t="s">
        <v>24</v>
      </c>
      <c r="BK353" s="215">
        <f>ROUND(I353*H353,2)</f>
        <v>0</v>
      </c>
      <c r="BL353" s="24" t="s">
        <v>187</v>
      </c>
      <c r="BM353" s="24" t="s">
        <v>449</v>
      </c>
    </row>
    <row r="354" spans="2:65" s="14" customFormat="1" ht="13.5">
      <c r="B354" s="240"/>
      <c r="C354" s="241"/>
      <c r="D354" s="218" t="s">
        <v>189</v>
      </c>
      <c r="E354" s="242" t="s">
        <v>22</v>
      </c>
      <c r="F354" s="243" t="s">
        <v>441</v>
      </c>
      <c r="G354" s="241"/>
      <c r="H354" s="244" t="s">
        <v>22</v>
      </c>
      <c r="I354" s="245"/>
      <c r="J354" s="241"/>
      <c r="K354" s="241"/>
      <c r="L354" s="246"/>
      <c r="M354" s="247"/>
      <c r="N354" s="248"/>
      <c r="O354" s="248"/>
      <c r="P354" s="248"/>
      <c r="Q354" s="248"/>
      <c r="R354" s="248"/>
      <c r="S354" s="248"/>
      <c r="T354" s="249"/>
      <c r="AT354" s="250" t="s">
        <v>189</v>
      </c>
      <c r="AU354" s="250" t="s">
        <v>84</v>
      </c>
      <c r="AV354" s="14" t="s">
        <v>24</v>
      </c>
      <c r="AW354" s="14" t="s">
        <v>39</v>
      </c>
      <c r="AX354" s="14" t="s">
        <v>76</v>
      </c>
      <c r="AY354" s="250" t="s">
        <v>179</v>
      </c>
    </row>
    <row r="355" spans="2:65" s="12" customFormat="1" ht="13.5">
      <c r="B355" s="216"/>
      <c r="C355" s="217"/>
      <c r="D355" s="218" t="s">
        <v>189</v>
      </c>
      <c r="E355" s="219" t="s">
        <v>22</v>
      </c>
      <c r="F355" s="220" t="s">
        <v>442</v>
      </c>
      <c r="G355" s="217"/>
      <c r="H355" s="221">
        <v>53.832000000000001</v>
      </c>
      <c r="I355" s="222"/>
      <c r="J355" s="217"/>
      <c r="K355" s="217"/>
      <c r="L355" s="223"/>
      <c r="M355" s="224"/>
      <c r="N355" s="225"/>
      <c r="O355" s="225"/>
      <c r="P355" s="225"/>
      <c r="Q355" s="225"/>
      <c r="R355" s="225"/>
      <c r="S355" s="225"/>
      <c r="T355" s="226"/>
      <c r="AT355" s="227" t="s">
        <v>189</v>
      </c>
      <c r="AU355" s="227" t="s">
        <v>84</v>
      </c>
      <c r="AV355" s="12" t="s">
        <v>84</v>
      </c>
      <c r="AW355" s="12" t="s">
        <v>39</v>
      </c>
      <c r="AX355" s="12" t="s">
        <v>76</v>
      </c>
      <c r="AY355" s="227" t="s">
        <v>179</v>
      </c>
    </row>
    <row r="356" spans="2:65" s="13" customFormat="1" ht="13.5">
      <c r="B356" s="228"/>
      <c r="C356" s="229"/>
      <c r="D356" s="230" t="s">
        <v>189</v>
      </c>
      <c r="E356" s="231" t="s">
        <v>22</v>
      </c>
      <c r="F356" s="232" t="s">
        <v>191</v>
      </c>
      <c r="G356" s="229"/>
      <c r="H356" s="233">
        <v>53.832000000000001</v>
      </c>
      <c r="I356" s="234"/>
      <c r="J356" s="229"/>
      <c r="K356" s="229"/>
      <c r="L356" s="235"/>
      <c r="M356" s="236"/>
      <c r="N356" s="237"/>
      <c r="O356" s="237"/>
      <c r="P356" s="237"/>
      <c r="Q356" s="237"/>
      <c r="R356" s="237"/>
      <c r="S356" s="237"/>
      <c r="T356" s="238"/>
      <c r="AT356" s="239" t="s">
        <v>189</v>
      </c>
      <c r="AU356" s="239" t="s">
        <v>84</v>
      </c>
      <c r="AV356" s="13" t="s">
        <v>187</v>
      </c>
      <c r="AW356" s="13" t="s">
        <v>39</v>
      </c>
      <c r="AX356" s="13" t="s">
        <v>24</v>
      </c>
      <c r="AY356" s="239" t="s">
        <v>179</v>
      </c>
    </row>
    <row r="357" spans="2:65" s="1" customFormat="1" ht="31.5" customHeight="1">
      <c r="B357" s="41"/>
      <c r="C357" s="204" t="s">
        <v>450</v>
      </c>
      <c r="D357" s="204" t="s">
        <v>182</v>
      </c>
      <c r="E357" s="205" t="s">
        <v>451</v>
      </c>
      <c r="F357" s="206" t="s">
        <v>452</v>
      </c>
      <c r="G357" s="207" t="s">
        <v>185</v>
      </c>
      <c r="H357" s="208">
        <v>16.739999999999998</v>
      </c>
      <c r="I357" s="209"/>
      <c r="J357" s="210">
        <f>ROUND(I357*H357,2)</f>
        <v>0</v>
      </c>
      <c r="K357" s="206" t="s">
        <v>186</v>
      </c>
      <c r="L357" s="61"/>
      <c r="M357" s="211" t="s">
        <v>22</v>
      </c>
      <c r="N357" s="212" t="s">
        <v>47</v>
      </c>
      <c r="O357" s="42"/>
      <c r="P357" s="213">
        <f>O357*H357</f>
        <v>0</v>
      </c>
      <c r="Q357" s="213">
        <v>0</v>
      </c>
      <c r="R357" s="213">
        <f>Q357*H357</f>
        <v>0</v>
      </c>
      <c r="S357" s="213">
        <v>0</v>
      </c>
      <c r="T357" s="214">
        <f>S357*H357</f>
        <v>0</v>
      </c>
      <c r="AR357" s="24" t="s">
        <v>187</v>
      </c>
      <c r="AT357" s="24" t="s">
        <v>182</v>
      </c>
      <c r="AU357" s="24" t="s">
        <v>84</v>
      </c>
      <c r="AY357" s="24" t="s">
        <v>179</v>
      </c>
      <c r="BE357" s="215">
        <f>IF(N357="základní",J357,0)</f>
        <v>0</v>
      </c>
      <c r="BF357" s="215">
        <f>IF(N357="snížená",J357,0)</f>
        <v>0</v>
      </c>
      <c r="BG357" s="215">
        <f>IF(N357="zákl. přenesená",J357,0)</f>
        <v>0</v>
      </c>
      <c r="BH357" s="215">
        <f>IF(N357="sníž. přenesená",J357,0)</f>
        <v>0</v>
      </c>
      <c r="BI357" s="215">
        <f>IF(N357="nulová",J357,0)</f>
        <v>0</v>
      </c>
      <c r="BJ357" s="24" t="s">
        <v>24</v>
      </c>
      <c r="BK357" s="215">
        <f>ROUND(I357*H357,2)</f>
        <v>0</v>
      </c>
      <c r="BL357" s="24" t="s">
        <v>187</v>
      </c>
      <c r="BM357" s="24" t="s">
        <v>453</v>
      </c>
    </row>
    <row r="358" spans="2:65" s="14" customFormat="1" ht="13.5">
      <c r="B358" s="240"/>
      <c r="C358" s="241"/>
      <c r="D358" s="218" t="s">
        <v>189</v>
      </c>
      <c r="E358" s="242" t="s">
        <v>22</v>
      </c>
      <c r="F358" s="243" t="s">
        <v>454</v>
      </c>
      <c r="G358" s="241"/>
      <c r="H358" s="244" t="s">
        <v>22</v>
      </c>
      <c r="I358" s="245"/>
      <c r="J358" s="241"/>
      <c r="K358" s="241"/>
      <c r="L358" s="246"/>
      <c r="M358" s="247"/>
      <c r="N358" s="248"/>
      <c r="O358" s="248"/>
      <c r="P358" s="248"/>
      <c r="Q358" s="248"/>
      <c r="R358" s="248"/>
      <c r="S358" s="248"/>
      <c r="T358" s="249"/>
      <c r="AT358" s="250" t="s">
        <v>189</v>
      </c>
      <c r="AU358" s="250" t="s">
        <v>84</v>
      </c>
      <c r="AV358" s="14" t="s">
        <v>24</v>
      </c>
      <c r="AW358" s="14" t="s">
        <v>39</v>
      </c>
      <c r="AX358" s="14" t="s">
        <v>76</v>
      </c>
      <c r="AY358" s="250" t="s">
        <v>179</v>
      </c>
    </row>
    <row r="359" spans="2:65" s="12" customFormat="1" ht="13.5">
      <c r="B359" s="216"/>
      <c r="C359" s="217"/>
      <c r="D359" s="218" t="s">
        <v>189</v>
      </c>
      <c r="E359" s="219" t="s">
        <v>22</v>
      </c>
      <c r="F359" s="220" t="s">
        <v>455</v>
      </c>
      <c r="G359" s="217"/>
      <c r="H359" s="221">
        <v>4.4000000000000004</v>
      </c>
      <c r="I359" s="222"/>
      <c r="J359" s="217"/>
      <c r="K359" s="217"/>
      <c r="L359" s="223"/>
      <c r="M359" s="224"/>
      <c r="N359" s="225"/>
      <c r="O359" s="225"/>
      <c r="P359" s="225"/>
      <c r="Q359" s="225"/>
      <c r="R359" s="225"/>
      <c r="S359" s="225"/>
      <c r="T359" s="226"/>
      <c r="AT359" s="227" t="s">
        <v>189</v>
      </c>
      <c r="AU359" s="227" t="s">
        <v>84</v>
      </c>
      <c r="AV359" s="12" t="s">
        <v>84</v>
      </c>
      <c r="AW359" s="12" t="s">
        <v>39</v>
      </c>
      <c r="AX359" s="12" t="s">
        <v>76</v>
      </c>
      <c r="AY359" s="227" t="s">
        <v>179</v>
      </c>
    </row>
    <row r="360" spans="2:65" s="12" customFormat="1" ht="13.5">
      <c r="B360" s="216"/>
      <c r="C360" s="217"/>
      <c r="D360" s="218" t="s">
        <v>189</v>
      </c>
      <c r="E360" s="219" t="s">
        <v>22</v>
      </c>
      <c r="F360" s="220" t="s">
        <v>456</v>
      </c>
      <c r="G360" s="217"/>
      <c r="H360" s="221">
        <v>3.62</v>
      </c>
      <c r="I360" s="222"/>
      <c r="J360" s="217"/>
      <c r="K360" s="217"/>
      <c r="L360" s="223"/>
      <c r="M360" s="224"/>
      <c r="N360" s="225"/>
      <c r="O360" s="225"/>
      <c r="P360" s="225"/>
      <c r="Q360" s="225"/>
      <c r="R360" s="225"/>
      <c r="S360" s="225"/>
      <c r="T360" s="226"/>
      <c r="AT360" s="227" t="s">
        <v>189</v>
      </c>
      <c r="AU360" s="227" t="s">
        <v>84</v>
      </c>
      <c r="AV360" s="12" t="s">
        <v>84</v>
      </c>
      <c r="AW360" s="12" t="s">
        <v>39</v>
      </c>
      <c r="AX360" s="12" t="s">
        <v>76</v>
      </c>
      <c r="AY360" s="227" t="s">
        <v>179</v>
      </c>
    </row>
    <row r="361" spans="2:65" s="12" customFormat="1" ht="13.5">
      <c r="B361" s="216"/>
      <c r="C361" s="217"/>
      <c r="D361" s="218" t="s">
        <v>189</v>
      </c>
      <c r="E361" s="219" t="s">
        <v>22</v>
      </c>
      <c r="F361" s="220" t="s">
        <v>457</v>
      </c>
      <c r="G361" s="217"/>
      <c r="H361" s="221">
        <v>3.4</v>
      </c>
      <c r="I361" s="222"/>
      <c r="J361" s="217"/>
      <c r="K361" s="217"/>
      <c r="L361" s="223"/>
      <c r="M361" s="224"/>
      <c r="N361" s="225"/>
      <c r="O361" s="225"/>
      <c r="P361" s="225"/>
      <c r="Q361" s="225"/>
      <c r="R361" s="225"/>
      <c r="S361" s="225"/>
      <c r="T361" s="226"/>
      <c r="AT361" s="227" t="s">
        <v>189</v>
      </c>
      <c r="AU361" s="227" t="s">
        <v>84</v>
      </c>
      <c r="AV361" s="12" t="s">
        <v>84</v>
      </c>
      <c r="AW361" s="12" t="s">
        <v>39</v>
      </c>
      <c r="AX361" s="12" t="s">
        <v>76</v>
      </c>
      <c r="AY361" s="227" t="s">
        <v>179</v>
      </c>
    </row>
    <row r="362" spans="2:65" s="12" customFormat="1" ht="13.5">
      <c r="B362" s="216"/>
      <c r="C362" s="217"/>
      <c r="D362" s="218" t="s">
        <v>189</v>
      </c>
      <c r="E362" s="219" t="s">
        <v>22</v>
      </c>
      <c r="F362" s="220" t="s">
        <v>458</v>
      </c>
      <c r="G362" s="217"/>
      <c r="H362" s="221">
        <v>3.32</v>
      </c>
      <c r="I362" s="222"/>
      <c r="J362" s="217"/>
      <c r="K362" s="217"/>
      <c r="L362" s="223"/>
      <c r="M362" s="224"/>
      <c r="N362" s="225"/>
      <c r="O362" s="225"/>
      <c r="P362" s="225"/>
      <c r="Q362" s="225"/>
      <c r="R362" s="225"/>
      <c r="S362" s="225"/>
      <c r="T362" s="226"/>
      <c r="AT362" s="227" t="s">
        <v>189</v>
      </c>
      <c r="AU362" s="227" t="s">
        <v>84</v>
      </c>
      <c r="AV362" s="12" t="s">
        <v>84</v>
      </c>
      <c r="AW362" s="12" t="s">
        <v>39</v>
      </c>
      <c r="AX362" s="12" t="s">
        <v>76</v>
      </c>
      <c r="AY362" s="227" t="s">
        <v>179</v>
      </c>
    </row>
    <row r="363" spans="2:65" s="12" customFormat="1" ht="13.5">
      <c r="B363" s="216"/>
      <c r="C363" s="217"/>
      <c r="D363" s="218" t="s">
        <v>189</v>
      </c>
      <c r="E363" s="219" t="s">
        <v>22</v>
      </c>
      <c r="F363" s="220" t="s">
        <v>459</v>
      </c>
      <c r="G363" s="217"/>
      <c r="H363" s="221">
        <v>2</v>
      </c>
      <c r="I363" s="222"/>
      <c r="J363" s="217"/>
      <c r="K363" s="217"/>
      <c r="L363" s="223"/>
      <c r="M363" s="224"/>
      <c r="N363" s="225"/>
      <c r="O363" s="225"/>
      <c r="P363" s="225"/>
      <c r="Q363" s="225"/>
      <c r="R363" s="225"/>
      <c r="S363" s="225"/>
      <c r="T363" s="226"/>
      <c r="AT363" s="227" t="s">
        <v>189</v>
      </c>
      <c r="AU363" s="227" t="s">
        <v>84</v>
      </c>
      <c r="AV363" s="12" t="s">
        <v>84</v>
      </c>
      <c r="AW363" s="12" t="s">
        <v>39</v>
      </c>
      <c r="AX363" s="12" t="s">
        <v>76</v>
      </c>
      <c r="AY363" s="227" t="s">
        <v>179</v>
      </c>
    </row>
    <row r="364" spans="2:65" s="13" customFormat="1" ht="13.5">
      <c r="B364" s="228"/>
      <c r="C364" s="229"/>
      <c r="D364" s="230" t="s">
        <v>189</v>
      </c>
      <c r="E364" s="231" t="s">
        <v>22</v>
      </c>
      <c r="F364" s="232" t="s">
        <v>191</v>
      </c>
      <c r="G364" s="229"/>
      <c r="H364" s="233">
        <v>16.739999999999998</v>
      </c>
      <c r="I364" s="234"/>
      <c r="J364" s="229"/>
      <c r="K364" s="229"/>
      <c r="L364" s="235"/>
      <c r="M364" s="236"/>
      <c r="N364" s="237"/>
      <c r="O364" s="237"/>
      <c r="P364" s="237"/>
      <c r="Q364" s="237"/>
      <c r="R364" s="237"/>
      <c r="S364" s="237"/>
      <c r="T364" s="238"/>
      <c r="AT364" s="239" t="s">
        <v>189</v>
      </c>
      <c r="AU364" s="239" t="s">
        <v>84</v>
      </c>
      <c r="AV364" s="13" t="s">
        <v>187</v>
      </c>
      <c r="AW364" s="13" t="s">
        <v>39</v>
      </c>
      <c r="AX364" s="13" t="s">
        <v>24</v>
      </c>
      <c r="AY364" s="239" t="s">
        <v>179</v>
      </c>
    </row>
    <row r="365" spans="2:65" s="1" customFormat="1" ht="31.5" customHeight="1">
      <c r="B365" s="41"/>
      <c r="C365" s="204" t="s">
        <v>389</v>
      </c>
      <c r="D365" s="204" t="s">
        <v>182</v>
      </c>
      <c r="E365" s="205" t="s">
        <v>460</v>
      </c>
      <c r="F365" s="206" t="s">
        <v>461</v>
      </c>
      <c r="G365" s="207" t="s">
        <v>194</v>
      </c>
      <c r="H365" s="208">
        <v>4.2999999999999997E-2</v>
      </c>
      <c r="I365" s="209"/>
      <c r="J365" s="210">
        <f>ROUND(I365*H365,2)</f>
        <v>0</v>
      </c>
      <c r="K365" s="206" t="s">
        <v>186</v>
      </c>
      <c r="L365" s="61"/>
      <c r="M365" s="211" t="s">
        <v>22</v>
      </c>
      <c r="N365" s="212" t="s">
        <v>47</v>
      </c>
      <c r="O365" s="42"/>
      <c r="P365" s="213">
        <f>O365*H365</f>
        <v>0</v>
      </c>
      <c r="Q365" s="213">
        <v>0</v>
      </c>
      <c r="R365" s="213">
        <f>Q365*H365</f>
        <v>0</v>
      </c>
      <c r="S365" s="213">
        <v>0</v>
      </c>
      <c r="T365" s="214">
        <f>S365*H365</f>
        <v>0</v>
      </c>
      <c r="AR365" s="24" t="s">
        <v>187</v>
      </c>
      <c r="AT365" s="24" t="s">
        <v>182</v>
      </c>
      <c r="AU365" s="24" t="s">
        <v>84</v>
      </c>
      <c r="AY365" s="24" t="s">
        <v>179</v>
      </c>
      <c r="BE365" s="215">
        <f>IF(N365="základní",J365,0)</f>
        <v>0</v>
      </c>
      <c r="BF365" s="215">
        <f>IF(N365="snížená",J365,0)</f>
        <v>0</v>
      </c>
      <c r="BG365" s="215">
        <f>IF(N365="zákl. přenesená",J365,0)</f>
        <v>0</v>
      </c>
      <c r="BH365" s="215">
        <f>IF(N365="sníž. přenesená",J365,0)</f>
        <v>0</v>
      </c>
      <c r="BI365" s="215">
        <f>IF(N365="nulová",J365,0)</f>
        <v>0</v>
      </c>
      <c r="BJ365" s="24" t="s">
        <v>24</v>
      </c>
      <c r="BK365" s="215">
        <f>ROUND(I365*H365,2)</f>
        <v>0</v>
      </c>
      <c r="BL365" s="24" t="s">
        <v>187</v>
      </c>
      <c r="BM365" s="24" t="s">
        <v>462</v>
      </c>
    </row>
    <row r="366" spans="2:65" s="14" customFormat="1" ht="13.5">
      <c r="B366" s="240"/>
      <c r="C366" s="241"/>
      <c r="D366" s="218" t="s">
        <v>189</v>
      </c>
      <c r="E366" s="242" t="s">
        <v>22</v>
      </c>
      <c r="F366" s="243" t="s">
        <v>463</v>
      </c>
      <c r="G366" s="241"/>
      <c r="H366" s="244" t="s">
        <v>22</v>
      </c>
      <c r="I366" s="245"/>
      <c r="J366" s="241"/>
      <c r="K366" s="241"/>
      <c r="L366" s="246"/>
      <c r="M366" s="247"/>
      <c r="N366" s="248"/>
      <c r="O366" s="248"/>
      <c r="P366" s="248"/>
      <c r="Q366" s="248"/>
      <c r="R366" s="248"/>
      <c r="S366" s="248"/>
      <c r="T366" s="249"/>
      <c r="AT366" s="250" t="s">
        <v>189</v>
      </c>
      <c r="AU366" s="250" t="s">
        <v>84</v>
      </c>
      <c r="AV366" s="14" t="s">
        <v>24</v>
      </c>
      <c r="AW366" s="14" t="s">
        <v>39</v>
      </c>
      <c r="AX366" s="14" t="s">
        <v>76</v>
      </c>
      <c r="AY366" s="250" t="s">
        <v>179</v>
      </c>
    </row>
    <row r="367" spans="2:65" s="12" customFormat="1" ht="13.5">
      <c r="B367" s="216"/>
      <c r="C367" s="217"/>
      <c r="D367" s="218" t="s">
        <v>189</v>
      </c>
      <c r="E367" s="219" t="s">
        <v>22</v>
      </c>
      <c r="F367" s="220" t="s">
        <v>464</v>
      </c>
      <c r="G367" s="217"/>
      <c r="H367" s="221">
        <v>4.2999999999999997E-2</v>
      </c>
      <c r="I367" s="222"/>
      <c r="J367" s="217"/>
      <c r="K367" s="217"/>
      <c r="L367" s="223"/>
      <c r="M367" s="224"/>
      <c r="N367" s="225"/>
      <c r="O367" s="225"/>
      <c r="P367" s="225"/>
      <c r="Q367" s="225"/>
      <c r="R367" s="225"/>
      <c r="S367" s="225"/>
      <c r="T367" s="226"/>
      <c r="AT367" s="227" t="s">
        <v>189</v>
      </c>
      <c r="AU367" s="227" t="s">
        <v>84</v>
      </c>
      <c r="AV367" s="12" t="s">
        <v>84</v>
      </c>
      <c r="AW367" s="12" t="s">
        <v>39</v>
      </c>
      <c r="AX367" s="12" t="s">
        <v>76</v>
      </c>
      <c r="AY367" s="227" t="s">
        <v>179</v>
      </c>
    </row>
    <row r="368" spans="2:65" s="13" customFormat="1" ht="13.5">
      <c r="B368" s="228"/>
      <c r="C368" s="229"/>
      <c r="D368" s="230" t="s">
        <v>189</v>
      </c>
      <c r="E368" s="231" t="s">
        <v>22</v>
      </c>
      <c r="F368" s="232" t="s">
        <v>191</v>
      </c>
      <c r="G368" s="229"/>
      <c r="H368" s="233">
        <v>4.2999999999999997E-2</v>
      </c>
      <c r="I368" s="234"/>
      <c r="J368" s="229"/>
      <c r="K368" s="229"/>
      <c r="L368" s="235"/>
      <c r="M368" s="236"/>
      <c r="N368" s="237"/>
      <c r="O368" s="237"/>
      <c r="P368" s="237"/>
      <c r="Q368" s="237"/>
      <c r="R368" s="237"/>
      <c r="S368" s="237"/>
      <c r="T368" s="238"/>
      <c r="AT368" s="239" t="s">
        <v>189</v>
      </c>
      <c r="AU368" s="239" t="s">
        <v>84</v>
      </c>
      <c r="AV368" s="13" t="s">
        <v>187</v>
      </c>
      <c r="AW368" s="13" t="s">
        <v>39</v>
      </c>
      <c r="AX368" s="13" t="s">
        <v>24</v>
      </c>
      <c r="AY368" s="239" t="s">
        <v>179</v>
      </c>
    </row>
    <row r="369" spans="2:65" s="1" customFormat="1" ht="22.5" customHeight="1">
      <c r="B369" s="41"/>
      <c r="C369" s="204" t="s">
        <v>465</v>
      </c>
      <c r="D369" s="204" t="s">
        <v>182</v>
      </c>
      <c r="E369" s="205" t="s">
        <v>466</v>
      </c>
      <c r="F369" s="206" t="s">
        <v>467</v>
      </c>
      <c r="G369" s="207" t="s">
        <v>185</v>
      </c>
      <c r="H369" s="208">
        <v>4.9139999999999997</v>
      </c>
      <c r="I369" s="209"/>
      <c r="J369" s="210">
        <f>ROUND(I369*H369,2)</f>
        <v>0</v>
      </c>
      <c r="K369" s="206" t="s">
        <v>186</v>
      </c>
      <c r="L369" s="61"/>
      <c r="M369" s="211" t="s">
        <v>22</v>
      </c>
      <c r="N369" s="212" t="s">
        <v>47</v>
      </c>
      <c r="O369" s="42"/>
      <c r="P369" s="213">
        <f>O369*H369</f>
        <v>0</v>
      </c>
      <c r="Q369" s="213">
        <v>0</v>
      </c>
      <c r="R369" s="213">
        <f>Q369*H369</f>
        <v>0</v>
      </c>
      <c r="S369" s="213">
        <v>0</v>
      </c>
      <c r="T369" s="214">
        <f>S369*H369</f>
        <v>0</v>
      </c>
      <c r="AR369" s="24" t="s">
        <v>187</v>
      </c>
      <c r="AT369" s="24" t="s">
        <v>182</v>
      </c>
      <c r="AU369" s="24" t="s">
        <v>84</v>
      </c>
      <c r="AY369" s="24" t="s">
        <v>179</v>
      </c>
      <c r="BE369" s="215">
        <f>IF(N369="základní",J369,0)</f>
        <v>0</v>
      </c>
      <c r="BF369" s="215">
        <f>IF(N369="snížená",J369,0)</f>
        <v>0</v>
      </c>
      <c r="BG369" s="215">
        <f>IF(N369="zákl. přenesená",J369,0)</f>
        <v>0</v>
      </c>
      <c r="BH369" s="215">
        <f>IF(N369="sníž. přenesená",J369,0)</f>
        <v>0</v>
      </c>
      <c r="BI369" s="215">
        <f>IF(N369="nulová",J369,0)</f>
        <v>0</v>
      </c>
      <c r="BJ369" s="24" t="s">
        <v>24</v>
      </c>
      <c r="BK369" s="215">
        <f>ROUND(I369*H369,2)</f>
        <v>0</v>
      </c>
      <c r="BL369" s="24" t="s">
        <v>187</v>
      </c>
      <c r="BM369" s="24" t="s">
        <v>468</v>
      </c>
    </row>
    <row r="370" spans="2:65" s="14" customFormat="1" ht="13.5">
      <c r="B370" s="240"/>
      <c r="C370" s="241"/>
      <c r="D370" s="218" t="s">
        <v>189</v>
      </c>
      <c r="E370" s="242" t="s">
        <v>22</v>
      </c>
      <c r="F370" s="243" t="s">
        <v>317</v>
      </c>
      <c r="G370" s="241"/>
      <c r="H370" s="244" t="s">
        <v>22</v>
      </c>
      <c r="I370" s="245"/>
      <c r="J370" s="241"/>
      <c r="K370" s="241"/>
      <c r="L370" s="246"/>
      <c r="M370" s="247"/>
      <c r="N370" s="248"/>
      <c r="O370" s="248"/>
      <c r="P370" s="248"/>
      <c r="Q370" s="248"/>
      <c r="R370" s="248"/>
      <c r="S370" s="248"/>
      <c r="T370" s="249"/>
      <c r="AT370" s="250" t="s">
        <v>189</v>
      </c>
      <c r="AU370" s="250" t="s">
        <v>84</v>
      </c>
      <c r="AV370" s="14" t="s">
        <v>24</v>
      </c>
      <c r="AW370" s="14" t="s">
        <v>39</v>
      </c>
      <c r="AX370" s="14" t="s">
        <v>76</v>
      </c>
      <c r="AY370" s="250" t="s">
        <v>179</v>
      </c>
    </row>
    <row r="371" spans="2:65" s="12" customFormat="1" ht="13.5">
      <c r="B371" s="216"/>
      <c r="C371" s="217"/>
      <c r="D371" s="218" t="s">
        <v>189</v>
      </c>
      <c r="E371" s="219" t="s">
        <v>22</v>
      </c>
      <c r="F371" s="220" t="s">
        <v>469</v>
      </c>
      <c r="G371" s="217"/>
      <c r="H371" s="221">
        <v>4.9139999999999997</v>
      </c>
      <c r="I371" s="222"/>
      <c r="J371" s="217"/>
      <c r="K371" s="217"/>
      <c r="L371" s="223"/>
      <c r="M371" s="224"/>
      <c r="N371" s="225"/>
      <c r="O371" s="225"/>
      <c r="P371" s="225"/>
      <c r="Q371" s="225"/>
      <c r="R371" s="225"/>
      <c r="S371" s="225"/>
      <c r="T371" s="226"/>
      <c r="AT371" s="227" t="s">
        <v>189</v>
      </c>
      <c r="AU371" s="227" t="s">
        <v>84</v>
      </c>
      <c r="AV371" s="12" t="s">
        <v>84</v>
      </c>
      <c r="AW371" s="12" t="s">
        <v>39</v>
      </c>
      <c r="AX371" s="12" t="s">
        <v>76</v>
      </c>
      <c r="AY371" s="227" t="s">
        <v>179</v>
      </c>
    </row>
    <row r="372" spans="2:65" s="13" customFormat="1" ht="13.5">
      <c r="B372" s="228"/>
      <c r="C372" s="229"/>
      <c r="D372" s="230" t="s">
        <v>189</v>
      </c>
      <c r="E372" s="231" t="s">
        <v>22</v>
      </c>
      <c r="F372" s="232" t="s">
        <v>191</v>
      </c>
      <c r="G372" s="229"/>
      <c r="H372" s="233">
        <v>4.9139999999999997</v>
      </c>
      <c r="I372" s="234"/>
      <c r="J372" s="229"/>
      <c r="K372" s="229"/>
      <c r="L372" s="235"/>
      <c r="M372" s="236"/>
      <c r="N372" s="237"/>
      <c r="O372" s="237"/>
      <c r="P372" s="237"/>
      <c r="Q372" s="237"/>
      <c r="R372" s="237"/>
      <c r="S372" s="237"/>
      <c r="T372" s="238"/>
      <c r="AT372" s="239" t="s">
        <v>189</v>
      </c>
      <c r="AU372" s="239" t="s">
        <v>84</v>
      </c>
      <c r="AV372" s="13" t="s">
        <v>187</v>
      </c>
      <c r="AW372" s="13" t="s">
        <v>39</v>
      </c>
      <c r="AX372" s="13" t="s">
        <v>24</v>
      </c>
      <c r="AY372" s="239" t="s">
        <v>179</v>
      </c>
    </row>
    <row r="373" spans="2:65" s="1" customFormat="1" ht="22.5" customHeight="1">
      <c r="B373" s="41"/>
      <c r="C373" s="204" t="s">
        <v>397</v>
      </c>
      <c r="D373" s="204" t="s">
        <v>182</v>
      </c>
      <c r="E373" s="205" t="s">
        <v>470</v>
      </c>
      <c r="F373" s="206" t="s">
        <v>471</v>
      </c>
      <c r="G373" s="207" t="s">
        <v>185</v>
      </c>
      <c r="H373" s="208">
        <v>20.100000000000001</v>
      </c>
      <c r="I373" s="209"/>
      <c r="J373" s="210">
        <f>ROUND(I373*H373,2)</f>
        <v>0</v>
      </c>
      <c r="K373" s="206" t="s">
        <v>186</v>
      </c>
      <c r="L373" s="61"/>
      <c r="M373" s="211" t="s">
        <v>22</v>
      </c>
      <c r="N373" s="212" t="s">
        <v>47</v>
      </c>
      <c r="O373" s="42"/>
      <c r="P373" s="213">
        <f>O373*H373</f>
        <v>0</v>
      </c>
      <c r="Q373" s="213">
        <v>0</v>
      </c>
      <c r="R373" s="213">
        <f>Q373*H373</f>
        <v>0</v>
      </c>
      <c r="S373" s="213">
        <v>0</v>
      </c>
      <c r="T373" s="214">
        <f>S373*H373</f>
        <v>0</v>
      </c>
      <c r="AR373" s="24" t="s">
        <v>187</v>
      </c>
      <c r="AT373" s="24" t="s">
        <v>182</v>
      </c>
      <c r="AU373" s="24" t="s">
        <v>84</v>
      </c>
      <c r="AY373" s="24" t="s">
        <v>179</v>
      </c>
      <c r="BE373" s="215">
        <f>IF(N373="základní",J373,0)</f>
        <v>0</v>
      </c>
      <c r="BF373" s="215">
        <f>IF(N373="snížená",J373,0)</f>
        <v>0</v>
      </c>
      <c r="BG373" s="215">
        <f>IF(N373="zákl. přenesená",J373,0)</f>
        <v>0</v>
      </c>
      <c r="BH373" s="215">
        <f>IF(N373="sníž. přenesená",J373,0)</f>
        <v>0</v>
      </c>
      <c r="BI373" s="215">
        <f>IF(N373="nulová",J373,0)</f>
        <v>0</v>
      </c>
      <c r="BJ373" s="24" t="s">
        <v>24</v>
      </c>
      <c r="BK373" s="215">
        <f>ROUND(I373*H373,2)</f>
        <v>0</v>
      </c>
      <c r="BL373" s="24" t="s">
        <v>187</v>
      </c>
      <c r="BM373" s="24" t="s">
        <v>472</v>
      </c>
    </row>
    <row r="374" spans="2:65" s="14" customFormat="1" ht="13.5">
      <c r="B374" s="240"/>
      <c r="C374" s="241"/>
      <c r="D374" s="218" t="s">
        <v>189</v>
      </c>
      <c r="E374" s="242" t="s">
        <v>22</v>
      </c>
      <c r="F374" s="243" t="s">
        <v>473</v>
      </c>
      <c r="G374" s="241"/>
      <c r="H374" s="244" t="s">
        <v>22</v>
      </c>
      <c r="I374" s="245"/>
      <c r="J374" s="241"/>
      <c r="K374" s="241"/>
      <c r="L374" s="246"/>
      <c r="M374" s="247"/>
      <c r="N374" s="248"/>
      <c r="O374" s="248"/>
      <c r="P374" s="248"/>
      <c r="Q374" s="248"/>
      <c r="R374" s="248"/>
      <c r="S374" s="248"/>
      <c r="T374" s="249"/>
      <c r="AT374" s="250" t="s">
        <v>189</v>
      </c>
      <c r="AU374" s="250" t="s">
        <v>84</v>
      </c>
      <c r="AV374" s="14" t="s">
        <v>24</v>
      </c>
      <c r="AW374" s="14" t="s">
        <v>39</v>
      </c>
      <c r="AX374" s="14" t="s">
        <v>76</v>
      </c>
      <c r="AY374" s="250" t="s">
        <v>179</v>
      </c>
    </row>
    <row r="375" spans="2:65" s="12" customFormat="1" ht="13.5">
      <c r="B375" s="216"/>
      <c r="C375" s="217"/>
      <c r="D375" s="218" t="s">
        <v>189</v>
      </c>
      <c r="E375" s="219" t="s">
        <v>22</v>
      </c>
      <c r="F375" s="220" t="s">
        <v>350</v>
      </c>
      <c r="G375" s="217"/>
      <c r="H375" s="221">
        <v>20.100000000000001</v>
      </c>
      <c r="I375" s="222"/>
      <c r="J375" s="217"/>
      <c r="K375" s="217"/>
      <c r="L375" s="223"/>
      <c r="M375" s="224"/>
      <c r="N375" s="225"/>
      <c r="O375" s="225"/>
      <c r="P375" s="225"/>
      <c r="Q375" s="225"/>
      <c r="R375" s="225"/>
      <c r="S375" s="225"/>
      <c r="T375" s="226"/>
      <c r="AT375" s="227" t="s">
        <v>189</v>
      </c>
      <c r="AU375" s="227" t="s">
        <v>84</v>
      </c>
      <c r="AV375" s="12" t="s">
        <v>84</v>
      </c>
      <c r="AW375" s="12" t="s">
        <v>39</v>
      </c>
      <c r="AX375" s="12" t="s">
        <v>76</v>
      </c>
      <c r="AY375" s="227" t="s">
        <v>179</v>
      </c>
    </row>
    <row r="376" spans="2:65" s="13" customFormat="1" ht="13.5">
      <c r="B376" s="228"/>
      <c r="C376" s="229"/>
      <c r="D376" s="230" t="s">
        <v>189</v>
      </c>
      <c r="E376" s="231" t="s">
        <v>22</v>
      </c>
      <c r="F376" s="232" t="s">
        <v>191</v>
      </c>
      <c r="G376" s="229"/>
      <c r="H376" s="233">
        <v>20.100000000000001</v>
      </c>
      <c r="I376" s="234"/>
      <c r="J376" s="229"/>
      <c r="K376" s="229"/>
      <c r="L376" s="235"/>
      <c r="M376" s="236"/>
      <c r="N376" s="237"/>
      <c r="O376" s="237"/>
      <c r="P376" s="237"/>
      <c r="Q376" s="237"/>
      <c r="R376" s="237"/>
      <c r="S376" s="237"/>
      <c r="T376" s="238"/>
      <c r="AT376" s="239" t="s">
        <v>189</v>
      </c>
      <c r="AU376" s="239" t="s">
        <v>84</v>
      </c>
      <c r="AV376" s="13" t="s">
        <v>187</v>
      </c>
      <c r="AW376" s="13" t="s">
        <v>39</v>
      </c>
      <c r="AX376" s="13" t="s">
        <v>24</v>
      </c>
      <c r="AY376" s="239" t="s">
        <v>179</v>
      </c>
    </row>
    <row r="377" spans="2:65" s="1" customFormat="1" ht="31.5" customHeight="1">
      <c r="B377" s="41"/>
      <c r="C377" s="204" t="s">
        <v>474</v>
      </c>
      <c r="D377" s="204" t="s">
        <v>182</v>
      </c>
      <c r="E377" s="205" t="s">
        <v>475</v>
      </c>
      <c r="F377" s="206" t="s">
        <v>476</v>
      </c>
      <c r="G377" s="207" t="s">
        <v>185</v>
      </c>
      <c r="H377" s="208">
        <v>12</v>
      </c>
      <c r="I377" s="209"/>
      <c r="J377" s="210">
        <f>ROUND(I377*H377,2)</f>
        <v>0</v>
      </c>
      <c r="K377" s="206" t="s">
        <v>186</v>
      </c>
      <c r="L377" s="61"/>
      <c r="M377" s="211" t="s">
        <v>22</v>
      </c>
      <c r="N377" s="212" t="s">
        <v>47</v>
      </c>
      <c r="O377" s="42"/>
      <c r="P377" s="213">
        <f>O377*H377</f>
        <v>0</v>
      </c>
      <c r="Q377" s="213">
        <v>2.5999999999999998E-4</v>
      </c>
      <c r="R377" s="213">
        <f>Q377*H377</f>
        <v>3.1199999999999995E-3</v>
      </c>
      <c r="S377" s="213">
        <v>0</v>
      </c>
      <c r="T377" s="214">
        <f>S377*H377</f>
        <v>0</v>
      </c>
      <c r="AR377" s="24" t="s">
        <v>187</v>
      </c>
      <c r="AT377" s="24" t="s">
        <v>182</v>
      </c>
      <c r="AU377" s="24" t="s">
        <v>84</v>
      </c>
      <c r="AY377" s="24" t="s">
        <v>179</v>
      </c>
      <c r="BE377" s="215">
        <f>IF(N377="základní",J377,0)</f>
        <v>0</v>
      </c>
      <c r="BF377" s="215">
        <f>IF(N377="snížená",J377,0)</f>
        <v>0</v>
      </c>
      <c r="BG377" s="215">
        <f>IF(N377="zákl. přenesená",J377,0)</f>
        <v>0</v>
      </c>
      <c r="BH377" s="215">
        <f>IF(N377="sníž. přenesená",J377,0)</f>
        <v>0</v>
      </c>
      <c r="BI377" s="215">
        <f>IF(N377="nulová",J377,0)</f>
        <v>0</v>
      </c>
      <c r="BJ377" s="24" t="s">
        <v>24</v>
      </c>
      <c r="BK377" s="215">
        <f>ROUND(I377*H377,2)</f>
        <v>0</v>
      </c>
      <c r="BL377" s="24" t="s">
        <v>187</v>
      </c>
      <c r="BM377" s="24" t="s">
        <v>477</v>
      </c>
    </row>
    <row r="378" spans="2:65" s="14" customFormat="1" ht="13.5">
      <c r="B378" s="240"/>
      <c r="C378" s="241"/>
      <c r="D378" s="218" t="s">
        <v>189</v>
      </c>
      <c r="E378" s="242" t="s">
        <v>22</v>
      </c>
      <c r="F378" s="243" t="s">
        <v>478</v>
      </c>
      <c r="G378" s="241"/>
      <c r="H378" s="244" t="s">
        <v>22</v>
      </c>
      <c r="I378" s="245"/>
      <c r="J378" s="241"/>
      <c r="K378" s="241"/>
      <c r="L378" s="246"/>
      <c r="M378" s="247"/>
      <c r="N378" s="248"/>
      <c r="O378" s="248"/>
      <c r="P378" s="248"/>
      <c r="Q378" s="248"/>
      <c r="R378" s="248"/>
      <c r="S378" s="248"/>
      <c r="T378" s="249"/>
      <c r="AT378" s="250" t="s">
        <v>189</v>
      </c>
      <c r="AU378" s="250" t="s">
        <v>84</v>
      </c>
      <c r="AV378" s="14" t="s">
        <v>24</v>
      </c>
      <c r="AW378" s="14" t="s">
        <v>39</v>
      </c>
      <c r="AX378" s="14" t="s">
        <v>76</v>
      </c>
      <c r="AY378" s="250" t="s">
        <v>179</v>
      </c>
    </row>
    <row r="379" spans="2:65" s="12" customFormat="1" ht="13.5">
      <c r="B379" s="216"/>
      <c r="C379" s="217"/>
      <c r="D379" s="218" t="s">
        <v>189</v>
      </c>
      <c r="E379" s="219" t="s">
        <v>22</v>
      </c>
      <c r="F379" s="220" t="s">
        <v>479</v>
      </c>
      <c r="G379" s="217"/>
      <c r="H379" s="221">
        <v>12</v>
      </c>
      <c r="I379" s="222"/>
      <c r="J379" s="217"/>
      <c r="K379" s="217"/>
      <c r="L379" s="223"/>
      <c r="M379" s="224"/>
      <c r="N379" s="225"/>
      <c r="O379" s="225"/>
      <c r="P379" s="225"/>
      <c r="Q379" s="225"/>
      <c r="R379" s="225"/>
      <c r="S379" s="225"/>
      <c r="T379" s="226"/>
      <c r="AT379" s="227" t="s">
        <v>189</v>
      </c>
      <c r="AU379" s="227" t="s">
        <v>84</v>
      </c>
      <c r="AV379" s="12" t="s">
        <v>84</v>
      </c>
      <c r="AW379" s="12" t="s">
        <v>39</v>
      </c>
      <c r="AX379" s="12" t="s">
        <v>76</v>
      </c>
      <c r="AY379" s="227" t="s">
        <v>179</v>
      </c>
    </row>
    <row r="380" spans="2:65" s="13" customFormat="1" ht="13.5">
      <c r="B380" s="228"/>
      <c r="C380" s="229"/>
      <c r="D380" s="230" t="s">
        <v>189</v>
      </c>
      <c r="E380" s="231" t="s">
        <v>22</v>
      </c>
      <c r="F380" s="232" t="s">
        <v>191</v>
      </c>
      <c r="G380" s="229"/>
      <c r="H380" s="233">
        <v>12</v>
      </c>
      <c r="I380" s="234"/>
      <c r="J380" s="229"/>
      <c r="K380" s="229"/>
      <c r="L380" s="235"/>
      <c r="M380" s="236"/>
      <c r="N380" s="237"/>
      <c r="O380" s="237"/>
      <c r="P380" s="237"/>
      <c r="Q380" s="237"/>
      <c r="R380" s="237"/>
      <c r="S380" s="237"/>
      <c r="T380" s="238"/>
      <c r="AT380" s="239" t="s">
        <v>189</v>
      </c>
      <c r="AU380" s="239" t="s">
        <v>84</v>
      </c>
      <c r="AV380" s="13" t="s">
        <v>187</v>
      </c>
      <c r="AW380" s="13" t="s">
        <v>39</v>
      </c>
      <c r="AX380" s="13" t="s">
        <v>24</v>
      </c>
      <c r="AY380" s="239" t="s">
        <v>179</v>
      </c>
    </row>
    <row r="381" spans="2:65" s="1" customFormat="1" ht="31.5" customHeight="1">
      <c r="B381" s="41"/>
      <c r="C381" s="204" t="s">
        <v>402</v>
      </c>
      <c r="D381" s="204" t="s">
        <v>182</v>
      </c>
      <c r="E381" s="205" t="s">
        <v>480</v>
      </c>
      <c r="F381" s="206" t="s">
        <v>481</v>
      </c>
      <c r="G381" s="207" t="s">
        <v>372</v>
      </c>
      <c r="H381" s="208">
        <v>10</v>
      </c>
      <c r="I381" s="209"/>
      <c r="J381" s="210">
        <f>ROUND(I381*H381,2)</f>
        <v>0</v>
      </c>
      <c r="K381" s="206" t="s">
        <v>186</v>
      </c>
      <c r="L381" s="61"/>
      <c r="M381" s="211" t="s">
        <v>22</v>
      </c>
      <c r="N381" s="212" t="s">
        <v>47</v>
      </c>
      <c r="O381" s="42"/>
      <c r="P381" s="213">
        <f>O381*H381</f>
        <v>0</v>
      </c>
      <c r="Q381" s="213">
        <v>8.3000000000000001E-4</v>
      </c>
      <c r="R381" s="213">
        <f>Q381*H381</f>
        <v>8.3000000000000001E-3</v>
      </c>
      <c r="S381" s="213">
        <v>0</v>
      </c>
      <c r="T381" s="214">
        <f>S381*H381</f>
        <v>0</v>
      </c>
      <c r="AR381" s="24" t="s">
        <v>187</v>
      </c>
      <c r="AT381" s="24" t="s">
        <v>182</v>
      </c>
      <c r="AU381" s="24" t="s">
        <v>84</v>
      </c>
      <c r="AY381" s="24" t="s">
        <v>179</v>
      </c>
      <c r="BE381" s="215">
        <f>IF(N381="základní",J381,0)</f>
        <v>0</v>
      </c>
      <c r="BF381" s="215">
        <f>IF(N381="snížená",J381,0)</f>
        <v>0</v>
      </c>
      <c r="BG381" s="215">
        <f>IF(N381="zákl. přenesená",J381,0)</f>
        <v>0</v>
      </c>
      <c r="BH381" s="215">
        <f>IF(N381="sníž. přenesená",J381,0)</f>
        <v>0</v>
      </c>
      <c r="BI381" s="215">
        <f>IF(N381="nulová",J381,0)</f>
        <v>0</v>
      </c>
      <c r="BJ381" s="24" t="s">
        <v>24</v>
      </c>
      <c r="BK381" s="215">
        <f>ROUND(I381*H381,2)</f>
        <v>0</v>
      </c>
      <c r="BL381" s="24" t="s">
        <v>187</v>
      </c>
      <c r="BM381" s="24" t="s">
        <v>482</v>
      </c>
    </row>
    <row r="382" spans="2:65" s="14" customFormat="1" ht="13.5">
      <c r="B382" s="240"/>
      <c r="C382" s="241"/>
      <c r="D382" s="218" t="s">
        <v>189</v>
      </c>
      <c r="E382" s="242" t="s">
        <v>22</v>
      </c>
      <c r="F382" s="243" t="s">
        <v>483</v>
      </c>
      <c r="G382" s="241"/>
      <c r="H382" s="244" t="s">
        <v>22</v>
      </c>
      <c r="I382" s="245"/>
      <c r="J382" s="241"/>
      <c r="K382" s="241"/>
      <c r="L382" s="246"/>
      <c r="M382" s="247"/>
      <c r="N382" s="248"/>
      <c r="O382" s="248"/>
      <c r="P382" s="248"/>
      <c r="Q382" s="248"/>
      <c r="R382" s="248"/>
      <c r="S382" s="248"/>
      <c r="T382" s="249"/>
      <c r="AT382" s="250" t="s">
        <v>189</v>
      </c>
      <c r="AU382" s="250" t="s">
        <v>84</v>
      </c>
      <c r="AV382" s="14" t="s">
        <v>24</v>
      </c>
      <c r="AW382" s="14" t="s">
        <v>39</v>
      </c>
      <c r="AX382" s="14" t="s">
        <v>76</v>
      </c>
      <c r="AY382" s="250" t="s">
        <v>179</v>
      </c>
    </row>
    <row r="383" spans="2:65" s="12" customFormat="1" ht="13.5">
      <c r="B383" s="216"/>
      <c r="C383" s="217"/>
      <c r="D383" s="218" t="s">
        <v>189</v>
      </c>
      <c r="E383" s="219" t="s">
        <v>22</v>
      </c>
      <c r="F383" s="220" t="s">
        <v>484</v>
      </c>
      <c r="G383" s="217"/>
      <c r="H383" s="221">
        <v>10</v>
      </c>
      <c r="I383" s="222"/>
      <c r="J383" s="217"/>
      <c r="K383" s="217"/>
      <c r="L383" s="223"/>
      <c r="M383" s="224"/>
      <c r="N383" s="225"/>
      <c r="O383" s="225"/>
      <c r="P383" s="225"/>
      <c r="Q383" s="225"/>
      <c r="R383" s="225"/>
      <c r="S383" s="225"/>
      <c r="T383" s="226"/>
      <c r="AT383" s="227" t="s">
        <v>189</v>
      </c>
      <c r="AU383" s="227" t="s">
        <v>84</v>
      </c>
      <c r="AV383" s="12" t="s">
        <v>84</v>
      </c>
      <c r="AW383" s="12" t="s">
        <v>39</v>
      </c>
      <c r="AX383" s="12" t="s">
        <v>76</v>
      </c>
      <c r="AY383" s="227" t="s">
        <v>179</v>
      </c>
    </row>
    <row r="384" spans="2:65" s="13" customFormat="1" ht="13.5">
      <c r="B384" s="228"/>
      <c r="C384" s="229"/>
      <c r="D384" s="230" t="s">
        <v>189</v>
      </c>
      <c r="E384" s="231" t="s">
        <v>22</v>
      </c>
      <c r="F384" s="232" t="s">
        <v>191</v>
      </c>
      <c r="G384" s="229"/>
      <c r="H384" s="233">
        <v>10</v>
      </c>
      <c r="I384" s="234"/>
      <c r="J384" s="229"/>
      <c r="K384" s="229"/>
      <c r="L384" s="235"/>
      <c r="M384" s="236"/>
      <c r="N384" s="237"/>
      <c r="O384" s="237"/>
      <c r="P384" s="237"/>
      <c r="Q384" s="237"/>
      <c r="R384" s="237"/>
      <c r="S384" s="237"/>
      <c r="T384" s="238"/>
      <c r="AT384" s="239" t="s">
        <v>189</v>
      </c>
      <c r="AU384" s="239" t="s">
        <v>84</v>
      </c>
      <c r="AV384" s="13" t="s">
        <v>187</v>
      </c>
      <c r="AW384" s="13" t="s">
        <v>39</v>
      </c>
      <c r="AX384" s="13" t="s">
        <v>24</v>
      </c>
      <c r="AY384" s="239" t="s">
        <v>179</v>
      </c>
    </row>
    <row r="385" spans="2:65" s="1" customFormat="1" ht="31.5" customHeight="1">
      <c r="B385" s="41"/>
      <c r="C385" s="204" t="s">
        <v>485</v>
      </c>
      <c r="D385" s="204" t="s">
        <v>182</v>
      </c>
      <c r="E385" s="205" t="s">
        <v>486</v>
      </c>
      <c r="F385" s="206" t="s">
        <v>487</v>
      </c>
      <c r="G385" s="207" t="s">
        <v>185</v>
      </c>
      <c r="H385" s="208">
        <v>44.338000000000001</v>
      </c>
      <c r="I385" s="209"/>
      <c r="J385" s="210">
        <f>ROUND(I385*H385,2)</f>
        <v>0</v>
      </c>
      <c r="K385" s="206" t="s">
        <v>186</v>
      </c>
      <c r="L385" s="61"/>
      <c r="M385" s="211" t="s">
        <v>22</v>
      </c>
      <c r="N385" s="212" t="s">
        <v>47</v>
      </c>
      <c r="O385" s="42"/>
      <c r="P385" s="213">
        <f>O385*H385</f>
        <v>0</v>
      </c>
      <c r="Q385" s="213">
        <v>9.2000000000000003E-4</v>
      </c>
      <c r="R385" s="213">
        <f>Q385*H385</f>
        <v>4.0790960000000001E-2</v>
      </c>
      <c r="S385" s="213">
        <v>0</v>
      </c>
      <c r="T385" s="214">
        <f>S385*H385</f>
        <v>0</v>
      </c>
      <c r="AR385" s="24" t="s">
        <v>187</v>
      </c>
      <c r="AT385" s="24" t="s">
        <v>182</v>
      </c>
      <c r="AU385" s="24" t="s">
        <v>84</v>
      </c>
      <c r="AY385" s="24" t="s">
        <v>179</v>
      </c>
      <c r="BE385" s="215">
        <f>IF(N385="základní",J385,0)</f>
        <v>0</v>
      </c>
      <c r="BF385" s="215">
        <f>IF(N385="snížená",J385,0)</f>
        <v>0</v>
      </c>
      <c r="BG385" s="215">
        <f>IF(N385="zákl. přenesená",J385,0)</f>
        <v>0</v>
      </c>
      <c r="BH385" s="215">
        <f>IF(N385="sníž. přenesená",J385,0)</f>
        <v>0</v>
      </c>
      <c r="BI385" s="215">
        <f>IF(N385="nulová",J385,0)</f>
        <v>0</v>
      </c>
      <c r="BJ385" s="24" t="s">
        <v>24</v>
      </c>
      <c r="BK385" s="215">
        <f>ROUND(I385*H385,2)</f>
        <v>0</v>
      </c>
      <c r="BL385" s="24" t="s">
        <v>187</v>
      </c>
      <c r="BM385" s="24" t="s">
        <v>488</v>
      </c>
    </row>
    <row r="386" spans="2:65" s="14" customFormat="1" ht="13.5">
      <c r="B386" s="240"/>
      <c r="C386" s="241"/>
      <c r="D386" s="218" t="s">
        <v>189</v>
      </c>
      <c r="E386" s="242" t="s">
        <v>22</v>
      </c>
      <c r="F386" s="243" t="s">
        <v>489</v>
      </c>
      <c r="G386" s="241"/>
      <c r="H386" s="244" t="s">
        <v>22</v>
      </c>
      <c r="I386" s="245"/>
      <c r="J386" s="241"/>
      <c r="K386" s="241"/>
      <c r="L386" s="246"/>
      <c r="M386" s="247"/>
      <c r="N386" s="248"/>
      <c r="O386" s="248"/>
      <c r="P386" s="248"/>
      <c r="Q386" s="248"/>
      <c r="R386" s="248"/>
      <c r="S386" s="248"/>
      <c r="T386" s="249"/>
      <c r="AT386" s="250" t="s">
        <v>189</v>
      </c>
      <c r="AU386" s="250" t="s">
        <v>84</v>
      </c>
      <c r="AV386" s="14" t="s">
        <v>24</v>
      </c>
      <c r="AW386" s="14" t="s">
        <v>39</v>
      </c>
      <c r="AX386" s="14" t="s">
        <v>76</v>
      </c>
      <c r="AY386" s="250" t="s">
        <v>179</v>
      </c>
    </row>
    <row r="387" spans="2:65" s="12" customFormat="1" ht="13.5">
      <c r="B387" s="216"/>
      <c r="C387" s="217"/>
      <c r="D387" s="218" t="s">
        <v>189</v>
      </c>
      <c r="E387" s="219" t="s">
        <v>22</v>
      </c>
      <c r="F387" s="220" t="s">
        <v>484</v>
      </c>
      <c r="G387" s="217"/>
      <c r="H387" s="221">
        <v>10</v>
      </c>
      <c r="I387" s="222"/>
      <c r="J387" s="217"/>
      <c r="K387" s="217"/>
      <c r="L387" s="223"/>
      <c r="M387" s="224"/>
      <c r="N387" s="225"/>
      <c r="O387" s="225"/>
      <c r="P387" s="225"/>
      <c r="Q387" s="225"/>
      <c r="R387" s="225"/>
      <c r="S387" s="225"/>
      <c r="T387" s="226"/>
      <c r="AT387" s="227" t="s">
        <v>189</v>
      </c>
      <c r="AU387" s="227" t="s">
        <v>84</v>
      </c>
      <c r="AV387" s="12" t="s">
        <v>84</v>
      </c>
      <c r="AW387" s="12" t="s">
        <v>39</v>
      </c>
      <c r="AX387" s="12" t="s">
        <v>76</v>
      </c>
      <c r="AY387" s="227" t="s">
        <v>179</v>
      </c>
    </row>
    <row r="388" spans="2:65" s="14" customFormat="1" ht="13.5">
      <c r="B388" s="240"/>
      <c r="C388" s="241"/>
      <c r="D388" s="218" t="s">
        <v>189</v>
      </c>
      <c r="E388" s="242" t="s">
        <v>22</v>
      </c>
      <c r="F388" s="243" t="s">
        <v>490</v>
      </c>
      <c r="G388" s="241"/>
      <c r="H388" s="244" t="s">
        <v>22</v>
      </c>
      <c r="I388" s="245"/>
      <c r="J388" s="241"/>
      <c r="K388" s="241"/>
      <c r="L388" s="246"/>
      <c r="M388" s="247"/>
      <c r="N388" s="248"/>
      <c r="O388" s="248"/>
      <c r="P388" s="248"/>
      <c r="Q388" s="248"/>
      <c r="R388" s="248"/>
      <c r="S388" s="248"/>
      <c r="T388" s="249"/>
      <c r="AT388" s="250" t="s">
        <v>189</v>
      </c>
      <c r="AU388" s="250" t="s">
        <v>84</v>
      </c>
      <c r="AV388" s="14" t="s">
        <v>24</v>
      </c>
      <c r="AW388" s="14" t="s">
        <v>39</v>
      </c>
      <c r="AX388" s="14" t="s">
        <v>76</v>
      </c>
      <c r="AY388" s="250" t="s">
        <v>179</v>
      </c>
    </row>
    <row r="389" spans="2:65" s="12" customFormat="1" ht="13.5">
      <c r="B389" s="216"/>
      <c r="C389" s="217"/>
      <c r="D389" s="218" t="s">
        <v>189</v>
      </c>
      <c r="E389" s="219" t="s">
        <v>22</v>
      </c>
      <c r="F389" s="220" t="s">
        <v>491</v>
      </c>
      <c r="G389" s="217"/>
      <c r="H389" s="221">
        <v>14.5</v>
      </c>
      <c r="I389" s="222"/>
      <c r="J389" s="217"/>
      <c r="K389" s="217"/>
      <c r="L389" s="223"/>
      <c r="M389" s="224"/>
      <c r="N389" s="225"/>
      <c r="O389" s="225"/>
      <c r="P389" s="225"/>
      <c r="Q389" s="225"/>
      <c r="R389" s="225"/>
      <c r="S389" s="225"/>
      <c r="T389" s="226"/>
      <c r="AT389" s="227" t="s">
        <v>189</v>
      </c>
      <c r="AU389" s="227" t="s">
        <v>84</v>
      </c>
      <c r="AV389" s="12" t="s">
        <v>84</v>
      </c>
      <c r="AW389" s="12" t="s">
        <v>39</v>
      </c>
      <c r="AX389" s="12" t="s">
        <v>76</v>
      </c>
      <c r="AY389" s="227" t="s">
        <v>179</v>
      </c>
    </row>
    <row r="390" spans="2:65" s="14" customFormat="1" ht="13.5">
      <c r="B390" s="240"/>
      <c r="C390" s="241"/>
      <c r="D390" s="218" t="s">
        <v>189</v>
      </c>
      <c r="E390" s="242" t="s">
        <v>22</v>
      </c>
      <c r="F390" s="243" t="s">
        <v>492</v>
      </c>
      <c r="G390" s="241"/>
      <c r="H390" s="244" t="s">
        <v>22</v>
      </c>
      <c r="I390" s="245"/>
      <c r="J390" s="241"/>
      <c r="K390" s="241"/>
      <c r="L390" s="246"/>
      <c r="M390" s="247"/>
      <c r="N390" s="248"/>
      <c r="O390" s="248"/>
      <c r="P390" s="248"/>
      <c r="Q390" s="248"/>
      <c r="R390" s="248"/>
      <c r="S390" s="248"/>
      <c r="T390" s="249"/>
      <c r="AT390" s="250" t="s">
        <v>189</v>
      </c>
      <c r="AU390" s="250" t="s">
        <v>84</v>
      </c>
      <c r="AV390" s="14" t="s">
        <v>24</v>
      </c>
      <c r="AW390" s="14" t="s">
        <v>39</v>
      </c>
      <c r="AX390" s="14" t="s">
        <v>76</v>
      </c>
      <c r="AY390" s="250" t="s">
        <v>179</v>
      </c>
    </row>
    <row r="391" spans="2:65" s="12" customFormat="1" ht="13.5">
      <c r="B391" s="216"/>
      <c r="C391" s="217"/>
      <c r="D391" s="218" t="s">
        <v>189</v>
      </c>
      <c r="E391" s="219" t="s">
        <v>22</v>
      </c>
      <c r="F391" s="220" t="s">
        <v>493</v>
      </c>
      <c r="G391" s="217"/>
      <c r="H391" s="221">
        <v>7.5</v>
      </c>
      <c r="I391" s="222"/>
      <c r="J391" s="217"/>
      <c r="K391" s="217"/>
      <c r="L391" s="223"/>
      <c r="M391" s="224"/>
      <c r="N391" s="225"/>
      <c r="O391" s="225"/>
      <c r="P391" s="225"/>
      <c r="Q391" s="225"/>
      <c r="R391" s="225"/>
      <c r="S391" s="225"/>
      <c r="T391" s="226"/>
      <c r="AT391" s="227" t="s">
        <v>189</v>
      </c>
      <c r="AU391" s="227" t="s">
        <v>84</v>
      </c>
      <c r="AV391" s="12" t="s">
        <v>84</v>
      </c>
      <c r="AW391" s="12" t="s">
        <v>39</v>
      </c>
      <c r="AX391" s="12" t="s">
        <v>76</v>
      </c>
      <c r="AY391" s="227" t="s">
        <v>179</v>
      </c>
    </row>
    <row r="392" spans="2:65" s="14" customFormat="1" ht="13.5">
      <c r="B392" s="240"/>
      <c r="C392" s="241"/>
      <c r="D392" s="218" t="s">
        <v>189</v>
      </c>
      <c r="E392" s="242" t="s">
        <v>22</v>
      </c>
      <c r="F392" s="243" t="s">
        <v>494</v>
      </c>
      <c r="G392" s="241"/>
      <c r="H392" s="244" t="s">
        <v>22</v>
      </c>
      <c r="I392" s="245"/>
      <c r="J392" s="241"/>
      <c r="K392" s="241"/>
      <c r="L392" s="246"/>
      <c r="M392" s="247"/>
      <c r="N392" s="248"/>
      <c r="O392" s="248"/>
      <c r="P392" s="248"/>
      <c r="Q392" s="248"/>
      <c r="R392" s="248"/>
      <c r="S392" s="248"/>
      <c r="T392" s="249"/>
      <c r="AT392" s="250" t="s">
        <v>189</v>
      </c>
      <c r="AU392" s="250" t="s">
        <v>84</v>
      </c>
      <c r="AV392" s="14" t="s">
        <v>24</v>
      </c>
      <c r="AW392" s="14" t="s">
        <v>39</v>
      </c>
      <c r="AX392" s="14" t="s">
        <v>76</v>
      </c>
      <c r="AY392" s="250" t="s">
        <v>179</v>
      </c>
    </row>
    <row r="393" spans="2:65" s="12" customFormat="1" ht="13.5">
      <c r="B393" s="216"/>
      <c r="C393" s="217"/>
      <c r="D393" s="218" t="s">
        <v>189</v>
      </c>
      <c r="E393" s="219" t="s">
        <v>22</v>
      </c>
      <c r="F393" s="220" t="s">
        <v>495</v>
      </c>
      <c r="G393" s="217"/>
      <c r="H393" s="221">
        <v>4</v>
      </c>
      <c r="I393" s="222"/>
      <c r="J393" s="217"/>
      <c r="K393" s="217"/>
      <c r="L393" s="223"/>
      <c r="M393" s="224"/>
      <c r="N393" s="225"/>
      <c r="O393" s="225"/>
      <c r="P393" s="225"/>
      <c r="Q393" s="225"/>
      <c r="R393" s="225"/>
      <c r="S393" s="225"/>
      <c r="T393" s="226"/>
      <c r="AT393" s="227" t="s">
        <v>189</v>
      </c>
      <c r="AU393" s="227" t="s">
        <v>84</v>
      </c>
      <c r="AV393" s="12" t="s">
        <v>84</v>
      </c>
      <c r="AW393" s="12" t="s">
        <v>39</v>
      </c>
      <c r="AX393" s="12" t="s">
        <v>76</v>
      </c>
      <c r="AY393" s="227" t="s">
        <v>179</v>
      </c>
    </row>
    <row r="394" spans="2:65" s="14" customFormat="1" ht="13.5">
      <c r="B394" s="240"/>
      <c r="C394" s="241"/>
      <c r="D394" s="218" t="s">
        <v>189</v>
      </c>
      <c r="E394" s="242" t="s">
        <v>22</v>
      </c>
      <c r="F394" s="243" t="s">
        <v>496</v>
      </c>
      <c r="G394" s="241"/>
      <c r="H394" s="244" t="s">
        <v>22</v>
      </c>
      <c r="I394" s="245"/>
      <c r="J394" s="241"/>
      <c r="K394" s="241"/>
      <c r="L394" s="246"/>
      <c r="M394" s="247"/>
      <c r="N394" s="248"/>
      <c r="O394" s="248"/>
      <c r="P394" s="248"/>
      <c r="Q394" s="248"/>
      <c r="R394" s="248"/>
      <c r="S394" s="248"/>
      <c r="T394" s="249"/>
      <c r="AT394" s="250" t="s">
        <v>189</v>
      </c>
      <c r="AU394" s="250" t="s">
        <v>84</v>
      </c>
      <c r="AV394" s="14" t="s">
        <v>24</v>
      </c>
      <c r="AW394" s="14" t="s">
        <v>39</v>
      </c>
      <c r="AX394" s="14" t="s">
        <v>76</v>
      </c>
      <c r="AY394" s="250" t="s">
        <v>179</v>
      </c>
    </row>
    <row r="395" spans="2:65" s="12" customFormat="1" ht="13.5">
      <c r="B395" s="216"/>
      <c r="C395" s="217"/>
      <c r="D395" s="218" t="s">
        <v>189</v>
      </c>
      <c r="E395" s="219" t="s">
        <v>22</v>
      </c>
      <c r="F395" s="220" t="s">
        <v>497</v>
      </c>
      <c r="G395" s="217"/>
      <c r="H395" s="221">
        <v>2.3380000000000001</v>
      </c>
      <c r="I395" s="222"/>
      <c r="J395" s="217"/>
      <c r="K395" s="217"/>
      <c r="L395" s="223"/>
      <c r="M395" s="224"/>
      <c r="N395" s="225"/>
      <c r="O395" s="225"/>
      <c r="P395" s="225"/>
      <c r="Q395" s="225"/>
      <c r="R395" s="225"/>
      <c r="S395" s="225"/>
      <c r="T395" s="226"/>
      <c r="AT395" s="227" t="s">
        <v>189</v>
      </c>
      <c r="AU395" s="227" t="s">
        <v>84</v>
      </c>
      <c r="AV395" s="12" t="s">
        <v>84</v>
      </c>
      <c r="AW395" s="12" t="s">
        <v>39</v>
      </c>
      <c r="AX395" s="12" t="s">
        <v>76</v>
      </c>
      <c r="AY395" s="227" t="s">
        <v>179</v>
      </c>
    </row>
    <row r="396" spans="2:65" s="14" customFormat="1" ht="13.5">
      <c r="B396" s="240"/>
      <c r="C396" s="241"/>
      <c r="D396" s="218" t="s">
        <v>189</v>
      </c>
      <c r="E396" s="242" t="s">
        <v>22</v>
      </c>
      <c r="F396" s="243" t="s">
        <v>498</v>
      </c>
      <c r="G396" s="241"/>
      <c r="H396" s="244" t="s">
        <v>22</v>
      </c>
      <c r="I396" s="245"/>
      <c r="J396" s="241"/>
      <c r="K396" s="241"/>
      <c r="L396" s="246"/>
      <c r="M396" s="247"/>
      <c r="N396" s="248"/>
      <c r="O396" s="248"/>
      <c r="P396" s="248"/>
      <c r="Q396" s="248"/>
      <c r="R396" s="248"/>
      <c r="S396" s="248"/>
      <c r="T396" s="249"/>
      <c r="AT396" s="250" t="s">
        <v>189</v>
      </c>
      <c r="AU396" s="250" t="s">
        <v>84</v>
      </c>
      <c r="AV396" s="14" t="s">
        <v>24</v>
      </c>
      <c r="AW396" s="14" t="s">
        <v>39</v>
      </c>
      <c r="AX396" s="14" t="s">
        <v>76</v>
      </c>
      <c r="AY396" s="250" t="s">
        <v>179</v>
      </c>
    </row>
    <row r="397" spans="2:65" s="12" customFormat="1" ht="13.5">
      <c r="B397" s="216"/>
      <c r="C397" s="217"/>
      <c r="D397" s="218" t="s">
        <v>189</v>
      </c>
      <c r="E397" s="219" t="s">
        <v>22</v>
      </c>
      <c r="F397" s="220" t="s">
        <v>499</v>
      </c>
      <c r="G397" s="217"/>
      <c r="H397" s="221">
        <v>6</v>
      </c>
      <c r="I397" s="222"/>
      <c r="J397" s="217"/>
      <c r="K397" s="217"/>
      <c r="L397" s="223"/>
      <c r="M397" s="224"/>
      <c r="N397" s="225"/>
      <c r="O397" s="225"/>
      <c r="P397" s="225"/>
      <c r="Q397" s="225"/>
      <c r="R397" s="225"/>
      <c r="S397" s="225"/>
      <c r="T397" s="226"/>
      <c r="AT397" s="227" t="s">
        <v>189</v>
      </c>
      <c r="AU397" s="227" t="s">
        <v>84</v>
      </c>
      <c r="AV397" s="12" t="s">
        <v>84</v>
      </c>
      <c r="AW397" s="12" t="s">
        <v>39</v>
      </c>
      <c r="AX397" s="12" t="s">
        <v>76</v>
      </c>
      <c r="AY397" s="227" t="s">
        <v>179</v>
      </c>
    </row>
    <row r="398" spans="2:65" s="13" customFormat="1" ht="13.5">
      <c r="B398" s="228"/>
      <c r="C398" s="229"/>
      <c r="D398" s="230" t="s">
        <v>189</v>
      </c>
      <c r="E398" s="231" t="s">
        <v>22</v>
      </c>
      <c r="F398" s="232" t="s">
        <v>191</v>
      </c>
      <c r="G398" s="229"/>
      <c r="H398" s="233">
        <v>44.338000000000001</v>
      </c>
      <c r="I398" s="234"/>
      <c r="J398" s="229"/>
      <c r="K398" s="229"/>
      <c r="L398" s="235"/>
      <c r="M398" s="236"/>
      <c r="N398" s="237"/>
      <c r="O398" s="237"/>
      <c r="P398" s="237"/>
      <c r="Q398" s="237"/>
      <c r="R398" s="237"/>
      <c r="S398" s="237"/>
      <c r="T398" s="238"/>
      <c r="AT398" s="239" t="s">
        <v>189</v>
      </c>
      <c r="AU398" s="239" t="s">
        <v>84</v>
      </c>
      <c r="AV398" s="13" t="s">
        <v>187</v>
      </c>
      <c r="AW398" s="13" t="s">
        <v>39</v>
      </c>
      <c r="AX398" s="13" t="s">
        <v>24</v>
      </c>
      <c r="AY398" s="239" t="s">
        <v>179</v>
      </c>
    </row>
    <row r="399" spans="2:65" s="1" customFormat="1" ht="31.5" customHeight="1">
      <c r="B399" s="41"/>
      <c r="C399" s="204" t="s">
        <v>409</v>
      </c>
      <c r="D399" s="204" t="s">
        <v>182</v>
      </c>
      <c r="E399" s="205" t="s">
        <v>500</v>
      </c>
      <c r="F399" s="206" t="s">
        <v>501</v>
      </c>
      <c r="G399" s="207" t="s">
        <v>185</v>
      </c>
      <c r="H399" s="208">
        <v>3.6349999999999998</v>
      </c>
      <c r="I399" s="209"/>
      <c r="J399" s="210">
        <f>ROUND(I399*H399,2)</f>
        <v>0</v>
      </c>
      <c r="K399" s="206" t="s">
        <v>186</v>
      </c>
      <c r="L399" s="61"/>
      <c r="M399" s="211" t="s">
        <v>22</v>
      </c>
      <c r="N399" s="212" t="s">
        <v>47</v>
      </c>
      <c r="O399" s="42"/>
      <c r="P399" s="213">
        <f>O399*H399</f>
        <v>0</v>
      </c>
      <c r="Q399" s="213">
        <v>2.3630000000000002E-2</v>
      </c>
      <c r="R399" s="213">
        <f>Q399*H399</f>
        <v>8.5895050000000001E-2</v>
      </c>
      <c r="S399" s="213">
        <v>0</v>
      </c>
      <c r="T399" s="214">
        <f>S399*H399</f>
        <v>0</v>
      </c>
      <c r="AR399" s="24" t="s">
        <v>187</v>
      </c>
      <c r="AT399" s="24" t="s">
        <v>182</v>
      </c>
      <c r="AU399" s="24" t="s">
        <v>84</v>
      </c>
      <c r="AY399" s="24" t="s">
        <v>179</v>
      </c>
      <c r="BE399" s="215">
        <f>IF(N399="základní",J399,0)</f>
        <v>0</v>
      </c>
      <c r="BF399" s="215">
        <f>IF(N399="snížená",J399,0)</f>
        <v>0</v>
      </c>
      <c r="BG399" s="215">
        <f>IF(N399="zákl. přenesená",J399,0)</f>
        <v>0</v>
      </c>
      <c r="BH399" s="215">
        <f>IF(N399="sníž. přenesená",J399,0)</f>
        <v>0</v>
      </c>
      <c r="BI399" s="215">
        <f>IF(N399="nulová",J399,0)</f>
        <v>0</v>
      </c>
      <c r="BJ399" s="24" t="s">
        <v>24</v>
      </c>
      <c r="BK399" s="215">
        <f>ROUND(I399*H399,2)</f>
        <v>0</v>
      </c>
      <c r="BL399" s="24" t="s">
        <v>187</v>
      </c>
      <c r="BM399" s="24" t="s">
        <v>502</v>
      </c>
    </row>
    <row r="400" spans="2:65" s="14" customFormat="1" ht="13.5">
      <c r="B400" s="240"/>
      <c r="C400" s="241"/>
      <c r="D400" s="218" t="s">
        <v>189</v>
      </c>
      <c r="E400" s="242" t="s">
        <v>22</v>
      </c>
      <c r="F400" s="243" t="s">
        <v>503</v>
      </c>
      <c r="G400" s="241"/>
      <c r="H400" s="244" t="s">
        <v>22</v>
      </c>
      <c r="I400" s="245"/>
      <c r="J400" s="241"/>
      <c r="K400" s="241"/>
      <c r="L400" s="246"/>
      <c r="M400" s="247"/>
      <c r="N400" s="248"/>
      <c r="O400" s="248"/>
      <c r="P400" s="248"/>
      <c r="Q400" s="248"/>
      <c r="R400" s="248"/>
      <c r="S400" s="248"/>
      <c r="T400" s="249"/>
      <c r="AT400" s="250" t="s">
        <v>189</v>
      </c>
      <c r="AU400" s="250" t="s">
        <v>84</v>
      </c>
      <c r="AV400" s="14" t="s">
        <v>24</v>
      </c>
      <c r="AW400" s="14" t="s">
        <v>39</v>
      </c>
      <c r="AX400" s="14" t="s">
        <v>76</v>
      </c>
      <c r="AY400" s="250" t="s">
        <v>179</v>
      </c>
    </row>
    <row r="401" spans="2:65" s="12" customFormat="1" ht="13.5">
      <c r="B401" s="216"/>
      <c r="C401" s="217"/>
      <c r="D401" s="218" t="s">
        <v>189</v>
      </c>
      <c r="E401" s="219" t="s">
        <v>22</v>
      </c>
      <c r="F401" s="220" t="s">
        <v>504</v>
      </c>
      <c r="G401" s="217"/>
      <c r="H401" s="221">
        <v>3.6349999999999998</v>
      </c>
      <c r="I401" s="222"/>
      <c r="J401" s="217"/>
      <c r="K401" s="217"/>
      <c r="L401" s="223"/>
      <c r="M401" s="224"/>
      <c r="N401" s="225"/>
      <c r="O401" s="225"/>
      <c r="P401" s="225"/>
      <c r="Q401" s="225"/>
      <c r="R401" s="225"/>
      <c r="S401" s="225"/>
      <c r="T401" s="226"/>
      <c r="AT401" s="227" t="s">
        <v>189</v>
      </c>
      <c r="AU401" s="227" t="s">
        <v>84</v>
      </c>
      <c r="AV401" s="12" t="s">
        <v>84</v>
      </c>
      <c r="AW401" s="12" t="s">
        <v>39</v>
      </c>
      <c r="AX401" s="12" t="s">
        <v>76</v>
      </c>
      <c r="AY401" s="227" t="s">
        <v>179</v>
      </c>
    </row>
    <row r="402" spans="2:65" s="13" customFormat="1" ht="13.5">
      <c r="B402" s="228"/>
      <c r="C402" s="229"/>
      <c r="D402" s="230" t="s">
        <v>189</v>
      </c>
      <c r="E402" s="231" t="s">
        <v>22</v>
      </c>
      <c r="F402" s="232" t="s">
        <v>191</v>
      </c>
      <c r="G402" s="229"/>
      <c r="H402" s="233">
        <v>3.6349999999999998</v>
      </c>
      <c r="I402" s="234"/>
      <c r="J402" s="229"/>
      <c r="K402" s="229"/>
      <c r="L402" s="235"/>
      <c r="M402" s="236"/>
      <c r="N402" s="237"/>
      <c r="O402" s="237"/>
      <c r="P402" s="237"/>
      <c r="Q402" s="237"/>
      <c r="R402" s="237"/>
      <c r="S402" s="237"/>
      <c r="T402" s="238"/>
      <c r="AT402" s="239" t="s">
        <v>189</v>
      </c>
      <c r="AU402" s="239" t="s">
        <v>84</v>
      </c>
      <c r="AV402" s="13" t="s">
        <v>187</v>
      </c>
      <c r="AW402" s="13" t="s">
        <v>39</v>
      </c>
      <c r="AX402" s="13" t="s">
        <v>24</v>
      </c>
      <c r="AY402" s="239" t="s">
        <v>179</v>
      </c>
    </row>
    <row r="403" spans="2:65" s="1" customFormat="1" ht="22.5" customHeight="1">
      <c r="B403" s="41"/>
      <c r="C403" s="204" t="s">
        <v>505</v>
      </c>
      <c r="D403" s="204" t="s">
        <v>182</v>
      </c>
      <c r="E403" s="205" t="s">
        <v>506</v>
      </c>
      <c r="F403" s="206" t="s">
        <v>507</v>
      </c>
      <c r="G403" s="207" t="s">
        <v>185</v>
      </c>
      <c r="H403" s="208">
        <v>6</v>
      </c>
      <c r="I403" s="209"/>
      <c r="J403" s="210">
        <f>ROUND(I403*H403,2)</f>
        <v>0</v>
      </c>
      <c r="K403" s="206" t="s">
        <v>186</v>
      </c>
      <c r="L403" s="61"/>
      <c r="M403" s="211" t="s">
        <v>22</v>
      </c>
      <c r="N403" s="212" t="s">
        <v>47</v>
      </c>
      <c r="O403" s="42"/>
      <c r="P403" s="213">
        <f>O403*H403</f>
        <v>0</v>
      </c>
      <c r="Q403" s="213">
        <v>2.7299999999999998E-3</v>
      </c>
      <c r="R403" s="213">
        <f>Q403*H403</f>
        <v>1.6379999999999999E-2</v>
      </c>
      <c r="S403" s="213">
        <v>0</v>
      </c>
      <c r="T403" s="214">
        <f>S403*H403</f>
        <v>0</v>
      </c>
      <c r="AR403" s="24" t="s">
        <v>187</v>
      </c>
      <c r="AT403" s="24" t="s">
        <v>182</v>
      </c>
      <c r="AU403" s="24" t="s">
        <v>84</v>
      </c>
      <c r="AY403" s="24" t="s">
        <v>179</v>
      </c>
      <c r="BE403" s="215">
        <f>IF(N403="základní",J403,0)</f>
        <v>0</v>
      </c>
      <c r="BF403" s="215">
        <f>IF(N403="snížená",J403,0)</f>
        <v>0</v>
      </c>
      <c r="BG403" s="215">
        <f>IF(N403="zákl. přenesená",J403,0)</f>
        <v>0</v>
      </c>
      <c r="BH403" s="215">
        <f>IF(N403="sníž. přenesená",J403,0)</f>
        <v>0</v>
      </c>
      <c r="BI403" s="215">
        <f>IF(N403="nulová",J403,0)</f>
        <v>0</v>
      </c>
      <c r="BJ403" s="24" t="s">
        <v>24</v>
      </c>
      <c r="BK403" s="215">
        <f>ROUND(I403*H403,2)</f>
        <v>0</v>
      </c>
      <c r="BL403" s="24" t="s">
        <v>187</v>
      </c>
      <c r="BM403" s="24" t="s">
        <v>508</v>
      </c>
    </row>
    <row r="404" spans="2:65" s="14" customFormat="1" ht="13.5">
      <c r="B404" s="240"/>
      <c r="C404" s="241"/>
      <c r="D404" s="218" t="s">
        <v>189</v>
      </c>
      <c r="E404" s="242" t="s">
        <v>22</v>
      </c>
      <c r="F404" s="243" t="s">
        <v>509</v>
      </c>
      <c r="G404" s="241"/>
      <c r="H404" s="244" t="s">
        <v>22</v>
      </c>
      <c r="I404" s="245"/>
      <c r="J404" s="241"/>
      <c r="K404" s="241"/>
      <c r="L404" s="246"/>
      <c r="M404" s="247"/>
      <c r="N404" s="248"/>
      <c r="O404" s="248"/>
      <c r="P404" s="248"/>
      <c r="Q404" s="248"/>
      <c r="R404" s="248"/>
      <c r="S404" s="248"/>
      <c r="T404" s="249"/>
      <c r="AT404" s="250" t="s">
        <v>189</v>
      </c>
      <c r="AU404" s="250" t="s">
        <v>84</v>
      </c>
      <c r="AV404" s="14" t="s">
        <v>24</v>
      </c>
      <c r="AW404" s="14" t="s">
        <v>39</v>
      </c>
      <c r="AX404" s="14" t="s">
        <v>76</v>
      </c>
      <c r="AY404" s="250" t="s">
        <v>179</v>
      </c>
    </row>
    <row r="405" spans="2:65" s="12" customFormat="1" ht="13.5">
      <c r="B405" s="216"/>
      <c r="C405" s="217"/>
      <c r="D405" s="218" t="s">
        <v>189</v>
      </c>
      <c r="E405" s="219" t="s">
        <v>22</v>
      </c>
      <c r="F405" s="220" t="s">
        <v>510</v>
      </c>
      <c r="G405" s="217"/>
      <c r="H405" s="221">
        <v>6</v>
      </c>
      <c r="I405" s="222"/>
      <c r="J405" s="217"/>
      <c r="K405" s="217"/>
      <c r="L405" s="223"/>
      <c r="M405" s="224"/>
      <c r="N405" s="225"/>
      <c r="O405" s="225"/>
      <c r="P405" s="225"/>
      <c r="Q405" s="225"/>
      <c r="R405" s="225"/>
      <c r="S405" s="225"/>
      <c r="T405" s="226"/>
      <c r="AT405" s="227" t="s">
        <v>189</v>
      </c>
      <c r="AU405" s="227" t="s">
        <v>84</v>
      </c>
      <c r="AV405" s="12" t="s">
        <v>84</v>
      </c>
      <c r="AW405" s="12" t="s">
        <v>39</v>
      </c>
      <c r="AX405" s="12" t="s">
        <v>76</v>
      </c>
      <c r="AY405" s="227" t="s">
        <v>179</v>
      </c>
    </row>
    <row r="406" spans="2:65" s="13" customFormat="1" ht="13.5">
      <c r="B406" s="228"/>
      <c r="C406" s="229"/>
      <c r="D406" s="230" t="s">
        <v>189</v>
      </c>
      <c r="E406" s="231" t="s">
        <v>22</v>
      </c>
      <c r="F406" s="232" t="s">
        <v>191</v>
      </c>
      <c r="G406" s="229"/>
      <c r="H406" s="233">
        <v>6</v>
      </c>
      <c r="I406" s="234"/>
      <c r="J406" s="229"/>
      <c r="K406" s="229"/>
      <c r="L406" s="235"/>
      <c r="M406" s="236"/>
      <c r="N406" s="237"/>
      <c r="O406" s="237"/>
      <c r="P406" s="237"/>
      <c r="Q406" s="237"/>
      <c r="R406" s="237"/>
      <c r="S406" s="237"/>
      <c r="T406" s="238"/>
      <c r="AT406" s="239" t="s">
        <v>189</v>
      </c>
      <c r="AU406" s="239" t="s">
        <v>84</v>
      </c>
      <c r="AV406" s="13" t="s">
        <v>187</v>
      </c>
      <c r="AW406" s="13" t="s">
        <v>39</v>
      </c>
      <c r="AX406" s="13" t="s">
        <v>24</v>
      </c>
      <c r="AY406" s="239" t="s">
        <v>179</v>
      </c>
    </row>
    <row r="407" spans="2:65" s="1" customFormat="1" ht="31.5" customHeight="1">
      <c r="B407" s="41"/>
      <c r="C407" s="204" t="s">
        <v>412</v>
      </c>
      <c r="D407" s="204" t="s">
        <v>182</v>
      </c>
      <c r="E407" s="205" t="s">
        <v>511</v>
      </c>
      <c r="F407" s="206" t="s">
        <v>512</v>
      </c>
      <c r="G407" s="207" t="s">
        <v>185</v>
      </c>
      <c r="H407" s="208">
        <v>6</v>
      </c>
      <c r="I407" s="209"/>
      <c r="J407" s="210">
        <f>ROUND(I407*H407,2)</f>
        <v>0</v>
      </c>
      <c r="K407" s="206" t="s">
        <v>186</v>
      </c>
      <c r="L407" s="61"/>
      <c r="M407" s="211" t="s">
        <v>22</v>
      </c>
      <c r="N407" s="212" t="s">
        <v>47</v>
      </c>
      <c r="O407" s="42"/>
      <c r="P407" s="213">
        <f>O407*H407</f>
        <v>0</v>
      </c>
      <c r="Q407" s="213">
        <v>7.2000000000000005E-4</v>
      </c>
      <c r="R407" s="213">
        <f>Q407*H407</f>
        <v>4.3200000000000001E-3</v>
      </c>
      <c r="S407" s="213">
        <v>0</v>
      </c>
      <c r="T407" s="214">
        <f>S407*H407</f>
        <v>0</v>
      </c>
      <c r="AR407" s="24" t="s">
        <v>187</v>
      </c>
      <c r="AT407" s="24" t="s">
        <v>182</v>
      </c>
      <c r="AU407" s="24" t="s">
        <v>84</v>
      </c>
      <c r="AY407" s="24" t="s">
        <v>179</v>
      </c>
      <c r="BE407" s="215">
        <f>IF(N407="základní",J407,0)</f>
        <v>0</v>
      </c>
      <c r="BF407" s="215">
        <f>IF(N407="snížená",J407,0)</f>
        <v>0</v>
      </c>
      <c r="BG407" s="215">
        <f>IF(N407="zákl. přenesená",J407,0)</f>
        <v>0</v>
      </c>
      <c r="BH407" s="215">
        <f>IF(N407="sníž. přenesená",J407,0)</f>
        <v>0</v>
      </c>
      <c r="BI407" s="215">
        <f>IF(N407="nulová",J407,0)</f>
        <v>0</v>
      </c>
      <c r="BJ407" s="24" t="s">
        <v>24</v>
      </c>
      <c r="BK407" s="215">
        <f>ROUND(I407*H407,2)</f>
        <v>0</v>
      </c>
      <c r="BL407" s="24" t="s">
        <v>187</v>
      </c>
      <c r="BM407" s="24" t="s">
        <v>513</v>
      </c>
    </row>
    <row r="408" spans="2:65" s="14" customFormat="1" ht="13.5">
      <c r="B408" s="240"/>
      <c r="C408" s="241"/>
      <c r="D408" s="218" t="s">
        <v>189</v>
      </c>
      <c r="E408" s="242" t="s">
        <v>22</v>
      </c>
      <c r="F408" s="243" t="s">
        <v>514</v>
      </c>
      <c r="G408" s="241"/>
      <c r="H408" s="244" t="s">
        <v>22</v>
      </c>
      <c r="I408" s="245"/>
      <c r="J408" s="241"/>
      <c r="K408" s="241"/>
      <c r="L408" s="246"/>
      <c r="M408" s="247"/>
      <c r="N408" s="248"/>
      <c r="O408" s="248"/>
      <c r="P408" s="248"/>
      <c r="Q408" s="248"/>
      <c r="R408" s="248"/>
      <c r="S408" s="248"/>
      <c r="T408" s="249"/>
      <c r="AT408" s="250" t="s">
        <v>189</v>
      </c>
      <c r="AU408" s="250" t="s">
        <v>84</v>
      </c>
      <c r="AV408" s="14" t="s">
        <v>24</v>
      </c>
      <c r="AW408" s="14" t="s">
        <v>39</v>
      </c>
      <c r="AX408" s="14" t="s">
        <v>76</v>
      </c>
      <c r="AY408" s="250" t="s">
        <v>179</v>
      </c>
    </row>
    <row r="409" spans="2:65" s="12" customFormat="1" ht="13.5">
      <c r="B409" s="216"/>
      <c r="C409" s="217"/>
      <c r="D409" s="218" t="s">
        <v>189</v>
      </c>
      <c r="E409" s="219" t="s">
        <v>22</v>
      </c>
      <c r="F409" s="220" t="s">
        <v>499</v>
      </c>
      <c r="G409" s="217"/>
      <c r="H409" s="221">
        <v>6</v>
      </c>
      <c r="I409" s="222"/>
      <c r="J409" s="217"/>
      <c r="K409" s="217"/>
      <c r="L409" s="223"/>
      <c r="M409" s="224"/>
      <c r="N409" s="225"/>
      <c r="O409" s="225"/>
      <c r="P409" s="225"/>
      <c r="Q409" s="225"/>
      <c r="R409" s="225"/>
      <c r="S409" s="225"/>
      <c r="T409" s="226"/>
      <c r="AT409" s="227" t="s">
        <v>189</v>
      </c>
      <c r="AU409" s="227" t="s">
        <v>84</v>
      </c>
      <c r="AV409" s="12" t="s">
        <v>84</v>
      </c>
      <c r="AW409" s="12" t="s">
        <v>39</v>
      </c>
      <c r="AX409" s="12" t="s">
        <v>76</v>
      </c>
      <c r="AY409" s="227" t="s">
        <v>179</v>
      </c>
    </row>
    <row r="410" spans="2:65" s="13" customFormat="1" ht="13.5">
      <c r="B410" s="228"/>
      <c r="C410" s="229"/>
      <c r="D410" s="230" t="s">
        <v>189</v>
      </c>
      <c r="E410" s="231" t="s">
        <v>22</v>
      </c>
      <c r="F410" s="232" t="s">
        <v>191</v>
      </c>
      <c r="G410" s="229"/>
      <c r="H410" s="233">
        <v>6</v>
      </c>
      <c r="I410" s="234"/>
      <c r="J410" s="229"/>
      <c r="K410" s="229"/>
      <c r="L410" s="235"/>
      <c r="M410" s="236"/>
      <c r="N410" s="237"/>
      <c r="O410" s="237"/>
      <c r="P410" s="237"/>
      <c r="Q410" s="237"/>
      <c r="R410" s="237"/>
      <c r="S410" s="237"/>
      <c r="T410" s="238"/>
      <c r="AT410" s="239" t="s">
        <v>189</v>
      </c>
      <c r="AU410" s="239" t="s">
        <v>84</v>
      </c>
      <c r="AV410" s="13" t="s">
        <v>187</v>
      </c>
      <c r="AW410" s="13" t="s">
        <v>39</v>
      </c>
      <c r="AX410" s="13" t="s">
        <v>24</v>
      </c>
      <c r="AY410" s="239" t="s">
        <v>179</v>
      </c>
    </row>
    <row r="411" spans="2:65" s="1" customFormat="1" ht="31.5" customHeight="1">
      <c r="B411" s="41"/>
      <c r="C411" s="204" t="s">
        <v>515</v>
      </c>
      <c r="D411" s="204" t="s">
        <v>182</v>
      </c>
      <c r="E411" s="205" t="s">
        <v>516</v>
      </c>
      <c r="F411" s="206" t="s">
        <v>517</v>
      </c>
      <c r="G411" s="207" t="s">
        <v>185</v>
      </c>
      <c r="H411" s="208">
        <v>6</v>
      </c>
      <c r="I411" s="209"/>
      <c r="J411" s="210">
        <f>ROUND(I411*H411,2)</f>
        <v>0</v>
      </c>
      <c r="K411" s="206" t="s">
        <v>280</v>
      </c>
      <c r="L411" s="61"/>
      <c r="M411" s="211" t="s">
        <v>22</v>
      </c>
      <c r="N411" s="212" t="s">
        <v>47</v>
      </c>
      <c r="O411" s="42"/>
      <c r="P411" s="213">
        <f>O411*H411</f>
        <v>0</v>
      </c>
      <c r="Q411" s="213">
        <v>0</v>
      </c>
      <c r="R411" s="213">
        <f>Q411*H411</f>
        <v>0</v>
      </c>
      <c r="S411" s="213">
        <v>0</v>
      </c>
      <c r="T411" s="214">
        <f>S411*H411</f>
        <v>0</v>
      </c>
      <c r="AR411" s="24" t="s">
        <v>187</v>
      </c>
      <c r="AT411" s="24" t="s">
        <v>182</v>
      </c>
      <c r="AU411" s="24" t="s">
        <v>84</v>
      </c>
      <c r="AY411" s="24" t="s">
        <v>179</v>
      </c>
      <c r="BE411" s="215">
        <f>IF(N411="základní",J411,0)</f>
        <v>0</v>
      </c>
      <c r="BF411" s="215">
        <f>IF(N411="snížená",J411,0)</f>
        <v>0</v>
      </c>
      <c r="BG411" s="215">
        <f>IF(N411="zákl. přenesená",J411,0)</f>
        <v>0</v>
      </c>
      <c r="BH411" s="215">
        <f>IF(N411="sníž. přenesená",J411,0)</f>
        <v>0</v>
      </c>
      <c r="BI411" s="215">
        <f>IF(N411="nulová",J411,0)</f>
        <v>0</v>
      </c>
      <c r="BJ411" s="24" t="s">
        <v>24</v>
      </c>
      <c r="BK411" s="215">
        <f>ROUND(I411*H411,2)</f>
        <v>0</v>
      </c>
      <c r="BL411" s="24" t="s">
        <v>187</v>
      </c>
      <c r="BM411" s="24" t="s">
        <v>518</v>
      </c>
    </row>
    <row r="412" spans="2:65" s="14" customFormat="1" ht="13.5">
      <c r="B412" s="240"/>
      <c r="C412" s="241"/>
      <c r="D412" s="218" t="s">
        <v>189</v>
      </c>
      <c r="E412" s="242" t="s">
        <v>22</v>
      </c>
      <c r="F412" s="243" t="s">
        <v>514</v>
      </c>
      <c r="G412" s="241"/>
      <c r="H412" s="244" t="s">
        <v>22</v>
      </c>
      <c r="I412" s="245"/>
      <c r="J412" s="241"/>
      <c r="K412" s="241"/>
      <c r="L412" s="246"/>
      <c r="M412" s="247"/>
      <c r="N412" s="248"/>
      <c r="O412" s="248"/>
      <c r="P412" s="248"/>
      <c r="Q412" s="248"/>
      <c r="R412" s="248"/>
      <c r="S412" s="248"/>
      <c r="T412" s="249"/>
      <c r="AT412" s="250" t="s">
        <v>189</v>
      </c>
      <c r="AU412" s="250" t="s">
        <v>84</v>
      </c>
      <c r="AV412" s="14" t="s">
        <v>24</v>
      </c>
      <c r="AW412" s="14" t="s">
        <v>39</v>
      </c>
      <c r="AX412" s="14" t="s">
        <v>76</v>
      </c>
      <c r="AY412" s="250" t="s">
        <v>179</v>
      </c>
    </row>
    <row r="413" spans="2:65" s="12" customFormat="1" ht="13.5">
      <c r="B413" s="216"/>
      <c r="C413" s="217"/>
      <c r="D413" s="218" t="s">
        <v>189</v>
      </c>
      <c r="E413" s="219" t="s">
        <v>22</v>
      </c>
      <c r="F413" s="220" t="s">
        <v>499</v>
      </c>
      <c r="G413" s="217"/>
      <c r="H413" s="221">
        <v>6</v>
      </c>
      <c r="I413" s="222"/>
      <c r="J413" s="217"/>
      <c r="K413" s="217"/>
      <c r="L413" s="223"/>
      <c r="M413" s="224"/>
      <c r="N413" s="225"/>
      <c r="O413" s="225"/>
      <c r="P413" s="225"/>
      <c r="Q413" s="225"/>
      <c r="R413" s="225"/>
      <c r="S413" s="225"/>
      <c r="T413" s="226"/>
      <c r="AT413" s="227" t="s">
        <v>189</v>
      </c>
      <c r="AU413" s="227" t="s">
        <v>84</v>
      </c>
      <c r="AV413" s="12" t="s">
        <v>84</v>
      </c>
      <c r="AW413" s="12" t="s">
        <v>39</v>
      </c>
      <c r="AX413" s="12" t="s">
        <v>76</v>
      </c>
      <c r="AY413" s="227" t="s">
        <v>179</v>
      </c>
    </row>
    <row r="414" spans="2:65" s="13" customFormat="1" ht="13.5">
      <c r="B414" s="228"/>
      <c r="C414" s="229"/>
      <c r="D414" s="230" t="s">
        <v>189</v>
      </c>
      <c r="E414" s="231" t="s">
        <v>22</v>
      </c>
      <c r="F414" s="232" t="s">
        <v>191</v>
      </c>
      <c r="G414" s="229"/>
      <c r="H414" s="233">
        <v>6</v>
      </c>
      <c r="I414" s="234"/>
      <c r="J414" s="229"/>
      <c r="K414" s="229"/>
      <c r="L414" s="235"/>
      <c r="M414" s="236"/>
      <c r="N414" s="237"/>
      <c r="O414" s="237"/>
      <c r="P414" s="237"/>
      <c r="Q414" s="237"/>
      <c r="R414" s="237"/>
      <c r="S414" s="237"/>
      <c r="T414" s="238"/>
      <c r="AT414" s="239" t="s">
        <v>189</v>
      </c>
      <c r="AU414" s="239" t="s">
        <v>84</v>
      </c>
      <c r="AV414" s="13" t="s">
        <v>187</v>
      </c>
      <c r="AW414" s="13" t="s">
        <v>39</v>
      </c>
      <c r="AX414" s="13" t="s">
        <v>24</v>
      </c>
      <c r="AY414" s="239" t="s">
        <v>179</v>
      </c>
    </row>
    <row r="415" spans="2:65" s="1" customFormat="1" ht="22.5" customHeight="1">
      <c r="B415" s="41"/>
      <c r="C415" s="204" t="s">
        <v>416</v>
      </c>
      <c r="D415" s="204" t="s">
        <v>182</v>
      </c>
      <c r="E415" s="205" t="s">
        <v>519</v>
      </c>
      <c r="F415" s="206" t="s">
        <v>520</v>
      </c>
      <c r="G415" s="207" t="s">
        <v>185</v>
      </c>
      <c r="H415" s="208">
        <v>7.5</v>
      </c>
      <c r="I415" s="209"/>
      <c r="J415" s="210">
        <f>ROUND(I415*H415,2)</f>
        <v>0</v>
      </c>
      <c r="K415" s="206" t="s">
        <v>186</v>
      </c>
      <c r="L415" s="61"/>
      <c r="M415" s="211" t="s">
        <v>22</v>
      </c>
      <c r="N415" s="212" t="s">
        <v>47</v>
      </c>
      <c r="O415" s="42"/>
      <c r="P415" s="213">
        <f>O415*H415</f>
        <v>0</v>
      </c>
      <c r="Q415" s="213">
        <v>1.9429999999999999E-2</v>
      </c>
      <c r="R415" s="213">
        <f>Q415*H415</f>
        <v>0.14572499999999999</v>
      </c>
      <c r="S415" s="213">
        <v>0</v>
      </c>
      <c r="T415" s="214">
        <f>S415*H415</f>
        <v>0</v>
      </c>
      <c r="AR415" s="24" t="s">
        <v>187</v>
      </c>
      <c r="AT415" s="24" t="s">
        <v>182</v>
      </c>
      <c r="AU415" s="24" t="s">
        <v>84</v>
      </c>
      <c r="AY415" s="24" t="s">
        <v>179</v>
      </c>
      <c r="BE415" s="215">
        <f>IF(N415="základní",J415,0)</f>
        <v>0</v>
      </c>
      <c r="BF415" s="215">
        <f>IF(N415="snížená",J415,0)</f>
        <v>0</v>
      </c>
      <c r="BG415" s="215">
        <f>IF(N415="zákl. přenesená",J415,0)</f>
        <v>0</v>
      </c>
      <c r="BH415" s="215">
        <f>IF(N415="sníž. přenesená",J415,0)</f>
        <v>0</v>
      </c>
      <c r="BI415" s="215">
        <f>IF(N415="nulová",J415,0)</f>
        <v>0</v>
      </c>
      <c r="BJ415" s="24" t="s">
        <v>24</v>
      </c>
      <c r="BK415" s="215">
        <f>ROUND(I415*H415,2)</f>
        <v>0</v>
      </c>
      <c r="BL415" s="24" t="s">
        <v>187</v>
      </c>
      <c r="BM415" s="24" t="s">
        <v>521</v>
      </c>
    </row>
    <row r="416" spans="2:65" s="12" customFormat="1" ht="13.5">
      <c r="B416" s="216"/>
      <c r="C416" s="217"/>
      <c r="D416" s="218" t="s">
        <v>189</v>
      </c>
      <c r="E416" s="219" t="s">
        <v>22</v>
      </c>
      <c r="F416" s="220" t="s">
        <v>493</v>
      </c>
      <c r="G416" s="217"/>
      <c r="H416" s="221">
        <v>7.5</v>
      </c>
      <c r="I416" s="222"/>
      <c r="J416" s="217"/>
      <c r="K416" s="217"/>
      <c r="L416" s="223"/>
      <c r="M416" s="224"/>
      <c r="N416" s="225"/>
      <c r="O416" s="225"/>
      <c r="P416" s="225"/>
      <c r="Q416" s="225"/>
      <c r="R416" s="225"/>
      <c r="S416" s="225"/>
      <c r="T416" s="226"/>
      <c r="AT416" s="227" t="s">
        <v>189</v>
      </c>
      <c r="AU416" s="227" t="s">
        <v>84</v>
      </c>
      <c r="AV416" s="12" t="s">
        <v>84</v>
      </c>
      <c r="AW416" s="12" t="s">
        <v>39</v>
      </c>
      <c r="AX416" s="12" t="s">
        <v>76</v>
      </c>
      <c r="AY416" s="227" t="s">
        <v>179</v>
      </c>
    </row>
    <row r="417" spans="2:65" s="13" customFormat="1" ht="13.5">
      <c r="B417" s="228"/>
      <c r="C417" s="229"/>
      <c r="D417" s="230" t="s">
        <v>189</v>
      </c>
      <c r="E417" s="231" t="s">
        <v>22</v>
      </c>
      <c r="F417" s="232" t="s">
        <v>191</v>
      </c>
      <c r="G417" s="229"/>
      <c r="H417" s="233">
        <v>7.5</v>
      </c>
      <c r="I417" s="234"/>
      <c r="J417" s="229"/>
      <c r="K417" s="229"/>
      <c r="L417" s="235"/>
      <c r="M417" s="236"/>
      <c r="N417" s="237"/>
      <c r="O417" s="237"/>
      <c r="P417" s="237"/>
      <c r="Q417" s="237"/>
      <c r="R417" s="237"/>
      <c r="S417" s="237"/>
      <c r="T417" s="238"/>
      <c r="AT417" s="239" t="s">
        <v>189</v>
      </c>
      <c r="AU417" s="239" t="s">
        <v>84</v>
      </c>
      <c r="AV417" s="13" t="s">
        <v>187</v>
      </c>
      <c r="AW417" s="13" t="s">
        <v>39</v>
      </c>
      <c r="AX417" s="13" t="s">
        <v>24</v>
      </c>
      <c r="AY417" s="239" t="s">
        <v>179</v>
      </c>
    </row>
    <row r="418" spans="2:65" s="1" customFormat="1" ht="22.5" customHeight="1">
      <c r="B418" s="41"/>
      <c r="C418" s="204" t="s">
        <v>522</v>
      </c>
      <c r="D418" s="204" t="s">
        <v>182</v>
      </c>
      <c r="E418" s="205" t="s">
        <v>523</v>
      </c>
      <c r="F418" s="206" t="s">
        <v>524</v>
      </c>
      <c r="G418" s="207" t="s">
        <v>185</v>
      </c>
      <c r="H418" s="208">
        <v>34.5</v>
      </c>
      <c r="I418" s="209"/>
      <c r="J418" s="210">
        <f>ROUND(I418*H418,2)</f>
        <v>0</v>
      </c>
      <c r="K418" s="206" t="s">
        <v>280</v>
      </c>
      <c r="L418" s="61"/>
      <c r="M418" s="211" t="s">
        <v>22</v>
      </c>
      <c r="N418" s="212" t="s">
        <v>47</v>
      </c>
      <c r="O418" s="42"/>
      <c r="P418" s="213">
        <f>O418*H418</f>
        <v>0</v>
      </c>
      <c r="Q418" s="213">
        <v>0</v>
      </c>
      <c r="R418" s="213">
        <f>Q418*H418</f>
        <v>0</v>
      </c>
      <c r="S418" s="213">
        <v>0</v>
      </c>
      <c r="T418" s="214">
        <f>S418*H418</f>
        <v>0</v>
      </c>
      <c r="AR418" s="24" t="s">
        <v>187</v>
      </c>
      <c r="AT418" s="24" t="s">
        <v>182</v>
      </c>
      <c r="AU418" s="24" t="s">
        <v>84</v>
      </c>
      <c r="AY418" s="24" t="s">
        <v>179</v>
      </c>
      <c r="BE418" s="215">
        <f>IF(N418="základní",J418,0)</f>
        <v>0</v>
      </c>
      <c r="BF418" s="215">
        <f>IF(N418="snížená",J418,0)</f>
        <v>0</v>
      </c>
      <c r="BG418" s="215">
        <f>IF(N418="zákl. přenesená",J418,0)</f>
        <v>0</v>
      </c>
      <c r="BH418" s="215">
        <f>IF(N418="sníž. přenesená",J418,0)</f>
        <v>0</v>
      </c>
      <c r="BI418" s="215">
        <f>IF(N418="nulová",J418,0)</f>
        <v>0</v>
      </c>
      <c r="BJ418" s="24" t="s">
        <v>24</v>
      </c>
      <c r="BK418" s="215">
        <f>ROUND(I418*H418,2)</f>
        <v>0</v>
      </c>
      <c r="BL418" s="24" t="s">
        <v>187</v>
      </c>
      <c r="BM418" s="24" t="s">
        <v>525</v>
      </c>
    </row>
    <row r="419" spans="2:65" s="14" customFormat="1" ht="13.5">
      <c r="B419" s="240"/>
      <c r="C419" s="241"/>
      <c r="D419" s="218" t="s">
        <v>189</v>
      </c>
      <c r="E419" s="242" t="s">
        <v>22</v>
      </c>
      <c r="F419" s="243" t="s">
        <v>489</v>
      </c>
      <c r="G419" s="241"/>
      <c r="H419" s="244" t="s">
        <v>22</v>
      </c>
      <c r="I419" s="245"/>
      <c r="J419" s="241"/>
      <c r="K419" s="241"/>
      <c r="L419" s="246"/>
      <c r="M419" s="247"/>
      <c r="N419" s="248"/>
      <c r="O419" s="248"/>
      <c r="P419" s="248"/>
      <c r="Q419" s="248"/>
      <c r="R419" s="248"/>
      <c r="S419" s="248"/>
      <c r="T419" s="249"/>
      <c r="AT419" s="250" t="s">
        <v>189</v>
      </c>
      <c r="AU419" s="250" t="s">
        <v>84</v>
      </c>
      <c r="AV419" s="14" t="s">
        <v>24</v>
      </c>
      <c r="AW419" s="14" t="s">
        <v>39</v>
      </c>
      <c r="AX419" s="14" t="s">
        <v>76</v>
      </c>
      <c r="AY419" s="250" t="s">
        <v>179</v>
      </c>
    </row>
    <row r="420" spans="2:65" s="12" customFormat="1" ht="13.5">
      <c r="B420" s="216"/>
      <c r="C420" s="217"/>
      <c r="D420" s="218" t="s">
        <v>189</v>
      </c>
      <c r="E420" s="219" t="s">
        <v>22</v>
      </c>
      <c r="F420" s="220" t="s">
        <v>484</v>
      </c>
      <c r="G420" s="217"/>
      <c r="H420" s="221">
        <v>10</v>
      </c>
      <c r="I420" s="222"/>
      <c r="J420" s="217"/>
      <c r="K420" s="217"/>
      <c r="L420" s="223"/>
      <c r="M420" s="224"/>
      <c r="N420" s="225"/>
      <c r="O420" s="225"/>
      <c r="P420" s="225"/>
      <c r="Q420" s="225"/>
      <c r="R420" s="225"/>
      <c r="S420" s="225"/>
      <c r="T420" s="226"/>
      <c r="AT420" s="227" t="s">
        <v>189</v>
      </c>
      <c r="AU420" s="227" t="s">
        <v>84</v>
      </c>
      <c r="AV420" s="12" t="s">
        <v>84</v>
      </c>
      <c r="AW420" s="12" t="s">
        <v>39</v>
      </c>
      <c r="AX420" s="12" t="s">
        <v>76</v>
      </c>
      <c r="AY420" s="227" t="s">
        <v>179</v>
      </c>
    </row>
    <row r="421" spans="2:65" s="14" customFormat="1" ht="13.5">
      <c r="B421" s="240"/>
      <c r="C421" s="241"/>
      <c r="D421" s="218" t="s">
        <v>189</v>
      </c>
      <c r="E421" s="242" t="s">
        <v>22</v>
      </c>
      <c r="F421" s="243" t="s">
        <v>490</v>
      </c>
      <c r="G421" s="241"/>
      <c r="H421" s="244" t="s">
        <v>22</v>
      </c>
      <c r="I421" s="245"/>
      <c r="J421" s="241"/>
      <c r="K421" s="241"/>
      <c r="L421" s="246"/>
      <c r="M421" s="247"/>
      <c r="N421" s="248"/>
      <c r="O421" s="248"/>
      <c r="P421" s="248"/>
      <c r="Q421" s="248"/>
      <c r="R421" s="248"/>
      <c r="S421" s="248"/>
      <c r="T421" s="249"/>
      <c r="AT421" s="250" t="s">
        <v>189</v>
      </c>
      <c r="AU421" s="250" t="s">
        <v>84</v>
      </c>
      <c r="AV421" s="14" t="s">
        <v>24</v>
      </c>
      <c r="AW421" s="14" t="s">
        <v>39</v>
      </c>
      <c r="AX421" s="14" t="s">
        <v>76</v>
      </c>
      <c r="AY421" s="250" t="s">
        <v>179</v>
      </c>
    </row>
    <row r="422" spans="2:65" s="12" customFormat="1" ht="13.5">
      <c r="B422" s="216"/>
      <c r="C422" s="217"/>
      <c r="D422" s="218" t="s">
        <v>189</v>
      </c>
      <c r="E422" s="219" t="s">
        <v>22</v>
      </c>
      <c r="F422" s="220" t="s">
        <v>491</v>
      </c>
      <c r="G422" s="217"/>
      <c r="H422" s="221">
        <v>14.5</v>
      </c>
      <c r="I422" s="222"/>
      <c r="J422" s="217"/>
      <c r="K422" s="217"/>
      <c r="L422" s="223"/>
      <c r="M422" s="224"/>
      <c r="N422" s="225"/>
      <c r="O422" s="225"/>
      <c r="P422" s="225"/>
      <c r="Q422" s="225"/>
      <c r="R422" s="225"/>
      <c r="S422" s="225"/>
      <c r="T422" s="226"/>
      <c r="AT422" s="227" t="s">
        <v>189</v>
      </c>
      <c r="AU422" s="227" t="s">
        <v>84</v>
      </c>
      <c r="AV422" s="12" t="s">
        <v>84</v>
      </c>
      <c r="AW422" s="12" t="s">
        <v>39</v>
      </c>
      <c r="AX422" s="12" t="s">
        <v>76</v>
      </c>
      <c r="AY422" s="227" t="s">
        <v>179</v>
      </c>
    </row>
    <row r="423" spans="2:65" s="14" customFormat="1" ht="13.5">
      <c r="B423" s="240"/>
      <c r="C423" s="241"/>
      <c r="D423" s="218" t="s">
        <v>189</v>
      </c>
      <c r="E423" s="242" t="s">
        <v>22</v>
      </c>
      <c r="F423" s="243" t="s">
        <v>494</v>
      </c>
      <c r="G423" s="241"/>
      <c r="H423" s="244" t="s">
        <v>22</v>
      </c>
      <c r="I423" s="245"/>
      <c r="J423" s="241"/>
      <c r="K423" s="241"/>
      <c r="L423" s="246"/>
      <c r="M423" s="247"/>
      <c r="N423" s="248"/>
      <c r="O423" s="248"/>
      <c r="P423" s="248"/>
      <c r="Q423" s="248"/>
      <c r="R423" s="248"/>
      <c r="S423" s="248"/>
      <c r="T423" s="249"/>
      <c r="AT423" s="250" t="s">
        <v>189</v>
      </c>
      <c r="AU423" s="250" t="s">
        <v>84</v>
      </c>
      <c r="AV423" s="14" t="s">
        <v>24</v>
      </c>
      <c r="AW423" s="14" t="s">
        <v>39</v>
      </c>
      <c r="AX423" s="14" t="s">
        <v>76</v>
      </c>
      <c r="AY423" s="250" t="s">
        <v>179</v>
      </c>
    </row>
    <row r="424" spans="2:65" s="12" customFormat="1" ht="13.5">
      <c r="B424" s="216"/>
      <c r="C424" s="217"/>
      <c r="D424" s="218" t="s">
        <v>189</v>
      </c>
      <c r="E424" s="219" t="s">
        <v>22</v>
      </c>
      <c r="F424" s="220" t="s">
        <v>495</v>
      </c>
      <c r="G424" s="217"/>
      <c r="H424" s="221">
        <v>4</v>
      </c>
      <c r="I424" s="222"/>
      <c r="J424" s="217"/>
      <c r="K424" s="217"/>
      <c r="L424" s="223"/>
      <c r="M424" s="224"/>
      <c r="N424" s="225"/>
      <c r="O424" s="225"/>
      <c r="P424" s="225"/>
      <c r="Q424" s="225"/>
      <c r="R424" s="225"/>
      <c r="S424" s="225"/>
      <c r="T424" s="226"/>
      <c r="AT424" s="227" t="s">
        <v>189</v>
      </c>
      <c r="AU424" s="227" t="s">
        <v>84</v>
      </c>
      <c r="AV424" s="12" t="s">
        <v>84</v>
      </c>
      <c r="AW424" s="12" t="s">
        <v>39</v>
      </c>
      <c r="AX424" s="12" t="s">
        <v>76</v>
      </c>
      <c r="AY424" s="227" t="s">
        <v>179</v>
      </c>
    </row>
    <row r="425" spans="2:65" s="14" customFormat="1" ht="13.5">
      <c r="B425" s="240"/>
      <c r="C425" s="241"/>
      <c r="D425" s="218" t="s">
        <v>189</v>
      </c>
      <c r="E425" s="242" t="s">
        <v>22</v>
      </c>
      <c r="F425" s="243" t="s">
        <v>498</v>
      </c>
      <c r="G425" s="241"/>
      <c r="H425" s="244" t="s">
        <v>22</v>
      </c>
      <c r="I425" s="245"/>
      <c r="J425" s="241"/>
      <c r="K425" s="241"/>
      <c r="L425" s="246"/>
      <c r="M425" s="247"/>
      <c r="N425" s="248"/>
      <c r="O425" s="248"/>
      <c r="P425" s="248"/>
      <c r="Q425" s="248"/>
      <c r="R425" s="248"/>
      <c r="S425" s="248"/>
      <c r="T425" s="249"/>
      <c r="AT425" s="250" t="s">
        <v>189</v>
      </c>
      <c r="AU425" s="250" t="s">
        <v>84</v>
      </c>
      <c r="AV425" s="14" t="s">
        <v>24</v>
      </c>
      <c r="AW425" s="14" t="s">
        <v>39</v>
      </c>
      <c r="AX425" s="14" t="s">
        <v>76</v>
      </c>
      <c r="AY425" s="250" t="s">
        <v>179</v>
      </c>
    </row>
    <row r="426" spans="2:65" s="12" customFormat="1" ht="13.5">
      <c r="B426" s="216"/>
      <c r="C426" s="217"/>
      <c r="D426" s="218" t="s">
        <v>189</v>
      </c>
      <c r="E426" s="219" t="s">
        <v>22</v>
      </c>
      <c r="F426" s="220" t="s">
        <v>499</v>
      </c>
      <c r="G426" s="217"/>
      <c r="H426" s="221">
        <v>6</v>
      </c>
      <c r="I426" s="222"/>
      <c r="J426" s="217"/>
      <c r="K426" s="217"/>
      <c r="L426" s="223"/>
      <c r="M426" s="224"/>
      <c r="N426" s="225"/>
      <c r="O426" s="225"/>
      <c r="P426" s="225"/>
      <c r="Q426" s="225"/>
      <c r="R426" s="225"/>
      <c r="S426" s="225"/>
      <c r="T426" s="226"/>
      <c r="AT426" s="227" t="s">
        <v>189</v>
      </c>
      <c r="AU426" s="227" t="s">
        <v>84</v>
      </c>
      <c r="AV426" s="12" t="s">
        <v>84</v>
      </c>
      <c r="AW426" s="12" t="s">
        <v>39</v>
      </c>
      <c r="AX426" s="12" t="s">
        <v>76</v>
      </c>
      <c r="AY426" s="227" t="s">
        <v>179</v>
      </c>
    </row>
    <row r="427" spans="2:65" s="13" customFormat="1" ht="13.5">
      <c r="B427" s="228"/>
      <c r="C427" s="229"/>
      <c r="D427" s="218" t="s">
        <v>189</v>
      </c>
      <c r="E427" s="251" t="s">
        <v>22</v>
      </c>
      <c r="F427" s="252" t="s">
        <v>191</v>
      </c>
      <c r="G427" s="229"/>
      <c r="H427" s="253">
        <v>34.5</v>
      </c>
      <c r="I427" s="234"/>
      <c r="J427" s="229"/>
      <c r="K427" s="229"/>
      <c r="L427" s="235"/>
      <c r="M427" s="236"/>
      <c r="N427" s="237"/>
      <c r="O427" s="237"/>
      <c r="P427" s="237"/>
      <c r="Q427" s="237"/>
      <c r="R427" s="237"/>
      <c r="S427" s="237"/>
      <c r="T427" s="238"/>
      <c r="AT427" s="239" t="s">
        <v>189</v>
      </c>
      <c r="AU427" s="239" t="s">
        <v>84</v>
      </c>
      <c r="AV427" s="13" t="s">
        <v>187</v>
      </c>
      <c r="AW427" s="13" t="s">
        <v>39</v>
      </c>
      <c r="AX427" s="13" t="s">
        <v>24</v>
      </c>
      <c r="AY427" s="239" t="s">
        <v>179</v>
      </c>
    </row>
    <row r="428" spans="2:65" s="11" customFormat="1" ht="29.85" customHeight="1">
      <c r="B428" s="187"/>
      <c r="C428" s="188"/>
      <c r="D428" s="201" t="s">
        <v>75</v>
      </c>
      <c r="E428" s="202" t="s">
        <v>526</v>
      </c>
      <c r="F428" s="202" t="s">
        <v>527</v>
      </c>
      <c r="G428" s="188"/>
      <c r="H428" s="188"/>
      <c r="I428" s="191"/>
      <c r="J428" s="203">
        <f>BK428</f>
        <v>0</v>
      </c>
      <c r="K428" s="188"/>
      <c r="L428" s="193"/>
      <c r="M428" s="194"/>
      <c r="N428" s="195"/>
      <c r="O428" s="195"/>
      <c r="P428" s="196">
        <f>SUM(P429:P634)</f>
        <v>0</v>
      </c>
      <c r="Q428" s="195"/>
      <c r="R428" s="196">
        <f>SUM(R429:R634)</f>
        <v>0</v>
      </c>
      <c r="S428" s="195"/>
      <c r="T428" s="197">
        <f>SUM(T429:T634)</f>
        <v>0</v>
      </c>
      <c r="AR428" s="198" t="s">
        <v>24</v>
      </c>
      <c r="AT428" s="199" t="s">
        <v>75</v>
      </c>
      <c r="AU428" s="199" t="s">
        <v>24</v>
      </c>
      <c r="AY428" s="198" t="s">
        <v>179</v>
      </c>
      <c r="BK428" s="200">
        <f>SUM(BK429:BK634)</f>
        <v>0</v>
      </c>
    </row>
    <row r="429" spans="2:65" s="1" customFormat="1" ht="22.5" customHeight="1">
      <c r="B429" s="41"/>
      <c r="C429" s="254" t="s">
        <v>232</v>
      </c>
      <c r="D429" s="254" t="s">
        <v>267</v>
      </c>
      <c r="E429" s="255" t="s">
        <v>528</v>
      </c>
      <c r="F429" s="256" t="s">
        <v>529</v>
      </c>
      <c r="G429" s="257" t="s">
        <v>328</v>
      </c>
      <c r="H429" s="258">
        <v>10</v>
      </c>
      <c r="I429" s="259"/>
      <c r="J429" s="260">
        <f>ROUND(I429*H429,2)</f>
        <v>0</v>
      </c>
      <c r="K429" s="256" t="s">
        <v>280</v>
      </c>
      <c r="L429" s="261"/>
      <c r="M429" s="262" t="s">
        <v>22</v>
      </c>
      <c r="N429" s="263" t="s">
        <v>47</v>
      </c>
      <c r="O429" s="42"/>
      <c r="P429" s="213">
        <f>O429*H429</f>
        <v>0</v>
      </c>
      <c r="Q429" s="213">
        <v>0</v>
      </c>
      <c r="R429" s="213">
        <f>Q429*H429</f>
        <v>0</v>
      </c>
      <c r="S429" s="213">
        <v>0</v>
      </c>
      <c r="T429" s="214">
        <f>S429*H429</f>
        <v>0</v>
      </c>
      <c r="AR429" s="24" t="s">
        <v>200</v>
      </c>
      <c r="AT429" s="24" t="s">
        <v>267</v>
      </c>
      <c r="AU429" s="24" t="s">
        <v>84</v>
      </c>
      <c r="AY429" s="24" t="s">
        <v>179</v>
      </c>
      <c r="BE429" s="215">
        <f>IF(N429="základní",J429,0)</f>
        <v>0</v>
      </c>
      <c r="BF429" s="215">
        <f>IF(N429="snížená",J429,0)</f>
        <v>0</v>
      </c>
      <c r="BG429" s="215">
        <f>IF(N429="zákl. přenesená",J429,0)</f>
        <v>0</v>
      </c>
      <c r="BH429" s="215">
        <f>IF(N429="sníž. přenesená",J429,0)</f>
        <v>0</v>
      </c>
      <c r="BI429" s="215">
        <f>IF(N429="nulová",J429,0)</f>
        <v>0</v>
      </c>
      <c r="BJ429" s="24" t="s">
        <v>24</v>
      </c>
      <c r="BK429" s="215">
        <f>ROUND(I429*H429,2)</f>
        <v>0</v>
      </c>
      <c r="BL429" s="24" t="s">
        <v>187</v>
      </c>
      <c r="BM429" s="24" t="s">
        <v>530</v>
      </c>
    </row>
    <row r="430" spans="2:65" s="14" customFormat="1" ht="13.5">
      <c r="B430" s="240"/>
      <c r="C430" s="241"/>
      <c r="D430" s="218" t="s">
        <v>189</v>
      </c>
      <c r="E430" s="242" t="s">
        <v>22</v>
      </c>
      <c r="F430" s="243" t="s">
        <v>531</v>
      </c>
      <c r="G430" s="241"/>
      <c r="H430" s="244" t="s">
        <v>22</v>
      </c>
      <c r="I430" s="245"/>
      <c r="J430" s="241"/>
      <c r="K430" s="241"/>
      <c r="L430" s="246"/>
      <c r="M430" s="247"/>
      <c r="N430" s="248"/>
      <c r="O430" s="248"/>
      <c r="P430" s="248"/>
      <c r="Q430" s="248"/>
      <c r="R430" s="248"/>
      <c r="S430" s="248"/>
      <c r="T430" s="249"/>
      <c r="AT430" s="250" t="s">
        <v>189</v>
      </c>
      <c r="AU430" s="250" t="s">
        <v>84</v>
      </c>
      <c r="AV430" s="14" t="s">
        <v>24</v>
      </c>
      <c r="AW430" s="14" t="s">
        <v>39</v>
      </c>
      <c r="AX430" s="14" t="s">
        <v>76</v>
      </c>
      <c r="AY430" s="250" t="s">
        <v>179</v>
      </c>
    </row>
    <row r="431" spans="2:65" s="12" customFormat="1" ht="13.5">
      <c r="B431" s="216"/>
      <c r="C431" s="217"/>
      <c r="D431" s="218" t="s">
        <v>189</v>
      </c>
      <c r="E431" s="219" t="s">
        <v>22</v>
      </c>
      <c r="F431" s="220" t="s">
        <v>29</v>
      </c>
      <c r="G431" s="217"/>
      <c r="H431" s="221">
        <v>10</v>
      </c>
      <c r="I431" s="222"/>
      <c r="J431" s="217"/>
      <c r="K431" s="217"/>
      <c r="L431" s="223"/>
      <c r="M431" s="224"/>
      <c r="N431" s="225"/>
      <c r="O431" s="225"/>
      <c r="P431" s="225"/>
      <c r="Q431" s="225"/>
      <c r="R431" s="225"/>
      <c r="S431" s="225"/>
      <c r="T431" s="226"/>
      <c r="AT431" s="227" t="s">
        <v>189</v>
      </c>
      <c r="AU431" s="227" t="s">
        <v>84</v>
      </c>
      <c r="AV431" s="12" t="s">
        <v>84</v>
      </c>
      <c r="AW431" s="12" t="s">
        <v>39</v>
      </c>
      <c r="AX431" s="12" t="s">
        <v>76</v>
      </c>
      <c r="AY431" s="227" t="s">
        <v>179</v>
      </c>
    </row>
    <row r="432" spans="2:65" s="13" customFormat="1" ht="13.5">
      <c r="B432" s="228"/>
      <c r="C432" s="229"/>
      <c r="D432" s="230" t="s">
        <v>189</v>
      </c>
      <c r="E432" s="231" t="s">
        <v>22</v>
      </c>
      <c r="F432" s="232" t="s">
        <v>191</v>
      </c>
      <c r="G432" s="229"/>
      <c r="H432" s="233">
        <v>10</v>
      </c>
      <c r="I432" s="234"/>
      <c r="J432" s="229"/>
      <c r="K432" s="229"/>
      <c r="L432" s="235"/>
      <c r="M432" s="236"/>
      <c r="N432" s="237"/>
      <c r="O432" s="237"/>
      <c r="P432" s="237"/>
      <c r="Q432" s="237"/>
      <c r="R432" s="237"/>
      <c r="S432" s="237"/>
      <c r="T432" s="238"/>
      <c r="AT432" s="239" t="s">
        <v>189</v>
      </c>
      <c r="AU432" s="239" t="s">
        <v>84</v>
      </c>
      <c r="AV432" s="13" t="s">
        <v>187</v>
      </c>
      <c r="AW432" s="13" t="s">
        <v>39</v>
      </c>
      <c r="AX432" s="13" t="s">
        <v>24</v>
      </c>
      <c r="AY432" s="239" t="s">
        <v>179</v>
      </c>
    </row>
    <row r="433" spans="2:65" s="1" customFormat="1" ht="22.5" customHeight="1">
      <c r="B433" s="41"/>
      <c r="C433" s="254" t="s">
        <v>532</v>
      </c>
      <c r="D433" s="254" t="s">
        <v>267</v>
      </c>
      <c r="E433" s="255" t="s">
        <v>533</v>
      </c>
      <c r="F433" s="256" t="s">
        <v>534</v>
      </c>
      <c r="G433" s="257" t="s">
        <v>328</v>
      </c>
      <c r="H433" s="258">
        <v>3</v>
      </c>
      <c r="I433" s="259"/>
      <c r="J433" s="260">
        <f>ROUND(I433*H433,2)</f>
        <v>0</v>
      </c>
      <c r="K433" s="256" t="s">
        <v>186</v>
      </c>
      <c r="L433" s="261"/>
      <c r="M433" s="262" t="s">
        <v>22</v>
      </c>
      <c r="N433" s="263" t="s">
        <v>47</v>
      </c>
      <c r="O433" s="42"/>
      <c r="P433" s="213">
        <f>O433*H433</f>
        <v>0</v>
      </c>
      <c r="Q433" s="213">
        <v>0</v>
      </c>
      <c r="R433" s="213">
        <f>Q433*H433</f>
        <v>0</v>
      </c>
      <c r="S433" s="213">
        <v>0</v>
      </c>
      <c r="T433" s="214">
        <f>S433*H433</f>
        <v>0</v>
      </c>
      <c r="AR433" s="24" t="s">
        <v>200</v>
      </c>
      <c r="AT433" s="24" t="s">
        <v>267</v>
      </c>
      <c r="AU433" s="24" t="s">
        <v>84</v>
      </c>
      <c r="AY433" s="24" t="s">
        <v>179</v>
      </c>
      <c r="BE433" s="215">
        <f>IF(N433="základní",J433,0)</f>
        <v>0</v>
      </c>
      <c r="BF433" s="215">
        <f>IF(N433="snížená",J433,0)</f>
        <v>0</v>
      </c>
      <c r="BG433" s="215">
        <f>IF(N433="zákl. přenesená",J433,0)</f>
        <v>0</v>
      </c>
      <c r="BH433" s="215">
        <f>IF(N433="sníž. přenesená",J433,0)</f>
        <v>0</v>
      </c>
      <c r="BI433" s="215">
        <f>IF(N433="nulová",J433,0)</f>
        <v>0</v>
      </c>
      <c r="BJ433" s="24" t="s">
        <v>24</v>
      </c>
      <c r="BK433" s="215">
        <f>ROUND(I433*H433,2)</f>
        <v>0</v>
      </c>
      <c r="BL433" s="24" t="s">
        <v>187</v>
      </c>
      <c r="BM433" s="24" t="s">
        <v>535</v>
      </c>
    </row>
    <row r="434" spans="2:65" s="14" customFormat="1" ht="13.5">
      <c r="B434" s="240"/>
      <c r="C434" s="241"/>
      <c r="D434" s="218" t="s">
        <v>189</v>
      </c>
      <c r="E434" s="242" t="s">
        <v>22</v>
      </c>
      <c r="F434" s="243" t="s">
        <v>536</v>
      </c>
      <c r="G434" s="241"/>
      <c r="H434" s="244" t="s">
        <v>22</v>
      </c>
      <c r="I434" s="245"/>
      <c r="J434" s="241"/>
      <c r="K434" s="241"/>
      <c r="L434" s="246"/>
      <c r="M434" s="247"/>
      <c r="N434" s="248"/>
      <c r="O434" s="248"/>
      <c r="P434" s="248"/>
      <c r="Q434" s="248"/>
      <c r="R434" s="248"/>
      <c r="S434" s="248"/>
      <c r="T434" s="249"/>
      <c r="AT434" s="250" t="s">
        <v>189</v>
      </c>
      <c r="AU434" s="250" t="s">
        <v>84</v>
      </c>
      <c r="AV434" s="14" t="s">
        <v>24</v>
      </c>
      <c r="AW434" s="14" t="s">
        <v>39</v>
      </c>
      <c r="AX434" s="14" t="s">
        <v>76</v>
      </c>
      <c r="AY434" s="250" t="s">
        <v>179</v>
      </c>
    </row>
    <row r="435" spans="2:65" s="12" customFormat="1" ht="13.5">
      <c r="B435" s="216"/>
      <c r="C435" s="217"/>
      <c r="D435" s="218" t="s">
        <v>189</v>
      </c>
      <c r="E435" s="219" t="s">
        <v>22</v>
      </c>
      <c r="F435" s="220" t="s">
        <v>197</v>
      </c>
      <c r="G435" s="217"/>
      <c r="H435" s="221">
        <v>3</v>
      </c>
      <c r="I435" s="222"/>
      <c r="J435" s="217"/>
      <c r="K435" s="217"/>
      <c r="L435" s="223"/>
      <c r="M435" s="224"/>
      <c r="N435" s="225"/>
      <c r="O435" s="225"/>
      <c r="P435" s="225"/>
      <c r="Q435" s="225"/>
      <c r="R435" s="225"/>
      <c r="S435" s="225"/>
      <c r="T435" s="226"/>
      <c r="AT435" s="227" t="s">
        <v>189</v>
      </c>
      <c r="AU435" s="227" t="s">
        <v>84</v>
      </c>
      <c r="AV435" s="12" t="s">
        <v>84</v>
      </c>
      <c r="AW435" s="12" t="s">
        <v>39</v>
      </c>
      <c r="AX435" s="12" t="s">
        <v>76</v>
      </c>
      <c r="AY435" s="227" t="s">
        <v>179</v>
      </c>
    </row>
    <row r="436" spans="2:65" s="13" customFormat="1" ht="13.5">
      <c r="B436" s="228"/>
      <c r="C436" s="229"/>
      <c r="D436" s="230" t="s">
        <v>189</v>
      </c>
      <c r="E436" s="231" t="s">
        <v>22</v>
      </c>
      <c r="F436" s="232" t="s">
        <v>191</v>
      </c>
      <c r="G436" s="229"/>
      <c r="H436" s="233">
        <v>3</v>
      </c>
      <c r="I436" s="234"/>
      <c r="J436" s="229"/>
      <c r="K436" s="229"/>
      <c r="L436" s="235"/>
      <c r="M436" s="236"/>
      <c r="N436" s="237"/>
      <c r="O436" s="237"/>
      <c r="P436" s="237"/>
      <c r="Q436" s="237"/>
      <c r="R436" s="237"/>
      <c r="S436" s="237"/>
      <c r="T436" s="238"/>
      <c r="AT436" s="239" t="s">
        <v>189</v>
      </c>
      <c r="AU436" s="239" t="s">
        <v>84</v>
      </c>
      <c r="AV436" s="13" t="s">
        <v>187</v>
      </c>
      <c r="AW436" s="13" t="s">
        <v>39</v>
      </c>
      <c r="AX436" s="13" t="s">
        <v>24</v>
      </c>
      <c r="AY436" s="239" t="s">
        <v>179</v>
      </c>
    </row>
    <row r="437" spans="2:65" s="1" customFormat="1" ht="22.5" customHeight="1">
      <c r="B437" s="41"/>
      <c r="C437" s="254" t="s">
        <v>424</v>
      </c>
      <c r="D437" s="254" t="s">
        <v>267</v>
      </c>
      <c r="E437" s="255" t="s">
        <v>537</v>
      </c>
      <c r="F437" s="256" t="s">
        <v>538</v>
      </c>
      <c r="G437" s="257" t="s">
        <v>328</v>
      </c>
      <c r="H437" s="258">
        <v>10</v>
      </c>
      <c r="I437" s="259"/>
      <c r="J437" s="260">
        <f>ROUND(I437*H437,2)</f>
        <v>0</v>
      </c>
      <c r="K437" s="256" t="s">
        <v>186</v>
      </c>
      <c r="L437" s="261"/>
      <c r="M437" s="262" t="s">
        <v>22</v>
      </c>
      <c r="N437" s="263" t="s">
        <v>47</v>
      </c>
      <c r="O437" s="42"/>
      <c r="P437" s="213">
        <f>O437*H437</f>
        <v>0</v>
      </c>
      <c r="Q437" s="213">
        <v>0</v>
      </c>
      <c r="R437" s="213">
        <f>Q437*H437</f>
        <v>0</v>
      </c>
      <c r="S437" s="213">
        <v>0</v>
      </c>
      <c r="T437" s="214">
        <f>S437*H437</f>
        <v>0</v>
      </c>
      <c r="AR437" s="24" t="s">
        <v>200</v>
      </c>
      <c r="AT437" s="24" t="s">
        <v>267</v>
      </c>
      <c r="AU437" s="24" t="s">
        <v>84</v>
      </c>
      <c r="AY437" s="24" t="s">
        <v>179</v>
      </c>
      <c r="BE437" s="215">
        <f>IF(N437="základní",J437,0)</f>
        <v>0</v>
      </c>
      <c r="BF437" s="215">
        <f>IF(N437="snížená",J437,0)</f>
        <v>0</v>
      </c>
      <c r="BG437" s="215">
        <f>IF(N437="zákl. přenesená",J437,0)</f>
        <v>0</v>
      </c>
      <c r="BH437" s="215">
        <f>IF(N437="sníž. přenesená",J437,0)</f>
        <v>0</v>
      </c>
      <c r="BI437" s="215">
        <f>IF(N437="nulová",J437,0)</f>
        <v>0</v>
      </c>
      <c r="BJ437" s="24" t="s">
        <v>24</v>
      </c>
      <c r="BK437" s="215">
        <f>ROUND(I437*H437,2)</f>
        <v>0</v>
      </c>
      <c r="BL437" s="24" t="s">
        <v>187</v>
      </c>
      <c r="BM437" s="24" t="s">
        <v>539</v>
      </c>
    </row>
    <row r="438" spans="2:65" s="14" customFormat="1" ht="13.5">
      <c r="B438" s="240"/>
      <c r="C438" s="241"/>
      <c r="D438" s="218" t="s">
        <v>189</v>
      </c>
      <c r="E438" s="242" t="s">
        <v>22</v>
      </c>
      <c r="F438" s="243" t="s">
        <v>531</v>
      </c>
      <c r="G438" s="241"/>
      <c r="H438" s="244" t="s">
        <v>22</v>
      </c>
      <c r="I438" s="245"/>
      <c r="J438" s="241"/>
      <c r="K438" s="241"/>
      <c r="L438" s="246"/>
      <c r="M438" s="247"/>
      <c r="N438" s="248"/>
      <c r="O438" s="248"/>
      <c r="P438" s="248"/>
      <c r="Q438" s="248"/>
      <c r="R438" s="248"/>
      <c r="S438" s="248"/>
      <c r="T438" s="249"/>
      <c r="AT438" s="250" t="s">
        <v>189</v>
      </c>
      <c r="AU438" s="250" t="s">
        <v>84</v>
      </c>
      <c r="AV438" s="14" t="s">
        <v>24</v>
      </c>
      <c r="AW438" s="14" t="s">
        <v>39</v>
      </c>
      <c r="AX438" s="14" t="s">
        <v>76</v>
      </c>
      <c r="AY438" s="250" t="s">
        <v>179</v>
      </c>
    </row>
    <row r="439" spans="2:65" s="12" customFormat="1" ht="13.5">
      <c r="B439" s="216"/>
      <c r="C439" s="217"/>
      <c r="D439" s="218" t="s">
        <v>189</v>
      </c>
      <c r="E439" s="219" t="s">
        <v>22</v>
      </c>
      <c r="F439" s="220" t="s">
        <v>29</v>
      </c>
      <c r="G439" s="217"/>
      <c r="H439" s="221">
        <v>10</v>
      </c>
      <c r="I439" s="222"/>
      <c r="J439" s="217"/>
      <c r="K439" s="217"/>
      <c r="L439" s="223"/>
      <c r="M439" s="224"/>
      <c r="N439" s="225"/>
      <c r="O439" s="225"/>
      <c r="P439" s="225"/>
      <c r="Q439" s="225"/>
      <c r="R439" s="225"/>
      <c r="S439" s="225"/>
      <c r="T439" s="226"/>
      <c r="AT439" s="227" t="s">
        <v>189</v>
      </c>
      <c r="AU439" s="227" t="s">
        <v>84</v>
      </c>
      <c r="AV439" s="12" t="s">
        <v>84</v>
      </c>
      <c r="AW439" s="12" t="s">
        <v>39</v>
      </c>
      <c r="AX439" s="12" t="s">
        <v>76</v>
      </c>
      <c r="AY439" s="227" t="s">
        <v>179</v>
      </c>
    </row>
    <row r="440" spans="2:65" s="13" customFormat="1" ht="13.5">
      <c r="B440" s="228"/>
      <c r="C440" s="229"/>
      <c r="D440" s="230" t="s">
        <v>189</v>
      </c>
      <c r="E440" s="231" t="s">
        <v>22</v>
      </c>
      <c r="F440" s="232" t="s">
        <v>191</v>
      </c>
      <c r="G440" s="229"/>
      <c r="H440" s="233">
        <v>10</v>
      </c>
      <c r="I440" s="234"/>
      <c r="J440" s="229"/>
      <c r="K440" s="229"/>
      <c r="L440" s="235"/>
      <c r="M440" s="236"/>
      <c r="N440" s="237"/>
      <c r="O440" s="237"/>
      <c r="P440" s="237"/>
      <c r="Q440" s="237"/>
      <c r="R440" s="237"/>
      <c r="S440" s="237"/>
      <c r="T440" s="238"/>
      <c r="AT440" s="239" t="s">
        <v>189</v>
      </c>
      <c r="AU440" s="239" t="s">
        <v>84</v>
      </c>
      <c r="AV440" s="13" t="s">
        <v>187</v>
      </c>
      <c r="AW440" s="13" t="s">
        <v>39</v>
      </c>
      <c r="AX440" s="13" t="s">
        <v>24</v>
      </c>
      <c r="AY440" s="239" t="s">
        <v>179</v>
      </c>
    </row>
    <row r="441" spans="2:65" s="1" customFormat="1" ht="22.5" customHeight="1">
      <c r="B441" s="41"/>
      <c r="C441" s="254" t="s">
        <v>540</v>
      </c>
      <c r="D441" s="254" t="s">
        <v>267</v>
      </c>
      <c r="E441" s="255" t="s">
        <v>541</v>
      </c>
      <c r="F441" s="256" t="s">
        <v>542</v>
      </c>
      <c r="G441" s="257" t="s">
        <v>328</v>
      </c>
      <c r="H441" s="258">
        <v>10</v>
      </c>
      <c r="I441" s="259"/>
      <c r="J441" s="260">
        <f>ROUND(I441*H441,2)</f>
        <v>0</v>
      </c>
      <c r="K441" s="256" t="s">
        <v>186</v>
      </c>
      <c r="L441" s="261"/>
      <c r="M441" s="262" t="s">
        <v>22</v>
      </c>
      <c r="N441" s="263" t="s">
        <v>47</v>
      </c>
      <c r="O441" s="42"/>
      <c r="P441" s="213">
        <f>O441*H441</f>
        <v>0</v>
      </c>
      <c r="Q441" s="213">
        <v>0</v>
      </c>
      <c r="R441" s="213">
        <f>Q441*H441</f>
        <v>0</v>
      </c>
      <c r="S441" s="213">
        <v>0</v>
      </c>
      <c r="T441" s="214">
        <f>S441*H441</f>
        <v>0</v>
      </c>
      <c r="AR441" s="24" t="s">
        <v>200</v>
      </c>
      <c r="AT441" s="24" t="s">
        <v>267</v>
      </c>
      <c r="AU441" s="24" t="s">
        <v>84</v>
      </c>
      <c r="AY441" s="24" t="s">
        <v>179</v>
      </c>
      <c r="BE441" s="215">
        <f>IF(N441="základní",J441,0)</f>
        <v>0</v>
      </c>
      <c r="BF441" s="215">
        <f>IF(N441="snížená",J441,0)</f>
        <v>0</v>
      </c>
      <c r="BG441" s="215">
        <f>IF(N441="zákl. přenesená",J441,0)</f>
        <v>0</v>
      </c>
      <c r="BH441" s="215">
        <f>IF(N441="sníž. přenesená",J441,0)</f>
        <v>0</v>
      </c>
      <c r="BI441" s="215">
        <f>IF(N441="nulová",J441,0)</f>
        <v>0</v>
      </c>
      <c r="BJ441" s="24" t="s">
        <v>24</v>
      </c>
      <c r="BK441" s="215">
        <f>ROUND(I441*H441,2)</f>
        <v>0</v>
      </c>
      <c r="BL441" s="24" t="s">
        <v>187</v>
      </c>
      <c r="BM441" s="24" t="s">
        <v>543</v>
      </c>
    </row>
    <row r="442" spans="2:65" s="12" customFormat="1" ht="13.5">
      <c r="B442" s="216"/>
      <c r="C442" s="217"/>
      <c r="D442" s="218" t="s">
        <v>189</v>
      </c>
      <c r="E442" s="219" t="s">
        <v>22</v>
      </c>
      <c r="F442" s="220" t="s">
        <v>29</v>
      </c>
      <c r="G442" s="217"/>
      <c r="H442" s="221">
        <v>10</v>
      </c>
      <c r="I442" s="222"/>
      <c r="J442" s="217"/>
      <c r="K442" s="217"/>
      <c r="L442" s="223"/>
      <c r="M442" s="224"/>
      <c r="N442" s="225"/>
      <c r="O442" s="225"/>
      <c r="P442" s="225"/>
      <c r="Q442" s="225"/>
      <c r="R442" s="225"/>
      <c r="S442" s="225"/>
      <c r="T442" s="226"/>
      <c r="AT442" s="227" t="s">
        <v>189</v>
      </c>
      <c r="AU442" s="227" t="s">
        <v>84</v>
      </c>
      <c r="AV442" s="12" t="s">
        <v>84</v>
      </c>
      <c r="AW442" s="12" t="s">
        <v>39</v>
      </c>
      <c r="AX442" s="12" t="s">
        <v>76</v>
      </c>
      <c r="AY442" s="227" t="s">
        <v>179</v>
      </c>
    </row>
    <row r="443" spans="2:65" s="13" customFormat="1" ht="13.5">
      <c r="B443" s="228"/>
      <c r="C443" s="229"/>
      <c r="D443" s="230" t="s">
        <v>189</v>
      </c>
      <c r="E443" s="231" t="s">
        <v>22</v>
      </c>
      <c r="F443" s="232" t="s">
        <v>191</v>
      </c>
      <c r="G443" s="229"/>
      <c r="H443" s="233">
        <v>10</v>
      </c>
      <c r="I443" s="234"/>
      <c r="J443" s="229"/>
      <c r="K443" s="229"/>
      <c r="L443" s="235"/>
      <c r="M443" s="236"/>
      <c r="N443" s="237"/>
      <c r="O443" s="237"/>
      <c r="P443" s="237"/>
      <c r="Q443" s="237"/>
      <c r="R443" s="237"/>
      <c r="S443" s="237"/>
      <c r="T443" s="238"/>
      <c r="AT443" s="239" t="s">
        <v>189</v>
      </c>
      <c r="AU443" s="239" t="s">
        <v>84</v>
      </c>
      <c r="AV443" s="13" t="s">
        <v>187</v>
      </c>
      <c r="AW443" s="13" t="s">
        <v>39</v>
      </c>
      <c r="AX443" s="13" t="s">
        <v>24</v>
      </c>
      <c r="AY443" s="239" t="s">
        <v>179</v>
      </c>
    </row>
    <row r="444" spans="2:65" s="1" customFormat="1" ht="22.5" customHeight="1">
      <c r="B444" s="41"/>
      <c r="C444" s="254" t="s">
        <v>428</v>
      </c>
      <c r="D444" s="254" t="s">
        <v>267</v>
      </c>
      <c r="E444" s="255" t="s">
        <v>544</v>
      </c>
      <c r="F444" s="256" t="s">
        <v>545</v>
      </c>
      <c r="G444" s="257" t="s">
        <v>328</v>
      </c>
      <c r="H444" s="258">
        <v>8</v>
      </c>
      <c r="I444" s="259"/>
      <c r="J444" s="260">
        <f>ROUND(I444*H444,2)</f>
        <v>0</v>
      </c>
      <c r="K444" s="256" t="s">
        <v>280</v>
      </c>
      <c r="L444" s="261"/>
      <c r="M444" s="262" t="s">
        <v>22</v>
      </c>
      <c r="N444" s="263" t="s">
        <v>47</v>
      </c>
      <c r="O444" s="42"/>
      <c r="P444" s="213">
        <f>O444*H444</f>
        <v>0</v>
      </c>
      <c r="Q444" s="213">
        <v>0</v>
      </c>
      <c r="R444" s="213">
        <f>Q444*H444</f>
        <v>0</v>
      </c>
      <c r="S444" s="213">
        <v>0</v>
      </c>
      <c r="T444" s="214">
        <f>S444*H444</f>
        <v>0</v>
      </c>
      <c r="AR444" s="24" t="s">
        <v>200</v>
      </c>
      <c r="AT444" s="24" t="s">
        <v>267</v>
      </c>
      <c r="AU444" s="24" t="s">
        <v>84</v>
      </c>
      <c r="AY444" s="24" t="s">
        <v>179</v>
      </c>
      <c r="BE444" s="215">
        <f>IF(N444="základní",J444,0)</f>
        <v>0</v>
      </c>
      <c r="BF444" s="215">
        <f>IF(N444="snížená",J444,0)</f>
        <v>0</v>
      </c>
      <c r="BG444" s="215">
        <f>IF(N444="zákl. přenesená",J444,0)</f>
        <v>0</v>
      </c>
      <c r="BH444" s="215">
        <f>IF(N444="sníž. přenesená",J444,0)</f>
        <v>0</v>
      </c>
      <c r="BI444" s="215">
        <f>IF(N444="nulová",J444,0)</f>
        <v>0</v>
      </c>
      <c r="BJ444" s="24" t="s">
        <v>24</v>
      </c>
      <c r="BK444" s="215">
        <f>ROUND(I444*H444,2)</f>
        <v>0</v>
      </c>
      <c r="BL444" s="24" t="s">
        <v>187</v>
      </c>
      <c r="BM444" s="24" t="s">
        <v>546</v>
      </c>
    </row>
    <row r="445" spans="2:65" s="14" customFormat="1" ht="13.5">
      <c r="B445" s="240"/>
      <c r="C445" s="241"/>
      <c r="D445" s="218" t="s">
        <v>189</v>
      </c>
      <c r="E445" s="242" t="s">
        <v>22</v>
      </c>
      <c r="F445" s="243" t="s">
        <v>531</v>
      </c>
      <c r="G445" s="241"/>
      <c r="H445" s="244" t="s">
        <v>22</v>
      </c>
      <c r="I445" s="245"/>
      <c r="J445" s="241"/>
      <c r="K445" s="241"/>
      <c r="L445" s="246"/>
      <c r="M445" s="247"/>
      <c r="N445" s="248"/>
      <c r="O445" s="248"/>
      <c r="P445" s="248"/>
      <c r="Q445" s="248"/>
      <c r="R445" s="248"/>
      <c r="S445" s="248"/>
      <c r="T445" s="249"/>
      <c r="AT445" s="250" t="s">
        <v>189</v>
      </c>
      <c r="AU445" s="250" t="s">
        <v>84</v>
      </c>
      <c r="AV445" s="14" t="s">
        <v>24</v>
      </c>
      <c r="AW445" s="14" t="s">
        <v>39</v>
      </c>
      <c r="AX445" s="14" t="s">
        <v>76</v>
      </c>
      <c r="AY445" s="250" t="s">
        <v>179</v>
      </c>
    </row>
    <row r="446" spans="2:65" s="12" customFormat="1" ht="13.5">
      <c r="B446" s="216"/>
      <c r="C446" s="217"/>
      <c r="D446" s="218" t="s">
        <v>189</v>
      </c>
      <c r="E446" s="219" t="s">
        <v>22</v>
      </c>
      <c r="F446" s="220" t="s">
        <v>200</v>
      </c>
      <c r="G446" s="217"/>
      <c r="H446" s="221">
        <v>8</v>
      </c>
      <c r="I446" s="222"/>
      <c r="J446" s="217"/>
      <c r="K446" s="217"/>
      <c r="L446" s="223"/>
      <c r="M446" s="224"/>
      <c r="N446" s="225"/>
      <c r="O446" s="225"/>
      <c r="P446" s="225"/>
      <c r="Q446" s="225"/>
      <c r="R446" s="225"/>
      <c r="S446" s="225"/>
      <c r="T446" s="226"/>
      <c r="AT446" s="227" t="s">
        <v>189</v>
      </c>
      <c r="AU446" s="227" t="s">
        <v>84</v>
      </c>
      <c r="AV446" s="12" t="s">
        <v>84</v>
      </c>
      <c r="AW446" s="12" t="s">
        <v>39</v>
      </c>
      <c r="AX446" s="12" t="s">
        <v>76</v>
      </c>
      <c r="AY446" s="227" t="s">
        <v>179</v>
      </c>
    </row>
    <row r="447" spans="2:65" s="13" customFormat="1" ht="13.5">
      <c r="B447" s="228"/>
      <c r="C447" s="229"/>
      <c r="D447" s="230" t="s">
        <v>189</v>
      </c>
      <c r="E447" s="231" t="s">
        <v>22</v>
      </c>
      <c r="F447" s="232" t="s">
        <v>191</v>
      </c>
      <c r="G447" s="229"/>
      <c r="H447" s="233">
        <v>8</v>
      </c>
      <c r="I447" s="234"/>
      <c r="J447" s="229"/>
      <c r="K447" s="229"/>
      <c r="L447" s="235"/>
      <c r="M447" s="236"/>
      <c r="N447" s="237"/>
      <c r="O447" s="237"/>
      <c r="P447" s="237"/>
      <c r="Q447" s="237"/>
      <c r="R447" s="237"/>
      <c r="S447" s="237"/>
      <c r="T447" s="238"/>
      <c r="AT447" s="239" t="s">
        <v>189</v>
      </c>
      <c r="AU447" s="239" t="s">
        <v>84</v>
      </c>
      <c r="AV447" s="13" t="s">
        <v>187</v>
      </c>
      <c r="AW447" s="13" t="s">
        <v>39</v>
      </c>
      <c r="AX447" s="13" t="s">
        <v>24</v>
      </c>
      <c r="AY447" s="239" t="s">
        <v>179</v>
      </c>
    </row>
    <row r="448" spans="2:65" s="1" customFormat="1" ht="22.5" customHeight="1">
      <c r="B448" s="41"/>
      <c r="C448" s="254" t="s">
        <v>547</v>
      </c>
      <c r="D448" s="254" t="s">
        <v>267</v>
      </c>
      <c r="E448" s="255" t="s">
        <v>548</v>
      </c>
      <c r="F448" s="256" t="s">
        <v>549</v>
      </c>
      <c r="G448" s="257" t="s">
        <v>328</v>
      </c>
      <c r="H448" s="258">
        <v>10</v>
      </c>
      <c r="I448" s="259"/>
      <c r="J448" s="260">
        <f>ROUND(I448*H448,2)</f>
        <v>0</v>
      </c>
      <c r="K448" s="256" t="s">
        <v>186</v>
      </c>
      <c r="L448" s="261"/>
      <c r="M448" s="262" t="s">
        <v>22</v>
      </c>
      <c r="N448" s="263" t="s">
        <v>47</v>
      </c>
      <c r="O448" s="42"/>
      <c r="P448" s="213">
        <f>O448*H448</f>
        <v>0</v>
      </c>
      <c r="Q448" s="213">
        <v>0</v>
      </c>
      <c r="R448" s="213">
        <f>Q448*H448</f>
        <v>0</v>
      </c>
      <c r="S448" s="213">
        <v>0</v>
      </c>
      <c r="T448" s="214">
        <f>S448*H448</f>
        <v>0</v>
      </c>
      <c r="AR448" s="24" t="s">
        <v>200</v>
      </c>
      <c r="AT448" s="24" t="s">
        <v>267</v>
      </c>
      <c r="AU448" s="24" t="s">
        <v>84</v>
      </c>
      <c r="AY448" s="24" t="s">
        <v>179</v>
      </c>
      <c r="BE448" s="215">
        <f>IF(N448="základní",J448,0)</f>
        <v>0</v>
      </c>
      <c r="BF448" s="215">
        <f>IF(N448="snížená",J448,0)</f>
        <v>0</v>
      </c>
      <c r="BG448" s="215">
        <f>IF(N448="zákl. přenesená",J448,0)</f>
        <v>0</v>
      </c>
      <c r="BH448" s="215">
        <f>IF(N448="sníž. přenesená",J448,0)</f>
        <v>0</v>
      </c>
      <c r="BI448" s="215">
        <f>IF(N448="nulová",J448,0)</f>
        <v>0</v>
      </c>
      <c r="BJ448" s="24" t="s">
        <v>24</v>
      </c>
      <c r="BK448" s="215">
        <f>ROUND(I448*H448,2)</f>
        <v>0</v>
      </c>
      <c r="BL448" s="24" t="s">
        <v>187</v>
      </c>
      <c r="BM448" s="24" t="s">
        <v>550</v>
      </c>
    </row>
    <row r="449" spans="2:65" s="14" customFormat="1" ht="13.5">
      <c r="B449" s="240"/>
      <c r="C449" s="241"/>
      <c r="D449" s="218" t="s">
        <v>189</v>
      </c>
      <c r="E449" s="242" t="s">
        <v>22</v>
      </c>
      <c r="F449" s="243" t="s">
        <v>473</v>
      </c>
      <c r="G449" s="241"/>
      <c r="H449" s="244" t="s">
        <v>22</v>
      </c>
      <c r="I449" s="245"/>
      <c r="J449" s="241"/>
      <c r="K449" s="241"/>
      <c r="L449" s="246"/>
      <c r="M449" s="247"/>
      <c r="N449" s="248"/>
      <c r="O449" s="248"/>
      <c r="P449" s="248"/>
      <c r="Q449" s="248"/>
      <c r="R449" s="248"/>
      <c r="S449" s="248"/>
      <c r="T449" s="249"/>
      <c r="AT449" s="250" t="s">
        <v>189</v>
      </c>
      <c r="AU449" s="250" t="s">
        <v>84</v>
      </c>
      <c r="AV449" s="14" t="s">
        <v>24</v>
      </c>
      <c r="AW449" s="14" t="s">
        <v>39</v>
      </c>
      <c r="AX449" s="14" t="s">
        <v>76</v>
      </c>
      <c r="AY449" s="250" t="s">
        <v>179</v>
      </c>
    </row>
    <row r="450" spans="2:65" s="12" customFormat="1" ht="13.5">
      <c r="B450" s="216"/>
      <c r="C450" s="217"/>
      <c r="D450" s="218" t="s">
        <v>189</v>
      </c>
      <c r="E450" s="219" t="s">
        <v>22</v>
      </c>
      <c r="F450" s="220" t="s">
        <v>29</v>
      </c>
      <c r="G450" s="217"/>
      <c r="H450" s="221">
        <v>10</v>
      </c>
      <c r="I450" s="222"/>
      <c r="J450" s="217"/>
      <c r="K450" s="217"/>
      <c r="L450" s="223"/>
      <c r="M450" s="224"/>
      <c r="N450" s="225"/>
      <c r="O450" s="225"/>
      <c r="P450" s="225"/>
      <c r="Q450" s="225"/>
      <c r="R450" s="225"/>
      <c r="S450" s="225"/>
      <c r="T450" s="226"/>
      <c r="AT450" s="227" t="s">
        <v>189</v>
      </c>
      <c r="AU450" s="227" t="s">
        <v>84</v>
      </c>
      <c r="AV450" s="12" t="s">
        <v>84</v>
      </c>
      <c r="AW450" s="12" t="s">
        <v>39</v>
      </c>
      <c r="AX450" s="12" t="s">
        <v>76</v>
      </c>
      <c r="AY450" s="227" t="s">
        <v>179</v>
      </c>
    </row>
    <row r="451" spans="2:65" s="13" customFormat="1" ht="13.5">
      <c r="B451" s="228"/>
      <c r="C451" s="229"/>
      <c r="D451" s="230" t="s">
        <v>189</v>
      </c>
      <c r="E451" s="231" t="s">
        <v>22</v>
      </c>
      <c r="F451" s="232" t="s">
        <v>191</v>
      </c>
      <c r="G451" s="229"/>
      <c r="H451" s="233">
        <v>10</v>
      </c>
      <c r="I451" s="234"/>
      <c r="J451" s="229"/>
      <c r="K451" s="229"/>
      <c r="L451" s="235"/>
      <c r="M451" s="236"/>
      <c r="N451" s="237"/>
      <c r="O451" s="237"/>
      <c r="P451" s="237"/>
      <c r="Q451" s="237"/>
      <c r="R451" s="237"/>
      <c r="S451" s="237"/>
      <c r="T451" s="238"/>
      <c r="AT451" s="239" t="s">
        <v>189</v>
      </c>
      <c r="AU451" s="239" t="s">
        <v>84</v>
      </c>
      <c r="AV451" s="13" t="s">
        <v>187</v>
      </c>
      <c r="AW451" s="13" t="s">
        <v>39</v>
      </c>
      <c r="AX451" s="13" t="s">
        <v>24</v>
      </c>
      <c r="AY451" s="239" t="s">
        <v>179</v>
      </c>
    </row>
    <row r="452" spans="2:65" s="1" customFormat="1" ht="22.5" customHeight="1">
      <c r="B452" s="41"/>
      <c r="C452" s="254" t="s">
        <v>437</v>
      </c>
      <c r="D452" s="254" t="s">
        <v>267</v>
      </c>
      <c r="E452" s="255" t="s">
        <v>551</v>
      </c>
      <c r="F452" s="256" t="s">
        <v>552</v>
      </c>
      <c r="G452" s="257" t="s">
        <v>328</v>
      </c>
      <c r="H452" s="258">
        <v>8</v>
      </c>
      <c r="I452" s="259"/>
      <c r="J452" s="260">
        <f>ROUND(I452*H452,2)</f>
        <v>0</v>
      </c>
      <c r="K452" s="256" t="s">
        <v>280</v>
      </c>
      <c r="L452" s="261"/>
      <c r="M452" s="262" t="s">
        <v>22</v>
      </c>
      <c r="N452" s="263" t="s">
        <v>47</v>
      </c>
      <c r="O452" s="42"/>
      <c r="P452" s="213">
        <f>O452*H452</f>
        <v>0</v>
      </c>
      <c r="Q452" s="213">
        <v>0</v>
      </c>
      <c r="R452" s="213">
        <f>Q452*H452</f>
        <v>0</v>
      </c>
      <c r="S452" s="213">
        <v>0</v>
      </c>
      <c r="T452" s="214">
        <f>S452*H452</f>
        <v>0</v>
      </c>
      <c r="AR452" s="24" t="s">
        <v>200</v>
      </c>
      <c r="AT452" s="24" t="s">
        <v>267</v>
      </c>
      <c r="AU452" s="24" t="s">
        <v>84</v>
      </c>
      <c r="AY452" s="24" t="s">
        <v>179</v>
      </c>
      <c r="BE452" s="215">
        <f>IF(N452="základní",J452,0)</f>
        <v>0</v>
      </c>
      <c r="BF452" s="215">
        <f>IF(N452="snížená",J452,0)</f>
        <v>0</v>
      </c>
      <c r="BG452" s="215">
        <f>IF(N452="zákl. přenesená",J452,0)</f>
        <v>0</v>
      </c>
      <c r="BH452" s="215">
        <f>IF(N452="sníž. přenesená",J452,0)</f>
        <v>0</v>
      </c>
      <c r="BI452" s="215">
        <f>IF(N452="nulová",J452,0)</f>
        <v>0</v>
      </c>
      <c r="BJ452" s="24" t="s">
        <v>24</v>
      </c>
      <c r="BK452" s="215">
        <f>ROUND(I452*H452,2)</f>
        <v>0</v>
      </c>
      <c r="BL452" s="24" t="s">
        <v>187</v>
      </c>
      <c r="BM452" s="24" t="s">
        <v>30</v>
      </c>
    </row>
    <row r="453" spans="2:65" s="14" customFormat="1" ht="13.5">
      <c r="B453" s="240"/>
      <c r="C453" s="241"/>
      <c r="D453" s="218" t="s">
        <v>189</v>
      </c>
      <c r="E453" s="242" t="s">
        <v>22</v>
      </c>
      <c r="F453" s="243" t="s">
        <v>531</v>
      </c>
      <c r="G453" s="241"/>
      <c r="H453" s="244" t="s">
        <v>22</v>
      </c>
      <c r="I453" s="245"/>
      <c r="J453" s="241"/>
      <c r="K453" s="241"/>
      <c r="L453" s="246"/>
      <c r="M453" s="247"/>
      <c r="N453" s="248"/>
      <c r="O453" s="248"/>
      <c r="P453" s="248"/>
      <c r="Q453" s="248"/>
      <c r="R453" s="248"/>
      <c r="S453" s="248"/>
      <c r="T453" s="249"/>
      <c r="AT453" s="250" t="s">
        <v>189</v>
      </c>
      <c r="AU453" s="250" t="s">
        <v>84</v>
      </c>
      <c r="AV453" s="14" t="s">
        <v>24</v>
      </c>
      <c r="AW453" s="14" t="s">
        <v>39</v>
      </c>
      <c r="AX453" s="14" t="s">
        <v>76</v>
      </c>
      <c r="AY453" s="250" t="s">
        <v>179</v>
      </c>
    </row>
    <row r="454" spans="2:65" s="12" customFormat="1" ht="13.5">
      <c r="B454" s="216"/>
      <c r="C454" s="217"/>
      <c r="D454" s="218" t="s">
        <v>189</v>
      </c>
      <c r="E454" s="219" t="s">
        <v>22</v>
      </c>
      <c r="F454" s="220" t="s">
        <v>200</v>
      </c>
      <c r="G454" s="217"/>
      <c r="H454" s="221">
        <v>8</v>
      </c>
      <c r="I454" s="222"/>
      <c r="J454" s="217"/>
      <c r="K454" s="217"/>
      <c r="L454" s="223"/>
      <c r="M454" s="224"/>
      <c r="N454" s="225"/>
      <c r="O454" s="225"/>
      <c r="P454" s="225"/>
      <c r="Q454" s="225"/>
      <c r="R454" s="225"/>
      <c r="S454" s="225"/>
      <c r="T454" s="226"/>
      <c r="AT454" s="227" t="s">
        <v>189</v>
      </c>
      <c r="AU454" s="227" t="s">
        <v>84</v>
      </c>
      <c r="AV454" s="12" t="s">
        <v>84</v>
      </c>
      <c r="AW454" s="12" t="s">
        <v>39</v>
      </c>
      <c r="AX454" s="12" t="s">
        <v>76</v>
      </c>
      <c r="AY454" s="227" t="s">
        <v>179</v>
      </c>
    </row>
    <row r="455" spans="2:65" s="13" customFormat="1" ht="13.5">
      <c r="B455" s="228"/>
      <c r="C455" s="229"/>
      <c r="D455" s="230" t="s">
        <v>189</v>
      </c>
      <c r="E455" s="231" t="s">
        <v>22</v>
      </c>
      <c r="F455" s="232" t="s">
        <v>191</v>
      </c>
      <c r="G455" s="229"/>
      <c r="H455" s="233">
        <v>8</v>
      </c>
      <c r="I455" s="234"/>
      <c r="J455" s="229"/>
      <c r="K455" s="229"/>
      <c r="L455" s="235"/>
      <c r="M455" s="236"/>
      <c r="N455" s="237"/>
      <c r="O455" s="237"/>
      <c r="P455" s="237"/>
      <c r="Q455" s="237"/>
      <c r="R455" s="237"/>
      <c r="S455" s="237"/>
      <c r="T455" s="238"/>
      <c r="AT455" s="239" t="s">
        <v>189</v>
      </c>
      <c r="AU455" s="239" t="s">
        <v>84</v>
      </c>
      <c r="AV455" s="13" t="s">
        <v>187</v>
      </c>
      <c r="AW455" s="13" t="s">
        <v>39</v>
      </c>
      <c r="AX455" s="13" t="s">
        <v>24</v>
      </c>
      <c r="AY455" s="239" t="s">
        <v>179</v>
      </c>
    </row>
    <row r="456" spans="2:65" s="1" customFormat="1" ht="22.5" customHeight="1">
      <c r="B456" s="41"/>
      <c r="C456" s="204" t="s">
        <v>553</v>
      </c>
      <c r="D456" s="204" t="s">
        <v>182</v>
      </c>
      <c r="E456" s="205" t="s">
        <v>554</v>
      </c>
      <c r="F456" s="206" t="s">
        <v>555</v>
      </c>
      <c r="G456" s="207" t="s">
        <v>328</v>
      </c>
      <c r="H456" s="208">
        <v>10</v>
      </c>
      <c r="I456" s="209"/>
      <c r="J456" s="210">
        <f>ROUND(I456*H456,2)</f>
        <v>0</v>
      </c>
      <c r="K456" s="206" t="s">
        <v>186</v>
      </c>
      <c r="L456" s="61"/>
      <c r="M456" s="211" t="s">
        <v>22</v>
      </c>
      <c r="N456" s="212" t="s">
        <v>47</v>
      </c>
      <c r="O456" s="42"/>
      <c r="P456" s="213">
        <f>O456*H456</f>
        <v>0</v>
      </c>
      <c r="Q456" s="213">
        <v>0</v>
      </c>
      <c r="R456" s="213">
        <f>Q456*H456</f>
        <v>0</v>
      </c>
      <c r="S456" s="213">
        <v>0</v>
      </c>
      <c r="T456" s="214">
        <f>S456*H456</f>
        <v>0</v>
      </c>
      <c r="AR456" s="24" t="s">
        <v>187</v>
      </c>
      <c r="AT456" s="24" t="s">
        <v>182</v>
      </c>
      <c r="AU456" s="24" t="s">
        <v>84</v>
      </c>
      <c r="AY456" s="24" t="s">
        <v>179</v>
      </c>
      <c r="BE456" s="215">
        <f>IF(N456="základní",J456,0)</f>
        <v>0</v>
      </c>
      <c r="BF456" s="215">
        <f>IF(N456="snížená",J456,0)</f>
        <v>0</v>
      </c>
      <c r="BG456" s="215">
        <f>IF(N456="zákl. přenesená",J456,0)</f>
        <v>0</v>
      </c>
      <c r="BH456" s="215">
        <f>IF(N456="sníž. přenesená",J456,0)</f>
        <v>0</v>
      </c>
      <c r="BI456" s="215">
        <f>IF(N456="nulová",J456,0)</f>
        <v>0</v>
      </c>
      <c r="BJ456" s="24" t="s">
        <v>24</v>
      </c>
      <c r="BK456" s="215">
        <f>ROUND(I456*H456,2)</f>
        <v>0</v>
      </c>
      <c r="BL456" s="24" t="s">
        <v>187</v>
      </c>
      <c r="BM456" s="24" t="s">
        <v>556</v>
      </c>
    </row>
    <row r="457" spans="2:65" s="12" customFormat="1" ht="13.5">
      <c r="B457" s="216"/>
      <c r="C457" s="217"/>
      <c r="D457" s="218" t="s">
        <v>189</v>
      </c>
      <c r="E457" s="219" t="s">
        <v>22</v>
      </c>
      <c r="F457" s="220" t="s">
        <v>29</v>
      </c>
      <c r="G457" s="217"/>
      <c r="H457" s="221">
        <v>10</v>
      </c>
      <c r="I457" s="222"/>
      <c r="J457" s="217"/>
      <c r="K457" s="217"/>
      <c r="L457" s="223"/>
      <c r="M457" s="224"/>
      <c r="N457" s="225"/>
      <c r="O457" s="225"/>
      <c r="P457" s="225"/>
      <c r="Q457" s="225"/>
      <c r="R457" s="225"/>
      <c r="S457" s="225"/>
      <c r="T457" s="226"/>
      <c r="AT457" s="227" t="s">
        <v>189</v>
      </c>
      <c r="AU457" s="227" t="s">
        <v>84</v>
      </c>
      <c r="AV457" s="12" t="s">
        <v>84</v>
      </c>
      <c r="AW457" s="12" t="s">
        <v>39</v>
      </c>
      <c r="AX457" s="12" t="s">
        <v>76</v>
      </c>
      <c r="AY457" s="227" t="s">
        <v>179</v>
      </c>
    </row>
    <row r="458" spans="2:65" s="13" customFormat="1" ht="13.5">
      <c r="B458" s="228"/>
      <c r="C458" s="229"/>
      <c r="D458" s="230" t="s">
        <v>189</v>
      </c>
      <c r="E458" s="231" t="s">
        <v>22</v>
      </c>
      <c r="F458" s="232" t="s">
        <v>191</v>
      </c>
      <c r="G458" s="229"/>
      <c r="H458" s="233">
        <v>10</v>
      </c>
      <c r="I458" s="234"/>
      <c r="J458" s="229"/>
      <c r="K458" s="229"/>
      <c r="L458" s="235"/>
      <c r="M458" s="236"/>
      <c r="N458" s="237"/>
      <c r="O458" s="237"/>
      <c r="P458" s="237"/>
      <c r="Q458" s="237"/>
      <c r="R458" s="237"/>
      <c r="S458" s="237"/>
      <c r="T458" s="238"/>
      <c r="AT458" s="239" t="s">
        <v>189</v>
      </c>
      <c r="AU458" s="239" t="s">
        <v>84</v>
      </c>
      <c r="AV458" s="13" t="s">
        <v>187</v>
      </c>
      <c r="AW458" s="13" t="s">
        <v>39</v>
      </c>
      <c r="AX458" s="13" t="s">
        <v>24</v>
      </c>
      <c r="AY458" s="239" t="s">
        <v>179</v>
      </c>
    </row>
    <row r="459" spans="2:65" s="1" customFormat="1" ht="22.5" customHeight="1">
      <c r="B459" s="41"/>
      <c r="C459" s="204" t="s">
        <v>440</v>
      </c>
      <c r="D459" s="204" t="s">
        <v>182</v>
      </c>
      <c r="E459" s="205" t="s">
        <v>557</v>
      </c>
      <c r="F459" s="206" t="s">
        <v>558</v>
      </c>
      <c r="G459" s="207" t="s">
        <v>328</v>
      </c>
      <c r="H459" s="208">
        <v>10</v>
      </c>
      <c r="I459" s="209"/>
      <c r="J459" s="210">
        <f>ROUND(I459*H459,2)</f>
        <v>0</v>
      </c>
      <c r="K459" s="206" t="s">
        <v>186</v>
      </c>
      <c r="L459" s="61"/>
      <c r="M459" s="211" t="s">
        <v>22</v>
      </c>
      <c r="N459" s="212" t="s">
        <v>47</v>
      </c>
      <c r="O459" s="42"/>
      <c r="P459" s="213">
        <f>O459*H459</f>
        <v>0</v>
      </c>
      <c r="Q459" s="213">
        <v>0</v>
      </c>
      <c r="R459" s="213">
        <f>Q459*H459</f>
        <v>0</v>
      </c>
      <c r="S459" s="213">
        <v>0</v>
      </c>
      <c r="T459" s="214">
        <f>S459*H459</f>
        <v>0</v>
      </c>
      <c r="AR459" s="24" t="s">
        <v>187</v>
      </c>
      <c r="AT459" s="24" t="s">
        <v>182</v>
      </c>
      <c r="AU459" s="24" t="s">
        <v>84</v>
      </c>
      <c r="AY459" s="24" t="s">
        <v>179</v>
      </c>
      <c r="BE459" s="215">
        <f>IF(N459="základní",J459,0)</f>
        <v>0</v>
      </c>
      <c r="BF459" s="215">
        <f>IF(N459="snížená",J459,0)</f>
        <v>0</v>
      </c>
      <c r="BG459" s="215">
        <f>IF(N459="zákl. přenesená",J459,0)</f>
        <v>0</v>
      </c>
      <c r="BH459" s="215">
        <f>IF(N459="sníž. přenesená",J459,0)</f>
        <v>0</v>
      </c>
      <c r="BI459" s="215">
        <f>IF(N459="nulová",J459,0)</f>
        <v>0</v>
      </c>
      <c r="BJ459" s="24" t="s">
        <v>24</v>
      </c>
      <c r="BK459" s="215">
        <f>ROUND(I459*H459,2)</f>
        <v>0</v>
      </c>
      <c r="BL459" s="24" t="s">
        <v>187</v>
      </c>
      <c r="BM459" s="24" t="s">
        <v>559</v>
      </c>
    </row>
    <row r="460" spans="2:65" s="1" customFormat="1" ht="31.5" customHeight="1">
      <c r="B460" s="41"/>
      <c r="C460" s="204" t="s">
        <v>560</v>
      </c>
      <c r="D460" s="204" t="s">
        <v>182</v>
      </c>
      <c r="E460" s="205" t="s">
        <v>561</v>
      </c>
      <c r="F460" s="206" t="s">
        <v>562</v>
      </c>
      <c r="G460" s="207" t="s">
        <v>185</v>
      </c>
      <c r="H460" s="208">
        <v>762.16</v>
      </c>
      <c r="I460" s="209"/>
      <c r="J460" s="210">
        <f>ROUND(I460*H460,2)</f>
        <v>0</v>
      </c>
      <c r="K460" s="206" t="s">
        <v>186</v>
      </c>
      <c r="L460" s="61"/>
      <c r="M460" s="211" t="s">
        <v>22</v>
      </c>
      <c r="N460" s="212" t="s">
        <v>47</v>
      </c>
      <c r="O460" s="42"/>
      <c r="P460" s="213">
        <f>O460*H460</f>
        <v>0</v>
      </c>
      <c r="Q460" s="213">
        <v>0</v>
      </c>
      <c r="R460" s="213">
        <f>Q460*H460</f>
        <v>0</v>
      </c>
      <c r="S460" s="213">
        <v>0</v>
      </c>
      <c r="T460" s="214">
        <f>S460*H460</f>
        <v>0</v>
      </c>
      <c r="AR460" s="24" t="s">
        <v>187</v>
      </c>
      <c r="AT460" s="24" t="s">
        <v>182</v>
      </c>
      <c r="AU460" s="24" t="s">
        <v>84</v>
      </c>
      <c r="AY460" s="24" t="s">
        <v>179</v>
      </c>
      <c r="BE460" s="215">
        <f>IF(N460="základní",J460,0)</f>
        <v>0</v>
      </c>
      <c r="BF460" s="215">
        <f>IF(N460="snížená",J460,0)</f>
        <v>0</v>
      </c>
      <c r="BG460" s="215">
        <f>IF(N460="zákl. přenesená",J460,0)</f>
        <v>0</v>
      </c>
      <c r="BH460" s="215">
        <f>IF(N460="sníž. přenesená",J460,0)</f>
        <v>0</v>
      </c>
      <c r="BI460" s="215">
        <f>IF(N460="nulová",J460,0)</f>
        <v>0</v>
      </c>
      <c r="BJ460" s="24" t="s">
        <v>24</v>
      </c>
      <c r="BK460" s="215">
        <f>ROUND(I460*H460,2)</f>
        <v>0</v>
      </c>
      <c r="BL460" s="24" t="s">
        <v>187</v>
      </c>
      <c r="BM460" s="24" t="s">
        <v>563</v>
      </c>
    </row>
    <row r="461" spans="2:65" s="14" customFormat="1" ht="13.5">
      <c r="B461" s="240"/>
      <c r="C461" s="241"/>
      <c r="D461" s="218" t="s">
        <v>189</v>
      </c>
      <c r="E461" s="242" t="s">
        <v>22</v>
      </c>
      <c r="F461" s="243" t="s">
        <v>531</v>
      </c>
      <c r="G461" s="241"/>
      <c r="H461" s="244" t="s">
        <v>22</v>
      </c>
      <c r="I461" s="245"/>
      <c r="J461" s="241"/>
      <c r="K461" s="241"/>
      <c r="L461" s="246"/>
      <c r="M461" s="247"/>
      <c r="N461" s="248"/>
      <c r="O461" s="248"/>
      <c r="P461" s="248"/>
      <c r="Q461" s="248"/>
      <c r="R461" s="248"/>
      <c r="S461" s="248"/>
      <c r="T461" s="249"/>
      <c r="AT461" s="250" t="s">
        <v>189</v>
      </c>
      <c r="AU461" s="250" t="s">
        <v>84</v>
      </c>
      <c r="AV461" s="14" t="s">
        <v>24</v>
      </c>
      <c r="AW461" s="14" t="s">
        <v>39</v>
      </c>
      <c r="AX461" s="14" t="s">
        <v>76</v>
      </c>
      <c r="AY461" s="250" t="s">
        <v>179</v>
      </c>
    </row>
    <row r="462" spans="2:65" s="12" customFormat="1" ht="13.5">
      <c r="B462" s="216"/>
      <c r="C462" s="217"/>
      <c r="D462" s="218" t="s">
        <v>189</v>
      </c>
      <c r="E462" s="219" t="s">
        <v>22</v>
      </c>
      <c r="F462" s="220" t="s">
        <v>564</v>
      </c>
      <c r="G462" s="217"/>
      <c r="H462" s="221">
        <v>762.16</v>
      </c>
      <c r="I462" s="222"/>
      <c r="J462" s="217"/>
      <c r="K462" s="217"/>
      <c r="L462" s="223"/>
      <c r="M462" s="224"/>
      <c r="N462" s="225"/>
      <c r="O462" s="225"/>
      <c r="P462" s="225"/>
      <c r="Q462" s="225"/>
      <c r="R462" s="225"/>
      <c r="S462" s="225"/>
      <c r="T462" s="226"/>
      <c r="AT462" s="227" t="s">
        <v>189</v>
      </c>
      <c r="AU462" s="227" t="s">
        <v>84</v>
      </c>
      <c r="AV462" s="12" t="s">
        <v>84</v>
      </c>
      <c r="AW462" s="12" t="s">
        <v>39</v>
      </c>
      <c r="AX462" s="12" t="s">
        <v>76</v>
      </c>
      <c r="AY462" s="227" t="s">
        <v>179</v>
      </c>
    </row>
    <row r="463" spans="2:65" s="13" customFormat="1" ht="13.5">
      <c r="B463" s="228"/>
      <c r="C463" s="229"/>
      <c r="D463" s="230" t="s">
        <v>189</v>
      </c>
      <c r="E463" s="231" t="s">
        <v>22</v>
      </c>
      <c r="F463" s="232" t="s">
        <v>191</v>
      </c>
      <c r="G463" s="229"/>
      <c r="H463" s="233">
        <v>762.16</v>
      </c>
      <c r="I463" s="234"/>
      <c r="J463" s="229"/>
      <c r="K463" s="229"/>
      <c r="L463" s="235"/>
      <c r="M463" s="236"/>
      <c r="N463" s="237"/>
      <c r="O463" s="237"/>
      <c r="P463" s="237"/>
      <c r="Q463" s="237"/>
      <c r="R463" s="237"/>
      <c r="S463" s="237"/>
      <c r="T463" s="238"/>
      <c r="AT463" s="239" t="s">
        <v>189</v>
      </c>
      <c r="AU463" s="239" t="s">
        <v>84</v>
      </c>
      <c r="AV463" s="13" t="s">
        <v>187</v>
      </c>
      <c r="AW463" s="13" t="s">
        <v>39</v>
      </c>
      <c r="AX463" s="13" t="s">
        <v>24</v>
      </c>
      <c r="AY463" s="239" t="s">
        <v>179</v>
      </c>
    </row>
    <row r="464" spans="2:65" s="1" customFormat="1" ht="44.25" customHeight="1">
      <c r="B464" s="41"/>
      <c r="C464" s="204" t="s">
        <v>446</v>
      </c>
      <c r="D464" s="204" t="s">
        <v>182</v>
      </c>
      <c r="E464" s="205" t="s">
        <v>565</v>
      </c>
      <c r="F464" s="206" t="s">
        <v>566</v>
      </c>
      <c r="G464" s="207" t="s">
        <v>185</v>
      </c>
      <c r="H464" s="208">
        <v>92983.52</v>
      </c>
      <c r="I464" s="209"/>
      <c r="J464" s="210">
        <f>ROUND(I464*H464,2)</f>
        <v>0</v>
      </c>
      <c r="K464" s="206" t="s">
        <v>186</v>
      </c>
      <c r="L464" s="61"/>
      <c r="M464" s="211" t="s">
        <v>22</v>
      </c>
      <c r="N464" s="212" t="s">
        <v>47</v>
      </c>
      <c r="O464" s="42"/>
      <c r="P464" s="213">
        <f>O464*H464</f>
        <v>0</v>
      </c>
      <c r="Q464" s="213">
        <v>0</v>
      </c>
      <c r="R464" s="213">
        <f>Q464*H464</f>
        <v>0</v>
      </c>
      <c r="S464" s="213">
        <v>0</v>
      </c>
      <c r="T464" s="214">
        <f>S464*H464</f>
        <v>0</v>
      </c>
      <c r="AR464" s="24" t="s">
        <v>187</v>
      </c>
      <c r="AT464" s="24" t="s">
        <v>182</v>
      </c>
      <c r="AU464" s="24" t="s">
        <v>84</v>
      </c>
      <c r="AY464" s="24" t="s">
        <v>179</v>
      </c>
      <c r="BE464" s="215">
        <f>IF(N464="základní",J464,0)</f>
        <v>0</v>
      </c>
      <c r="BF464" s="215">
        <f>IF(N464="snížená",J464,0)</f>
        <v>0</v>
      </c>
      <c r="BG464" s="215">
        <f>IF(N464="zákl. přenesená",J464,0)</f>
        <v>0</v>
      </c>
      <c r="BH464" s="215">
        <f>IF(N464="sníž. přenesená",J464,0)</f>
        <v>0</v>
      </c>
      <c r="BI464" s="215">
        <f>IF(N464="nulová",J464,0)</f>
        <v>0</v>
      </c>
      <c r="BJ464" s="24" t="s">
        <v>24</v>
      </c>
      <c r="BK464" s="215">
        <f>ROUND(I464*H464,2)</f>
        <v>0</v>
      </c>
      <c r="BL464" s="24" t="s">
        <v>187</v>
      </c>
      <c r="BM464" s="24" t="s">
        <v>567</v>
      </c>
    </row>
    <row r="465" spans="2:65" s="12" customFormat="1" ht="13.5">
      <c r="B465" s="216"/>
      <c r="C465" s="217"/>
      <c r="D465" s="218" t="s">
        <v>189</v>
      </c>
      <c r="E465" s="219" t="s">
        <v>22</v>
      </c>
      <c r="F465" s="220" t="s">
        <v>568</v>
      </c>
      <c r="G465" s="217"/>
      <c r="H465" s="221">
        <v>92983.52</v>
      </c>
      <c r="I465" s="222"/>
      <c r="J465" s="217"/>
      <c r="K465" s="217"/>
      <c r="L465" s="223"/>
      <c r="M465" s="224"/>
      <c r="N465" s="225"/>
      <c r="O465" s="225"/>
      <c r="P465" s="225"/>
      <c r="Q465" s="225"/>
      <c r="R465" s="225"/>
      <c r="S465" s="225"/>
      <c r="T465" s="226"/>
      <c r="AT465" s="227" t="s">
        <v>189</v>
      </c>
      <c r="AU465" s="227" t="s">
        <v>84</v>
      </c>
      <c r="AV465" s="12" t="s">
        <v>84</v>
      </c>
      <c r="AW465" s="12" t="s">
        <v>39</v>
      </c>
      <c r="AX465" s="12" t="s">
        <v>76</v>
      </c>
      <c r="AY465" s="227" t="s">
        <v>179</v>
      </c>
    </row>
    <row r="466" spans="2:65" s="13" customFormat="1" ht="13.5">
      <c r="B466" s="228"/>
      <c r="C466" s="229"/>
      <c r="D466" s="230" t="s">
        <v>189</v>
      </c>
      <c r="E466" s="231" t="s">
        <v>22</v>
      </c>
      <c r="F466" s="232" t="s">
        <v>191</v>
      </c>
      <c r="G466" s="229"/>
      <c r="H466" s="233">
        <v>92983.52</v>
      </c>
      <c r="I466" s="234"/>
      <c r="J466" s="229"/>
      <c r="K466" s="229"/>
      <c r="L466" s="235"/>
      <c r="M466" s="236"/>
      <c r="N466" s="237"/>
      <c r="O466" s="237"/>
      <c r="P466" s="237"/>
      <c r="Q466" s="237"/>
      <c r="R466" s="237"/>
      <c r="S466" s="237"/>
      <c r="T466" s="238"/>
      <c r="AT466" s="239" t="s">
        <v>189</v>
      </c>
      <c r="AU466" s="239" t="s">
        <v>84</v>
      </c>
      <c r="AV466" s="13" t="s">
        <v>187</v>
      </c>
      <c r="AW466" s="13" t="s">
        <v>39</v>
      </c>
      <c r="AX466" s="13" t="s">
        <v>24</v>
      </c>
      <c r="AY466" s="239" t="s">
        <v>179</v>
      </c>
    </row>
    <row r="467" spans="2:65" s="1" customFormat="1" ht="31.5" customHeight="1">
      <c r="B467" s="41"/>
      <c r="C467" s="204" t="s">
        <v>569</v>
      </c>
      <c r="D467" s="204" t="s">
        <v>182</v>
      </c>
      <c r="E467" s="205" t="s">
        <v>570</v>
      </c>
      <c r="F467" s="206" t="s">
        <v>571</v>
      </c>
      <c r="G467" s="207" t="s">
        <v>185</v>
      </c>
      <c r="H467" s="208">
        <v>762.16</v>
      </c>
      <c r="I467" s="209"/>
      <c r="J467" s="210">
        <f>ROUND(I467*H467,2)</f>
        <v>0</v>
      </c>
      <c r="K467" s="206" t="s">
        <v>186</v>
      </c>
      <c r="L467" s="61"/>
      <c r="M467" s="211" t="s">
        <v>22</v>
      </c>
      <c r="N467" s="212" t="s">
        <v>47</v>
      </c>
      <c r="O467" s="42"/>
      <c r="P467" s="213">
        <f>O467*H467</f>
        <v>0</v>
      </c>
      <c r="Q467" s="213">
        <v>0</v>
      </c>
      <c r="R467" s="213">
        <f>Q467*H467</f>
        <v>0</v>
      </c>
      <c r="S467" s="213">
        <v>0</v>
      </c>
      <c r="T467" s="214">
        <f>S467*H467</f>
        <v>0</v>
      </c>
      <c r="AR467" s="24" t="s">
        <v>187</v>
      </c>
      <c r="AT467" s="24" t="s">
        <v>182</v>
      </c>
      <c r="AU467" s="24" t="s">
        <v>84</v>
      </c>
      <c r="AY467" s="24" t="s">
        <v>179</v>
      </c>
      <c r="BE467" s="215">
        <f>IF(N467="základní",J467,0)</f>
        <v>0</v>
      </c>
      <c r="BF467" s="215">
        <f>IF(N467="snížená",J467,0)</f>
        <v>0</v>
      </c>
      <c r="BG467" s="215">
        <f>IF(N467="zákl. přenesená",J467,0)</f>
        <v>0</v>
      </c>
      <c r="BH467" s="215">
        <f>IF(N467="sníž. přenesená",J467,0)</f>
        <v>0</v>
      </c>
      <c r="BI467" s="215">
        <f>IF(N467="nulová",J467,0)</f>
        <v>0</v>
      </c>
      <c r="BJ467" s="24" t="s">
        <v>24</v>
      </c>
      <c r="BK467" s="215">
        <f>ROUND(I467*H467,2)</f>
        <v>0</v>
      </c>
      <c r="BL467" s="24" t="s">
        <v>187</v>
      </c>
      <c r="BM467" s="24" t="s">
        <v>572</v>
      </c>
    </row>
    <row r="468" spans="2:65" s="14" customFormat="1" ht="13.5">
      <c r="B468" s="240"/>
      <c r="C468" s="241"/>
      <c r="D468" s="218" t="s">
        <v>189</v>
      </c>
      <c r="E468" s="242" t="s">
        <v>22</v>
      </c>
      <c r="F468" s="243" t="s">
        <v>531</v>
      </c>
      <c r="G468" s="241"/>
      <c r="H468" s="244" t="s">
        <v>22</v>
      </c>
      <c r="I468" s="245"/>
      <c r="J468" s="241"/>
      <c r="K468" s="241"/>
      <c r="L468" s="246"/>
      <c r="M468" s="247"/>
      <c r="N468" s="248"/>
      <c r="O468" s="248"/>
      <c r="P468" s="248"/>
      <c r="Q468" s="248"/>
      <c r="R468" s="248"/>
      <c r="S468" s="248"/>
      <c r="T468" s="249"/>
      <c r="AT468" s="250" t="s">
        <v>189</v>
      </c>
      <c r="AU468" s="250" t="s">
        <v>84</v>
      </c>
      <c r="AV468" s="14" t="s">
        <v>24</v>
      </c>
      <c r="AW468" s="14" t="s">
        <v>39</v>
      </c>
      <c r="AX468" s="14" t="s">
        <v>76</v>
      </c>
      <c r="AY468" s="250" t="s">
        <v>179</v>
      </c>
    </row>
    <row r="469" spans="2:65" s="12" customFormat="1" ht="13.5">
      <c r="B469" s="216"/>
      <c r="C469" s="217"/>
      <c r="D469" s="218" t="s">
        <v>189</v>
      </c>
      <c r="E469" s="219" t="s">
        <v>22</v>
      </c>
      <c r="F469" s="220" t="s">
        <v>564</v>
      </c>
      <c r="G469" s="217"/>
      <c r="H469" s="221">
        <v>762.16</v>
      </c>
      <c r="I469" s="222"/>
      <c r="J469" s="217"/>
      <c r="K469" s="217"/>
      <c r="L469" s="223"/>
      <c r="M469" s="224"/>
      <c r="N469" s="225"/>
      <c r="O469" s="225"/>
      <c r="P469" s="225"/>
      <c r="Q469" s="225"/>
      <c r="R469" s="225"/>
      <c r="S469" s="225"/>
      <c r="T469" s="226"/>
      <c r="AT469" s="227" t="s">
        <v>189</v>
      </c>
      <c r="AU469" s="227" t="s">
        <v>84</v>
      </c>
      <c r="AV469" s="12" t="s">
        <v>84</v>
      </c>
      <c r="AW469" s="12" t="s">
        <v>39</v>
      </c>
      <c r="AX469" s="12" t="s">
        <v>76</v>
      </c>
      <c r="AY469" s="227" t="s">
        <v>179</v>
      </c>
    </row>
    <row r="470" spans="2:65" s="13" customFormat="1" ht="13.5">
      <c r="B470" s="228"/>
      <c r="C470" s="229"/>
      <c r="D470" s="230" t="s">
        <v>189</v>
      </c>
      <c r="E470" s="231" t="s">
        <v>22</v>
      </c>
      <c r="F470" s="232" t="s">
        <v>191</v>
      </c>
      <c r="G470" s="229"/>
      <c r="H470" s="233">
        <v>762.16</v>
      </c>
      <c r="I470" s="234"/>
      <c r="J470" s="229"/>
      <c r="K470" s="229"/>
      <c r="L470" s="235"/>
      <c r="M470" s="236"/>
      <c r="N470" s="237"/>
      <c r="O470" s="237"/>
      <c r="P470" s="237"/>
      <c r="Q470" s="237"/>
      <c r="R470" s="237"/>
      <c r="S470" s="237"/>
      <c r="T470" s="238"/>
      <c r="AT470" s="239" t="s">
        <v>189</v>
      </c>
      <c r="AU470" s="239" t="s">
        <v>84</v>
      </c>
      <c r="AV470" s="13" t="s">
        <v>187</v>
      </c>
      <c r="AW470" s="13" t="s">
        <v>39</v>
      </c>
      <c r="AX470" s="13" t="s">
        <v>24</v>
      </c>
      <c r="AY470" s="239" t="s">
        <v>179</v>
      </c>
    </row>
    <row r="471" spans="2:65" s="1" customFormat="1" ht="22.5" customHeight="1">
      <c r="B471" s="41"/>
      <c r="C471" s="204" t="s">
        <v>449</v>
      </c>
      <c r="D471" s="204" t="s">
        <v>182</v>
      </c>
      <c r="E471" s="205" t="s">
        <v>573</v>
      </c>
      <c r="F471" s="206" t="s">
        <v>574</v>
      </c>
      <c r="G471" s="207" t="s">
        <v>185</v>
      </c>
      <c r="H471" s="208">
        <v>483.4</v>
      </c>
      <c r="I471" s="209"/>
      <c r="J471" s="210">
        <f>ROUND(I471*H471,2)</f>
        <v>0</v>
      </c>
      <c r="K471" s="206" t="s">
        <v>186</v>
      </c>
      <c r="L471" s="61"/>
      <c r="M471" s="211" t="s">
        <v>22</v>
      </c>
      <c r="N471" s="212" t="s">
        <v>47</v>
      </c>
      <c r="O471" s="42"/>
      <c r="P471" s="213">
        <f>O471*H471</f>
        <v>0</v>
      </c>
      <c r="Q471" s="213">
        <v>0</v>
      </c>
      <c r="R471" s="213">
        <f>Q471*H471</f>
        <v>0</v>
      </c>
      <c r="S471" s="213">
        <v>0</v>
      </c>
      <c r="T471" s="214">
        <f>S471*H471</f>
        <v>0</v>
      </c>
      <c r="AR471" s="24" t="s">
        <v>187</v>
      </c>
      <c r="AT471" s="24" t="s">
        <v>182</v>
      </c>
      <c r="AU471" s="24" t="s">
        <v>84</v>
      </c>
      <c r="AY471" s="24" t="s">
        <v>179</v>
      </c>
      <c r="BE471" s="215">
        <f>IF(N471="základní",J471,0)</f>
        <v>0</v>
      </c>
      <c r="BF471" s="215">
        <f>IF(N471="snížená",J471,0)</f>
        <v>0</v>
      </c>
      <c r="BG471" s="215">
        <f>IF(N471="zákl. přenesená",J471,0)</f>
        <v>0</v>
      </c>
      <c r="BH471" s="215">
        <f>IF(N471="sníž. přenesená",J471,0)</f>
        <v>0</v>
      </c>
      <c r="BI471" s="215">
        <f>IF(N471="nulová",J471,0)</f>
        <v>0</v>
      </c>
      <c r="BJ471" s="24" t="s">
        <v>24</v>
      </c>
      <c r="BK471" s="215">
        <f>ROUND(I471*H471,2)</f>
        <v>0</v>
      </c>
      <c r="BL471" s="24" t="s">
        <v>187</v>
      </c>
      <c r="BM471" s="24" t="s">
        <v>575</v>
      </c>
    </row>
    <row r="472" spans="2:65" s="14" customFormat="1" ht="13.5">
      <c r="B472" s="240"/>
      <c r="C472" s="241"/>
      <c r="D472" s="218" t="s">
        <v>189</v>
      </c>
      <c r="E472" s="242" t="s">
        <v>22</v>
      </c>
      <c r="F472" s="243" t="s">
        <v>312</v>
      </c>
      <c r="G472" s="241"/>
      <c r="H472" s="244" t="s">
        <v>22</v>
      </c>
      <c r="I472" s="245"/>
      <c r="J472" s="241"/>
      <c r="K472" s="241"/>
      <c r="L472" s="246"/>
      <c r="M472" s="247"/>
      <c r="N472" s="248"/>
      <c r="O472" s="248"/>
      <c r="P472" s="248"/>
      <c r="Q472" s="248"/>
      <c r="R472" s="248"/>
      <c r="S472" s="248"/>
      <c r="T472" s="249"/>
      <c r="AT472" s="250" t="s">
        <v>189</v>
      </c>
      <c r="AU472" s="250" t="s">
        <v>84</v>
      </c>
      <c r="AV472" s="14" t="s">
        <v>24</v>
      </c>
      <c r="AW472" s="14" t="s">
        <v>39</v>
      </c>
      <c r="AX472" s="14" t="s">
        <v>76</v>
      </c>
      <c r="AY472" s="250" t="s">
        <v>179</v>
      </c>
    </row>
    <row r="473" spans="2:65" s="12" customFormat="1" ht="13.5">
      <c r="B473" s="216"/>
      <c r="C473" s="217"/>
      <c r="D473" s="218" t="s">
        <v>189</v>
      </c>
      <c r="E473" s="219" t="s">
        <v>22</v>
      </c>
      <c r="F473" s="220" t="s">
        <v>576</v>
      </c>
      <c r="G473" s="217"/>
      <c r="H473" s="221">
        <v>483.4</v>
      </c>
      <c r="I473" s="222"/>
      <c r="J473" s="217"/>
      <c r="K473" s="217"/>
      <c r="L473" s="223"/>
      <c r="M473" s="224"/>
      <c r="N473" s="225"/>
      <c r="O473" s="225"/>
      <c r="P473" s="225"/>
      <c r="Q473" s="225"/>
      <c r="R473" s="225"/>
      <c r="S473" s="225"/>
      <c r="T473" s="226"/>
      <c r="AT473" s="227" t="s">
        <v>189</v>
      </c>
      <c r="AU473" s="227" t="s">
        <v>84</v>
      </c>
      <c r="AV473" s="12" t="s">
        <v>84</v>
      </c>
      <c r="AW473" s="12" t="s">
        <v>39</v>
      </c>
      <c r="AX473" s="12" t="s">
        <v>76</v>
      </c>
      <c r="AY473" s="227" t="s">
        <v>179</v>
      </c>
    </row>
    <row r="474" spans="2:65" s="13" customFormat="1" ht="13.5">
      <c r="B474" s="228"/>
      <c r="C474" s="229"/>
      <c r="D474" s="230" t="s">
        <v>189</v>
      </c>
      <c r="E474" s="231" t="s">
        <v>22</v>
      </c>
      <c r="F474" s="232" t="s">
        <v>191</v>
      </c>
      <c r="G474" s="229"/>
      <c r="H474" s="233">
        <v>483.4</v>
      </c>
      <c r="I474" s="234"/>
      <c r="J474" s="229"/>
      <c r="K474" s="229"/>
      <c r="L474" s="235"/>
      <c r="M474" s="236"/>
      <c r="N474" s="237"/>
      <c r="O474" s="237"/>
      <c r="P474" s="237"/>
      <c r="Q474" s="237"/>
      <c r="R474" s="237"/>
      <c r="S474" s="237"/>
      <c r="T474" s="238"/>
      <c r="AT474" s="239" t="s">
        <v>189</v>
      </c>
      <c r="AU474" s="239" t="s">
        <v>84</v>
      </c>
      <c r="AV474" s="13" t="s">
        <v>187</v>
      </c>
      <c r="AW474" s="13" t="s">
        <v>39</v>
      </c>
      <c r="AX474" s="13" t="s">
        <v>24</v>
      </c>
      <c r="AY474" s="239" t="s">
        <v>179</v>
      </c>
    </row>
    <row r="475" spans="2:65" s="1" customFormat="1" ht="31.5" customHeight="1">
      <c r="B475" s="41"/>
      <c r="C475" s="204" t="s">
        <v>577</v>
      </c>
      <c r="D475" s="204" t="s">
        <v>182</v>
      </c>
      <c r="E475" s="205" t="s">
        <v>578</v>
      </c>
      <c r="F475" s="206" t="s">
        <v>579</v>
      </c>
      <c r="G475" s="207" t="s">
        <v>185</v>
      </c>
      <c r="H475" s="208">
        <v>16.7</v>
      </c>
      <c r="I475" s="209"/>
      <c r="J475" s="210">
        <f>ROUND(I475*H475,2)</f>
        <v>0</v>
      </c>
      <c r="K475" s="206" t="s">
        <v>186</v>
      </c>
      <c r="L475" s="61"/>
      <c r="M475" s="211" t="s">
        <v>22</v>
      </c>
      <c r="N475" s="212" t="s">
        <v>47</v>
      </c>
      <c r="O475" s="42"/>
      <c r="P475" s="213">
        <f>O475*H475</f>
        <v>0</v>
      </c>
      <c r="Q475" s="213">
        <v>0</v>
      </c>
      <c r="R475" s="213">
        <f>Q475*H475</f>
        <v>0</v>
      </c>
      <c r="S475" s="213">
        <v>0</v>
      </c>
      <c r="T475" s="214">
        <f>S475*H475</f>
        <v>0</v>
      </c>
      <c r="AR475" s="24" t="s">
        <v>187</v>
      </c>
      <c r="AT475" s="24" t="s">
        <v>182</v>
      </c>
      <c r="AU475" s="24" t="s">
        <v>84</v>
      </c>
      <c r="AY475" s="24" t="s">
        <v>179</v>
      </c>
      <c r="BE475" s="215">
        <f>IF(N475="základní",J475,0)</f>
        <v>0</v>
      </c>
      <c r="BF475" s="215">
        <f>IF(N475="snížená",J475,0)</f>
        <v>0</v>
      </c>
      <c r="BG475" s="215">
        <f>IF(N475="zákl. přenesená",J475,0)</f>
        <v>0</v>
      </c>
      <c r="BH475" s="215">
        <f>IF(N475="sníž. přenesená",J475,0)</f>
        <v>0</v>
      </c>
      <c r="BI475" s="215">
        <f>IF(N475="nulová",J475,0)</f>
        <v>0</v>
      </c>
      <c r="BJ475" s="24" t="s">
        <v>24</v>
      </c>
      <c r="BK475" s="215">
        <f>ROUND(I475*H475,2)</f>
        <v>0</v>
      </c>
      <c r="BL475" s="24" t="s">
        <v>187</v>
      </c>
      <c r="BM475" s="24" t="s">
        <v>580</v>
      </c>
    </row>
    <row r="476" spans="2:65" s="14" customFormat="1" ht="13.5">
      <c r="B476" s="240"/>
      <c r="C476" s="241"/>
      <c r="D476" s="218" t="s">
        <v>189</v>
      </c>
      <c r="E476" s="242" t="s">
        <v>22</v>
      </c>
      <c r="F476" s="243" t="s">
        <v>312</v>
      </c>
      <c r="G476" s="241"/>
      <c r="H476" s="244" t="s">
        <v>22</v>
      </c>
      <c r="I476" s="245"/>
      <c r="J476" s="241"/>
      <c r="K476" s="241"/>
      <c r="L476" s="246"/>
      <c r="M476" s="247"/>
      <c r="N476" s="248"/>
      <c r="O476" s="248"/>
      <c r="P476" s="248"/>
      <c r="Q476" s="248"/>
      <c r="R476" s="248"/>
      <c r="S476" s="248"/>
      <c r="T476" s="249"/>
      <c r="AT476" s="250" t="s">
        <v>189</v>
      </c>
      <c r="AU476" s="250" t="s">
        <v>84</v>
      </c>
      <c r="AV476" s="14" t="s">
        <v>24</v>
      </c>
      <c r="AW476" s="14" t="s">
        <v>39</v>
      </c>
      <c r="AX476" s="14" t="s">
        <v>76</v>
      </c>
      <c r="AY476" s="250" t="s">
        <v>179</v>
      </c>
    </row>
    <row r="477" spans="2:65" s="12" customFormat="1" ht="13.5">
      <c r="B477" s="216"/>
      <c r="C477" s="217"/>
      <c r="D477" s="218" t="s">
        <v>189</v>
      </c>
      <c r="E477" s="219" t="s">
        <v>22</v>
      </c>
      <c r="F477" s="220" t="s">
        <v>581</v>
      </c>
      <c r="G477" s="217"/>
      <c r="H477" s="221">
        <v>16.7</v>
      </c>
      <c r="I477" s="222"/>
      <c r="J477" s="217"/>
      <c r="K477" s="217"/>
      <c r="L477" s="223"/>
      <c r="M477" s="224"/>
      <c r="N477" s="225"/>
      <c r="O477" s="225"/>
      <c r="P477" s="225"/>
      <c r="Q477" s="225"/>
      <c r="R477" s="225"/>
      <c r="S477" s="225"/>
      <c r="T477" s="226"/>
      <c r="AT477" s="227" t="s">
        <v>189</v>
      </c>
      <c r="AU477" s="227" t="s">
        <v>84</v>
      </c>
      <c r="AV477" s="12" t="s">
        <v>84</v>
      </c>
      <c r="AW477" s="12" t="s">
        <v>39</v>
      </c>
      <c r="AX477" s="12" t="s">
        <v>76</v>
      </c>
      <c r="AY477" s="227" t="s">
        <v>179</v>
      </c>
    </row>
    <row r="478" spans="2:65" s="13" customFormat="1" ht="13.5">
      <c r="B478" s="228"/>
      <c r="C478" s="229"/>
      <c r="D478" s="230" t="s">
        <v>189</v>
      </c>
      <c r="E478" s="231" t="s">
        <v>22</v>
      </c>
      <c r="F478" s="232" t="s">
        <v>191</v>
      </c>
      <c r="G478" s="229"/>
      <c r="H478" s="233">
        <v>16.7</v>
      </c>
      <c r="I478" s="234"/>
      <c r="J478" s="229"/>
      <c r="K478" s="229"/>
      <c r="L478" s="235"/>
      <c r="M478" s="236"/>
      <c r="N478" s="237"/>
      <c r="O478" s="237"/>
      <c r="P478" s="237"/>
      <c r="Q478" s="237"/>
      <c r="R478" s="237"/>
      <c r="S478" s="237"/>
      <c r="T478" s="238"/>
      <c r="AT478" s="239" t="s">
        <v>189</v>
      </c>
      <c r="AU478" s="239" t="s">
        <v>84</v>
      </c>
      <c r="AV478" s="13" t="s">
        <v>187</v>
      </c>
      <c r="AW478" s="13" t="s">
        <v>39</v>
      </c>
      <c r="AX478" s="13" t="s">
        <v>24</v>
      </c>
      <c r="AY478" s="239" t="s">
        <v>179</v>
      </c>
    </row>
    <row r="479" spans="2:65" s="1" customFormat="1" ht="31.5" customHeight="1">
      <c r="B479" s="41"/>
      <c r="C479" s="204" t="s">
        <v>453</v>
      </c>
      <c r="D479" s="204" t="s">
        <v>182</v>
      </c>
      <c r="E479" s="205" t="s">
        <v>582</v>
      </c>
      <c r="F479" s="206" t="s">
        <v>583</v>
      </c>
      <c r="G479" s="207" t="s">
        <v>372</v>
      </c>
      <c r="H479" s="208">
        <v>30</v>
      </c>
      <c r="I479" s="209"/>
      <c r="J479" s="210">
        <f>ROUND(I479*H479,2)</f>
        <v>0</v>
      </c>
      <c r="K479" s="206" t="s">
        <v>186</v>
      </c>
      <c r="L479" s="61"/>
      <c r="M479" s="211" t="s">
        <v>22</v>
      </c>
      <c r="N479" s="212" t="s">
        <v>47</v>
      </c>
      <c r="O479" s="42"/>
      <c r="P479" s="213">
        <f>O479*H479</f>
        <v>0</v>
      </c>
      <c r="Q479" s="213">
        <v>0</v>
      </c>
      <c r="R479" s="213">
        <f>Q479*H479</f>
        <v>0</v>
      </c>
      <c r="S479" s="213">
        <v>0</v>
      </c>
      <c r="T479" s="214">
        <f>S479*H479</f>
        <v>0</v>
      </c>
      <c r="AR479" s="24" t="s">
        <v>187</v>
      </c>
      <c r="AT479" s="24" t="s">
        <v>182</v>
      </c>
      <c r="AU479" s="24" t="s">
        <v>84</v>
      </c>
      <c r="AY479" s="24" t="s">
        <v>179</v>
      </c>
      <c r="BE479" s="215">
        <f>IF(N479="základní",J479,0)</f>
        <v>0</v>
      </c>
      <c r="BF479" s="215">
        <f>IF(N479="snížená",J479,0)</f>
        <v>0</v>
      </c>
      <c r="BG479" s="215">
        <f>IF(N479="zákl. přenesená",J479,0)</f>
        <v>0</v>
      </c>
      <c r="BH479" s="215">
        <f>IF(N479="sníž. přenesená",J479,0)</f>
        <v>0</v>
      </c>
      <c r="BI479" s="215">
        <f>IF(N479="nulová",J479,0)</f>
        <v>0</v>
      </c>
      <c r="BJ479" s="24" t="s">
        <v>24</v>
      </c>
      <c r="BK479" s="215">
        <f>ROUND(I479*H479,2)</f>
        <v>0</v>
      </c>
      <c r="BL479" s="24" t="s">
        <v>187</v>
      </c>
      <c r="BM479" s="24" t="s">
        <v>584</v>
      </c>
    </row>
    <row r="480" spans="2:65" s="14" customFormat="1" ht="13.5">
      <c r="B480" s="240"/>
      <c r="C480" s="241"/>
      <c r="D480" s="218" t="s">
        <v>189</v>
      </c>
      <c r="E480" s="242" t="s">
        <v>22</v>
      </c>
      <c r="F480" s="243" t="s">
        <v>585</v>
      </c>
      <c r="G480" s="241"/>
      <c r="H480" s="244" t="s">
        <v>22</v>
      </c>
      <c r="I480" s="245"/>
      <c r="J480" s="241"/>
      <c r="K480" s="241"/>
      <c r="L480" s="246"/>
      <c r="M480" s="247"/>
      <c r="N480" s="248"/>
      <c r="O480" s="248"/>
      <c r="P480" s="248"/>
      <c r="Q480" s="248"/>
      <c r="R480" s="248"/>
      <c r="S480" s="248"/>
      <c r="T480" s="249"/>
      <c r="AT480" s="250" t="s">
        <v>189</v>
      </c>
      <c r="AU480" s="250" t="s">
        <v>84</v>
      </c>
      <c r="AV480" s="14" t="s">
        <v>24</v>
      </c>
      <c r="AW480" s="14" t="s">
        <v>39</v>
      </c>
      <c r="AX480" s="14" t="s">
        <v>76</v>
      </c>
      <c r="AY480" s="250" t="s">
        <v>179</v>
      </c>
    </row>
    <row r="481" spans="2:65" s="12" customFormat="1" ht="13.5">
      <c r="B481" s="216"/>
      <c r="C481" s="217"/>
      <c r="D481" s="218" t="s">
        <v>189</v>
      </c>
      <c r="E481" s="219" t="s">
        <v>22</v>
      </c>
      <c r="F481" s="220" t="s">
        <v>586</v>
      </c>
      <c r="G481" s="217"/>
      <c r="H481" s="221">
        <v>30</v>
      </c>
      <c r="I481" s="222"/>
      <c r="J481" s="217"/>
      <c r="K481" s="217"/>
      <c r="L481" s="223"/>
      <c r="M481" s="224"/>
      <c r="N481" s="225"/>
      <c r="O481" s="225"/>
      <c r="P481" s="225"/>
      <c r="Q481" s="225"/>
      <c r="R481" s="225"/>
      <c r="S481" s="225"/>
      <c r="T481" s="226"/>
      <c r="AT481" s="227" t="s">
        <v>189</v>
      </c>
      <c r="AU481" s="227" t="s">
        <v>84</v>
      </c>
      <c r="AV481" s="12" t="s">
        <v>84</v>
      </c>
      <c r="AW481" s="12" t="s">
        <v>39</v>
      </c>
      <c r="AX481" s="12" t="s">
        <v>76</v>
      </c>
      <c r="AY481" s="227" t="s">
        <v>179</v>
      </c>
    </row>
    <row r="482" spans="2:65" s="13" customFormat="1" ht="13.5">
      <c r="B482" s="228"/>
      <c r="C482" s="229"/>
      <c r="D482" s="230" t="s">
        <v>189</v>
      </c>
      <c r="E482" s="231" t="s">
        <v>22</v>
      </c>
      <c r="F482" s="232" t="s">
        <v>191</v>
      </c>
      <c r="G482" s="229"/>
      <c r="H482" s="233">
        <v>30</v>
      </c>
      <c r="I482" s="234"/>
      <c r="J482" s="229"/>
      <c r="K482" s="229"/>
      <c r="L482" s="235"/>
      <c r="M482" s="236"/>
      <c r="N482" s="237"/>
      <c r="O482" s="237"/>
      <c r="P482" s="237"/>
      <c r="Q482" s="237"/>
      <c r="R482" s="237"/>
      <c r="S482" s="237"/>
      <c r="T482" s="238"/>
      <c r="AT482" s="239" t="s">
        <v>189</v>
      </c>
      <c r="AU482" s="239" t="s">
        <v>84</v>
      </c>
      <c r="AV482" s="13" t="s">
        <v>187</v>
      </c>
      <c r="AW482" s="13" t="s">
        <v>39</v>
      </c>
      <c r="AX482" s="13" t="s">
        <v>24</v>
      </c>
      <c r="AY482" s="239" t="s">
        <v>179</v>
      </c>
    </row>
    <row r="483" spans="2:65" s="1" customFormat="1" ht="31.5" customHeight="1">
      <c r="B483" s="41"/>
      <c r="C483" s="204" t="s">
        <v>587</v>
      </c>
      <c r="D483" s="204" t="s">
        <v>182</v>
      </c>
      <c r="E483" s="205" t="s">
        <v>588</v>
      </c>
      <c r="F483" s="206" t="s">
        <v>589</v>
      </c>
      <c r="G483" s="207" t="s">
        <v>372</v>
      </c>
      <c r="H483" s="208">
        <v>150</v>
      </c>
      <c r="I483" s="209"/>
      <c r="J483" s="210">
        <f>ROUND(I483*H483,2)</f>
        <v>0</v>
      </c>
      <c r="K483" s="206" t="s">
        <v>186</v>
      </c>
      <c r="L483" s="61"/>
      <c r="M483" s="211" t="s">
        <v>22</v>
      </c>
      <c r="N483" s="212" t="s">
        <v>47</v>
      </c>
      <c r="O483" s="42"/>
      <c r="P483" s="213">
        <f>O483*H483</f>
        <v>0</v>
      </c>
      <c r="Q483" s="213">
        <v>0</v>
      </c>
      <c r="R483" s="213">
        <f>Q483*H483</f>
        <v>0</v>
      </c>
      <c r="S483" s="213">
        <v>0</v>
      </c>
      <c r="T483" s="214">
        <f>S483*H483</f>
        <v>0</v>
      </c>
      <c r="AR483" s="24" t="s">
        <v>187</v>
      </c>
      <c r="AT483" s="24" t="s">
        <v>182</v>
      </c>
      <c r="AU483" s="24" t="s">
        <v>84</v>
      </c>
      <c r="AY483" s="24" t="s">
        <v>179</v>
      </c>
      <c r="BE483" s="215">
        <f>IF(N483="základní",J483,0)</f>
        <v>0</v>
      </c>
      <c r="BF483" s="215">
        <f>IF(N483="snížená",J483,0)</f>
        <v>0</v>
      </c>
      <c r="BG483" s="215">
        <f>IF(N483="zákl. přenesená",J483,0)</f>
        <v>0</v>
      </c>
      <c r="BH483" s="215">
        <f>IF(N483="sníž. přenesená",J483,0)</f>
        <v>0</v>
      </c>
      <c r="BI483" s="215">
        <f>IF(N483="nulová",J483,0)</f>
        <v>0</v>
      </c>
      <c r="BJ483" s="24" t="s">
        <v>24</v>
      </c>
      <c r="BK483" s="215">
        <f>ROUND(I483*H483,2)</f>
        <v>0</v>
      </c>
      <c r="BL483" s="24" t="s">
        <v>187</v>
      </c>
      <c r="BM483" s="24" t="s">
        <v>590</v>
      </c>
    </row>
    <row r="484" spans="2:65" s="14" customFormat="1" ht="13.5">
      <c r="B484" s="240"/>
      <c r="C484" s="241"/>
      <c r="D484" s="218" t="s">
        <v>189</v>
      </c>
      <c r="E484" s="242" t="s">
        <v>22</v>
      </c>
      <c r="F484" s="243" t="s">
        <v>585</v>
      </c>
      <c r="G484" s="241"/>
      <c r="H484" s="244" t="s">
        <v>22</v>
      </c>
      <c r="I484" s="245"/>
      <c r="J484" s="241"/>
      <c r="K484" s="241"/>
      <c r="L484" s="246"/>
      <c r="M484" s="247"/>
      <c r="N484" s="248"/>
      <c r="O484" s="248"/>
      <c r="P484" s="248"/>
      <c r="Q484" s="248"/>
      <c r="R484" s="248"/>
      <c r="S484" s="248"/>
      <c r="T484" s="249"/>
      <c r="AT484" s="250" t="s">
        <v>189</v>
      </c>
      <c r="AU484" s="250" t="s">
        <v>84</v>
      </c>
      <c r="AV484" s="14" t="s">
        <v>24</v>
      </c>
      <c r="AW484" s="14" t="s">
        <v>39</v>
      </c>
      <c r="AX484" s="14" t="s">
        <v>76</v>
      </c>
      <c r="AY484" s="250" t="s">
        <v>179</v>
      </c>
    </row>
    <row r="485" spans="2:65" s="12" customFormat="1" ht="13.5">
      <c r="B485" s="216"/>
      <c r="C485" s="217"/>
      <c r="D485" s="218" t="s">
        <v>189</v>
      </c>
      <c r="E485" s="219" t="s">
        <v>22</v>
      </c>
      <c r="F485" s="220" t="s">
        <v>591</v>
      </c>
      <c r="G485" s="217"/>
      <c r="H485" s="221">
        <v>150</v>
      </c>
      <c r="I485" s="222"/>
      <c r="J485" s="217"/>
      <c r="K485" s="217"/>
      <c r="L485" s="223"/>
      <c r="M485" s="224"/>
      <c r="N485" s="225"/>
      <c r="O485" s="225"/>
      <c r="P485" s="225"/>
      <c r="Q485" s="225"/>
      <c r="R485" s="225"/>
      <c r="S485" s="225"/>
      <c r="T485" s="226"/>
      <c r="AT485" s="227" t="s">
        <v>189</v>
      </c>
      <c r="AU485" s="227" t="s">
        <v>84</v>
      </c>
      <c r="AV485" s="12" t="s">
        <v>84</v>
      </c>
      <c r="AW485" s="12" t="s">
        <v>39</v>
      </c>
      <c r="AX485" s="12" t="s">
        <v>76</v>
      </c>
      <c r="AY485" s="227" t="s">
        <v>179</v>
      </c>
    </row>
    <row r="486" spans="2:65" s="13" customFormat="1" ht="13.5">
      <c r="B486" s="228"/>
      <c r="C486" s="229"/>
      <c r="D486" s="230" t="s">
        <v>189</v>
      </c>
      <c r="E486" s="231" t="s">
        <v>22</v>
      </c>
      <c r="F486" s="232" t="s">
        <v>191</v>
      </c>
      <c r="G486" s="229"/>
      <c r="H486" s="233">
        <v>150</v>
      </c>
      <c r="I486" s="234"/>
      <c r="J486" s="229"/>
      <c r="K486" s="229"/>
      <c r="L486" s="235"/>
      <c r="M486" s="236"/>
      <c r="N486" s="237"/>
      <c r="O486" s="237"/>
      <c r="P486" s="237"/>
      <c r="Q486" s="237"/>
      <c r="R486" s="237"/>
      <c r="S486" s="237"/>
      <c r="T486" s="238"/>
      <c r="AT486" s="239" t="s">
        <v>189</v>
      </c>
      <c r="AU486" s="239" t="s">
        <v>84</v>
      </c>
      <c r="AV486" s="13" t="s">
        <v>187</v>
      </c>
      <c r="AW486" s="13" t="s">
        <v>39</v>
      </c>
      <c r="AX486" s="13" t="s">
        <v>24</v>
      </c>
      <c r="AY486" s="239" t="s">
        <v>179</v>
      </c>
    </row>
    <row r="487" spans="2:65" s="1" customFormat="1" ht="31.5" customHeight="1">
      <c r="B487" s="41"/>
      <c r="C487" s="204" t="s">
        <v>462</v>
      </c>
      <c r="D487" s="204" t="s">
        <v>182</v>
      </c>
      <c r="E487" s="205" t="s">
        <v>592</v>
      </c>
      <c r="F487" s="206" t="s">
        <v>593</v>
      </c>
      <c r="G487" s="207" t="s">
        <v>372</v>
      </c>
      <c r="H487" s="208">
        <v>30</v>
      </c>
      <c r="I487" s="209"/>
      <c r="J487" s="210">
        <f>ROUND(I487*H487,2)</f>
        <v>0</v>
      </c>
      <c r="K487" s="206" t="s">
        <v>186</v>
      </c>
      <c r="L487" s="61"/>
      <c r="M487" s="211" t="s">
        <v>22</v>
      </c>
      <c r="N487" s="212" t="s">
        <v>47</v>
      </c>
      <c r="O487" s="42"/>
      <c r="P487" s="213">
        <f>O487*H487</f>
        <v>0</v>
      </c>
      <c r="Q487" s="213">
        <v>0</v>
      </c>
      <c r="R487" s="213">
        <f>Q487*H487</f>
        <v>0</v>
      </c>
      <c r="S487" s="213">
        <v>0</v>
      </c>
      <c r="T487" s="214">
        <f>S487*H487</f>
        <v>0</v>
      </c>
      <c r="AR487" s="24" t="s">
        <v>187</v>
      </c>
      <c r="AT487" s="24" t="s">
        <v>182</v>
      </c>
      <c r="AU487" s="24" t="s">
        <v>84</v>
      </c>
      <c r="AY487" s="24" t="s">
        <v>179</v>
      </c>
      <c r="BE487" s="215">
        <f>IF(N487="základní",J487,0)</f>
        <v>0</v>
      </c>
      <c r="BF487" s="215">
        <f>IF(N487="snížená",J487,0)</f>
        <v>0</v>
      </c>
      <c r="BG487" s="215">
        <f>IF(N487="zákl. přenesená",J487,0)</f>
        <v>0</v>
      </c>
      <c r="BH487" s="215">
        <f>IF(N487="sníž. přenesená",J487,0)</f>
        <v>0</v>
      </c>
      <c r="BI487" s="215">
        <f>IF(N487="nulová",J487,0)</f>
        <v>0</v>
      </c>
      <c r="BJ487" s="24" t="s">
        <v>24</v>
      </c>
      <c r="BK487" s="215">
        <f>ROUND(I487*H487,2)</f>
        <v>0</v>
      </c>
      <c r="BL487" s="24" t="s">
        <v>187</v>
      </c>
      <c r="BM487" s="24" t="s">
        <v>594</v>
      </c>
    </row>
    <row r="488" spans="2:65" s="14" customFormat="1" ht="13.5">
      <c r="B488" s="240"/>
      <c r="C488" s="241"/>
      <c r="D488" s="218" t="s">
        <v>189</v>
      </c>
      <c r="E488" s="242" t="s">
        <v>22</v>
      </c>
      <c r="F488" s="243" t="s">
        <v>585</v>
      </c>
      <c r="G488" s="241"/>
      <c r="H488" s="244" t="s">
        <v>22</v>
      </c>
      <c r="I488" s="245"/>
      <c r="J488" s="241"/>
      <c r="K488" s="241"/>
      <c r="L488" s="246"/>
      <c r="M488" s="247"/>
      <c r="N488" s="248"/>
      <c r="O488" s="248"/>
      <c r="P488" s="248"/>
      <c r="Q488" s="248"/>
      <c r="R488" s="248"/>
      <c r="S488" s="248"/>
      <c r="T488" s="249"/>
      <c r="AT488" s="250" t="s">
        <v>189</v>
      </c>
      <c r="AU488" s="250" t="s">
        <v>84</v>
      </c>
      <c r="AV488" s="14" t="s">
        <v>24</v>
      </c>
      <c r="AW488" s="14" t="s">
        <v>39</v>
      </c>
      <c r="AX488" s="14" t="s">
        <v>76</v>
      </c>
      <c r="AY488" s="250" t="s">
        <v>179</v>
      </c>
    </row>
    <row r="489" spans="2:65" s="12" customFormat="1" ht="13.5">
      <c r="B489" s="216"/>
      <c r="C489" s="217"/>
      <c r="D489" s="218" t="s">
        <v>189</v>
      </c>
      <c r="E489" s="219" t="s">
        <v>22</v>
      </c>
      <c r="F489" s="220" t="s">
        <v>586</v>
      </c>
      <c r="G489" s="217"/>
      <c r="H489" s="221">
        <v>30</v>
      </c>
      <c r="I489" s="222"/>
      <c r="J489" s="217"/>
      <c r="K489" s="217"/>
      <c r="L489" s="223"/>
      <c r="M489" s="224"/>
      <c r="N489" s="225"/>
      <c r="O489" s="225"/>
      <c r="P489" s="225"/>
      <c r="Q489" s="225"/>
      <c r="R489" s="225"/>
      <c r="S489" s="225"/>
      <c r="T489" s="226"/>
      <c r="AT489" s="227" t="s">
        <v>189</v>
      </c>
      <c r="AU489" s="227" t="s">
        <v>84</v>
      </c>
      <c r="AV489" s="12" t="s">
        <v>84</v>
      </c>
      <c r="AW489" s="12" t="s">
        <v>39</v>
      </c>
      <c r="AX489" s="12" t="s">
        <v>76</v>
      </c>
      <c r="AY489" s="227" t="s">
        <v>179</v>
      </c>
    </row>
    <row r="490" spans="2:65" s="13" customFormat="1" ht="13.5">
      <c r="B490" s="228"/>
      <c r="C490" s="229"/>
      <c r="D490" s="230" t="s">
        <v>189</v>
      </c>
      <c r="E490" s="231" t="s">
        <v>22</v>
      </c>
      <c r="F490" s="232" t="s">
        <v>191</v>
      </c>
      <c r="G490" s="229"/>
      <c r="H490" s="233">
        <v>30</v>
      </c>
      <c r="I490" s="234"/>
      <c r="J490" s="229"/>
      <c r="K490" s="229"/>
      <c r="L490" s="235"/>
      <c r="M490" s="236"/>
      <c r="N490" s="237"/>
      <c r="O490" s="237"/>
      <c r="P490" s="237"/>
      <c r="Q490" s="237"/>
      <c r="R490" s="237"/>
      <c r="S490" s="237"/>
      <c r="T490" s="238"/>
      <c r="AT490" s="239" t="s">
        <v>189</v>
      </c>
      <c r="AU490" s="239" t="s">
        <v>84</v>
      </c>
      <c r="AV490" s="13" t="s">
        <v>187</v>
      </c>
      <c r="AW490" s="13" t="s">
        <v>39</v>
      </c>
      <c r="AX490" s="13" t="s">
        <v>24</v>
      </c>
      <c r="AY490" s="239" t="s">
        <v>179</v>
      </c>
    </row>
    <row r="491" spans="2:65" s="1" customFormat="1" ht="57" customHeight="1">
      <c r="B491" s="41"/>
      <c r="C491" s="204" t="s">
        <v>595</v>
      </c>
      <c r="D491" s="204" t="s">
        <v>182</v>
      </c>
      <c r="E491" s="205" t="s">
        <v>596</v>
      </c>
      <c r="F491" s="206" t="s">
        <v>597</v>
      </c>
      <c r="G491" s="207" t="s">
        <v>185</v>
      </c>
      <c r="H491" s="208">
        <v>258.39999999999998</v>
      </c>
      <c r="I491" s="209"/>
      <c r="J491" s="210">
        <f>ROUND(I491*H491,2)</f>
        <v>0</v>
      </c>
      <c r="K491" s="206" t="s">
        <v>186</v>
      </c>
      <c r="L491" s="61"/>
      <c r="M491" s="211" t="s">
        <v>22</v>
      </c>
      <c r="N491" s="212" t="s">
        <v>47</v>
      </c>
      <c r="O491" s="42"/>
      <c r="P491" s="213">
        <f>O491*H491</f>
        <v>0</v>
      </c>
      <c r="Q491" s="213">
        <v>0</v>
      </c>
      <c r="R491" s="213">
        <f>Q491*H491</f>
        <v>0</v>
      </c>
      <c r="S491" s="213">
        <v>0</v>
      </c>
      <c r="T491" s="214">
        <f>S491*H491</f>
        <v>0</v>
      </c>
      <c r="AR491" s="24" t="s">
        <v>187</v>
      </c>
      <c r="AT491" s="24" t="s">
        <v>182</v>
      </c>
      <c r="AU491" s="24" t="s">
        <v>84</v>
      </c>
      <c r="AY491" s="24" t="s">
        <v>179</v>
      </c>
      <c r="BE491" s="215">
        <f>IF(N491="základní",J491,0)</f>
        <v>0</v>
      </c>
      <c r="BF491" s="215">
        <f>IF(N491="snížená",J491,0)</f>
        <v>0</v>
      </c>
      <c r="BG491" s="215">
        <f>IF(N491="zákl. přenesená",J491,0)</f>
        <v>0</v>
      </c>
      <c r="BH491" s="215">
        <f>IF(N491="sníž. přenesená",J491,0)</f>
        <v>0</v>
      </c>
      <c r="BI491" s="215">
        <f>IF(N491="nulová",J491,0)</f>
        <v>0</v>
      </c>
      <c r="BJ491" s="24" t="s">
        <v>24</v>
      </c>
      <c r="BK491" s="215">
        <f>ROUND(I491*H491,2)</f>
        <v>0</v>
      </c>
      <c r="BL491" s="24" t="s">
        <v>187</v>
      </c>
      <c r="BM491" s="24" t="s">
        <v>598</v>
      </c>
    </row>
    <row r="492" spans="2:65" s="14" customFormat="1" ht="13.5">
      <c r="B492" s="240"/>
      <c r="C492" s="241"/>
      <c r="D492" s="218" t="s">
        <v>189</v>
      </c>
      <c r="E492" s="242" t="s">
        <v>22</v>
      </c>
      <c r="F492" s="243" t="s">
        <v>312</v>
      </c>
      <c r="G492" s="241"/>
      <c r="H492" s="244" t="s">
        <v>22</v>
      </c>
      <c r="I492" s="245"/>
      <c r="J492" s="241"/>
      <c r="K492" s="241"/>
      <c r="L492" s="246"/>
      <c r="M492" s="247"/>
      <c r="N492" s="248"/>
      <c r="O492" s="248"/>
      <c r="P492" s="248"/>
      <c r="Q492" s="248"/>
      <c r="R492" s="248"/>
      <c r="S492" s="248"/>
      <c r="T492" s="249"/>
      <c r="AT492" s="250" t="s">
        <v>189</v>
      </c>
      <c r="AU492" s="250" t="s">
        <v>84</v>
      </c>
      <c r="AV492" s="14" t="s">
        <v>24</v>
      </c>
      <c r="AW492" s="14" t="s">
        <v>39</v>
      </c>
      <c r="AX492" s="14" t="s">
        <v>76</v>
      </c>
      <c r="AY492" s="250" t="s">
        <v>179</v>
      </c>
    </row>
    <row r="493" spans="2:65" s="12" customFormat="1" ht="13.5">
      <c r="B493" s="216"/>
      <c r="C493" s="217"/>
      <c r="D493" s="218" t="s">
        <v>189</v>
      </c>
      <c r="E493" s="219" t="s">
        <v>22</v>
      </c>
      <c r="F493" s="220" t="s">
        <v>599</v>
      </c>
      <c r="G493" s="217"/>
      <c r="H493" s="221">
        <v>258.39999999999998</v>
      </c>
      <c r="I493" s="222"/>
      <c r="J493" s="217"/>
      <c r="K493" s="217"/>
      <c r="L493" s="223"/>
      <c r="M493" s="224"/>
      <c r="N493" s="225"/>
      <c r="O493" s="225"/>
      <c r="P493" s="225"/>
      <c r="Q493" s="225"/>
      <c r="R493" s="225"/>
      <c r="S493" s="225"/>
      <c r="T493" s="226"/>
      <c r="AT493" s="227" t="s">
        <v>189</v>
      </c>
      <c r="AU493" s="227" t="s">
        <v>84</v>
      </c>
      <c r="AV493" s="12" t="s">
        <v>84</v>
      </c>
      <c r="AW493" s="12" t="s">
        <v>39</v>
      </c>
      <c r="AX493" s="12" t="s">
        <v>76</v>
      </c>
      <c r="AY493" s="227" t="s">
        <v>179</v>
      </c>
    </row>
    <row r="494" spans="2:65" s="13" customFormat="1" ht="13.5">
      <c r="B494" s="228"/>
      <c r="C494" s="229"/>
      <c r="D494" s="230" t="s">
        <v>189</v>
      </c>
      <c r="E494" s="231" t="s">
        <v>22</v>
      </c>
      <c r="F494" s="232" t="s">
        <v>191</v>
      </c>
      <c r="G494" s="229"/>
      <c r="H494" s="233">
        <v>258.39999999999998</v>
      </c>
      <c r="I494" s="234"/>
      <c r="J494" s="229"/>
      <c r="K494" s="229"/>
      <c r="L494" s="235"/>
      <c r="M494" s="236"/>
      <c r="N494" s="237"/>
      <c r="O494" s="237"/>
      <c r="P494" s="237"/>
      <c r="Q494" s="237"/>
      <c r="R494" s="237"/>
      <c r="S494" s="237"/>
      <c r="T494" s="238"/>
      <c r="AT494" s="239" t="s">
        <v>189</v>
      </c>
      <c r="AU494" s="239" t="s">
        <v>84</v>
      </c>
      <c r="AV494" s="13" t="s">
        <v>187</v>
      </c>
      <c r="AW494" s="13" t="s">
        <v>39</v>
      </c>
      <c r="AX494" s="13" t="s">
        <v>24</v>
      </c>
      <c r="AY494" s="239" t="s">
        <v>179</v>
      </c>
    </row>
    <row r="495" spans="2:65" s="1" customFormat="1" ht="44.25" customHeight="1">
      <c r="B495" s="41"/>
      <c r="C495" s="204" t="s">
        <v>468</v>
      </c>
      <c r="D495" s="204" t="s">
        <v>182</v>
      </c>
      <c r="E495" s="205" t="s">
        <v>600</v>
      </c>
      <c r="F495" s="206" t="s">
        <v>601</v>
      </c>
      <c r="G495" s="207" t="s">
        <v>328</v>
      </c>
      <c r="H495" s="208">
        <v>10</v>
      </c>
      <c r="I495" s="209"/>
      <c r="J495" s="210">
        <f>ROUND(I495*H495,2)</f>
        <v>0</v>
      </c>
      <c r="K495" s="206" t="s">
        <v>186</v>
      </c>
      <c r="L495" s="61"/>
      <c r="M495" s="211" t="s">
        <v>22</v>
      </c>
      <c r="N495" s="212" t="s">
        <v>47</v>
      </c>
      <c r="O495" s="42"/>
      <c r="P495" s="213">
        <f>O495*H495</f>
        <v>0</v>
      </c>
      <c r="Q495" s="213">
        <v>0</v>
      </c>
      <c r="R495" s="213">
        <f>Q495*H495</f>
        <v>0</v>
      </c>
      <c r="S495" s="213">
        <v>0</v>
      </c>
      <c r="T495" s="214">
        <f>S495*H495</f>
        <v>0</v>
      </c>
      <c r="AR495" s="24" t="s">
        <v>187</v>
      </c>
      <c r="AT495" s="24" t="s">
        <v>182</v>
      </c>
      <c r="AU495" s="24" t="s">
        <v>84</v>
      </c>
      <c r="AY495" s="24" t="s">
        <v>179</v>
      </c>
      <c r="BE495" s="215">
        <f>IF(N495="základní",J495,0)</f>
        <v>0</v>
      </c>
      <c r="BF495" s="215">
        <f>IF(N495="snížená",J495,0)</f>
        <v>0</v>
      </c>
      <c r="BG495" s="215">
        <f>IF(N495="zákl. přenesená",J495,0)</f>
        <v>0</v>
      </c>
      <c r="BH495" s="215">
        <f>IF(N495="sníž. přenesená",J495,0)</f>
        <v>0</v>
      </c>
      <c r="BI495" s="215">
        <f>IF(N495="nulová",J495,0)</f>
        <v>0</v>
      </c>
      <c r="BJ495" s="24" t="s">
        <v>24</v>
      </c>
      <c r="BK495" s="215">
        <f>ROUND(I495*H495,2)</f>
        <v>0</v>
      </c>
      <c r="BL495" s="24" t="s">
        <v>187</v>
      </c>
      <c r="BM495" s="24" t="s">
        <v>602</v>
      </c>
    </row>
    <row r="496" spans="2:65" s="14" customFormat="1" ht="13.5">
      <c r="B496" s="240"/>
      <c r="C496" s="241"/>
      <c r="D496" s="218" t="s">
        <v>189</v>
      </c>
      <c r="E496" s="242" t="s">
        <v>22</v>
      </c>
      <c r="F496" s="243" t="s">
        <v>531</v>
      </c>
      <c r="G496" s="241"/>
      <c r="H496" s="244" t="s">
        <v>22</v>
      </c>
      <c r="I496" s="245"/>
      <c r="J496" s="241"/>
      <c r="K496" s="241"/>
      <c r="L496" s="246"/>
      <c r="M496" s="247"/>
      <c r="N496" s="248"/>
      <c r="O496" s="248"/>
      <c r="P496" s="248"/>
      <c r="Q496" s="248"/>
      <c r="R496" s="248"/>
      <c r="S496" s="248"/>
      <c r="T496" s="249"/>
      <c r="AT496" s="250" t="s">
        <v>189</v>
      </c>
      <c r="AU496" s="250" t="s">
        <v>84</v>
      </c>
      <c r="AV496" s="14" t="s">
        <v>24</v>
      </c>
      <c r="AW496" s="14" t="s">
        <v>39</v>
      </c>
      <c r="AX496" s="14" t="s">
        <v>76</v>
      </c>
      <c r="AY496" s="250" t="s">
        <v>179</v>
      </c>
    </row>
    <row r="497" spans="2:65" s="12" customFormat="1" ht="13.5">
      <c r="B497" s="216"/>
      <c r="C497" s="217"/>
      <c r="D497" s="218" t="s">
        <v>189</v>
      </c>
      <c r="E497" s="219" t="s">
        <v>22</v>
      </c>
      <c r="F497" s="220" t="s">
        <v>29</v>
      </c>
      <c r="G497" s="217"/>
      <c r="H497" s="221">
        <v>10</v>
      </c>
      <c r="I497" s="222"/>
      <c r="J497" s="217"/>
      <c r="K497" s="217"/>
      <c r="L497" s="223"/>
      <c r="M497" s="224"/>
      <c r="N497" s="225"/>
      <c r="O497" s="225"/>
      <c r="P497" s="225"/>
      <c r="Q497" s="225"/>
      <c r="R497" s="225"/>
      <c r="S497" s="225"/>
      <c r="T497" s="226"/>
      <c r="AT497" s="227" t="s">
        <v>189</v>
      </c>
      <c r="AU497" s="227" t="s">
        <v>84</v>
      </c>
      <c r="AV497" s="12" t="s">
        <v>84</v>
      </c>
      <c r="AW497" s="12" t="s">
        <v>39</v>
      </c>
      <c r="AX497" s="12" t="s">
        <v>76</v>
      </c>
      <c r="AY497" s="227" t="s">
        <v>179</v>
      </c>
    </row>
    <row r="498" spans="2:65" s="13" customFormat="1" ht="13.5">
      <c r="B498" s="228"/>
      <c r="C498" s="229"/>
      <c r="D498" s="230" t="s">
        <v>189</v>
      </c>
      <c r="E498" s="231" t="s">
        <v>22</v>
      </c>
      <c r="F498" s="232" t="s">
        <v>191</v>
      </c>
      <c r="G498" s="229"/>
      <c r="H498" s="233">
        <v>10</v>
      </c>
      <c r="I498" s="234"/>
      <c r="J498" s="229"/>
      <c r="K498" s="229"/>
      <c r="L498" s="235"/>
      <c r="M498" s="236"/>
      <c r="N498" s="237"/>
      <c r="O498" s="237"/>
      <c r="P498" s="237"/>
      <c r="Q498" s="237"/>
      <c r="R498" s="237"/>
      <c r="S498" s="237"/>
      <c r="T498" s="238"/>
      <c r="AT498" s="239" t="s">
        <v>189</v>
      </c>
      <c r="AU498" s="239" t="s">
        <v>84</v>
      </c>
      <c r="AV498" s="13" t="s">
        <v>187</v>
      </c>
      <c r="AW498" s="13" t="s">
        <v>39</v>
      </c>
      <c r="AX498" s="13" t="s">
        <v>24</v>
      </c>
      <c r="AY498" s="239" t="s">
        <v>179</v>
      </c>
    </row>
    <row r="499" spans="2:65" s="1" customFormat="1" ht="44.25" customHeight="1">
      <c r="B499" s="41"/>
      <c r="C499" s="204" t="s">
        <v>603</v>
      </c>
      <c r="D499" s="204" t="s">
        <v>182</v>
      </c>
      <c r="E499" s="205" t="s">
        <v>604</v>
      </c>
      <c r="F499" s="206" t="s">
        <v>605</v>
      </c>
      <c r="G499" s="207" t="s">
        <v>328</v>
      </c>
      <c r="H499" s="208">
        <v>8</v>
      </c>
      <c r="I499" s="209"/>
      <c r="J499" s="210">
        <f>ROUND(I499*H499,2)</f>
        <v>0</v>
      </c>
      <c r="K499" s="206" t="s">
        <v>186</v>
      </c>
      <c r="L499" s="61"/>
      <c r="M499" s="211" t="s">
        <v>22</v>
      </c>
      <c r="N499" s="212" t="s">
        <v>47</v>
      </c>
      <c r="O499" s="42"/>
      <c r="P499" s="213">
        <f>O499*H499</f>
        <v>0</v>
      </c>
      <c r="Q499" s="213">
        <v>0</v>
      </c>
      <c r="R499" s="213">
        <f>Q499*H499</f>
        <v>0</v>
      </c>
      <c r="S499" s="213">
        <v>0</v>
      </c>
      <c r="T499" s="214">
        <f>S499*H499</f>
        <v>0</v>
      </c>
      <c r="AR499" s="24" t="s">
        <v>187</v>
      </c>
      <c r="AT499" s="24" t="s">
        <v>182</v>
      </c>
      <c r="AU499" s="24" t="s">
        <v>84</v>
      </c>
      <c r="AY499" s="24" t="s">
        <v>179</v>
      </c>
      <c r="BE499" s="215">
        <f>IF(N499="základní",J499,0)</f>
        <v>0</v>
      </c>
      <c r="BF499" s="215">
        <f>IF(N499="snížená",J499,0)</f>
        <v>0</v>
      </c>
      <c r="BG499" s="215">
        <f>IF(N499="zákl. přenesená",J499,0)</f>
        <v>0</v>
      </c>
      <c r="BH499" s="215">
        <f>IF(N499="sníž. přenesená",J499,0)</f>
        <v>0</v>
      </c>
      <c r="BI499" s="215">
        <f>IF(N499="nulová",J499,0)</f>
        <v>0</v>
      </c>
      <c r="BJ499" s="24" t="s">
        <v>24</v>
      </c>
      <c r="BK499" s="215">
        <f>ROUND(I499*H499,2)</f>
        <v>0</v>
      </c>
      <c r="BL499" s="24" t="s">
        <v>187</v>
      </c>
      <c r="BM499" s="24" t="s">
        <v>606</v>
      </c>
    </row>
    <row r="500" spans="2:65" s="14" customFormat="1" ht="13.5">
      <c r="B500" s="240"/>
      <c r="C500" s="241"/>
      <c r="D500" s="218" t="s">
        <v>189</v>
      </c>
      <c r="E500" s="242" t="s">
        <v>22</v>
      </c>
      <c r="F500" s="243" t="s">
        <v>531</v>
      </c>
      <c r="G500" s="241"/>
      <c r="H500" s="244" t="s">
        <v>22</v>
      </c>
      <c r="I500" s="245"/>
      <c r="J500" s="241"/>
      <c r="K500" s="241"/>
      <c r="L500" s="246"/>
      <c r="M500" s="247"/>
      <c r="N500" s="248"/>
      <c r="O500" s="248"/>
      <c r="P500" s="248"/>
      <c r="Q500" s="248"/>
      <c r="R500" s="248"/>
      <c r="S500" s="248"/>
      <c r="T500" s="249"/>
      <c r="AT500" s="250" t="s">
        <v>189</v>
      </c>
      <c r="AU500" s="250" t="s">
        <v>84</v>
      </c>
      <c r="AV500" s="14" t="s">
        <v>24</v>
      </c>
      <c r="AW500" s="14" t="s">
        <v>39</v>
      </c>
      <c r="AX500" s="14" t="s">
        <v>76</v>
      </c>
      <c r="AY500" s="250" t="s">
        <v>179</v>
      </c>
    </row>
    <row r="501" spans="2:65" s="12" customFormat="1" ht="13.5">
      <c r="B501" s="216"/>
      <c r="C501" s="217"/>
      <c r="D501" s="218" t="s">
        <v>189</v>
      </c>
      <c r="E501" s="219" t="s">
        <v>22</v>
      </c>
      <c r="F501" s="220" t="s">
        <v>200</v>
      </c>
      <c r="G501" s="217"/>
      <c r="H501" s="221">
        <v>8</v>
      </c>
      <c r="I501" s="222"/>
      <c r="J501" s="217"/>
      <c r="K501" s="217"/>
      <c r="L501" s="223"/>
      <c r="M501" s="224"/>
      <c r="N501" s="225"/>
      <c r="O501" s="225"/>
      <c r="P501" s="225"/>
      <c r="Q501" s="225"/>
      <c r="R501" s="225"/>
      <c r="S501" s="225"/>
      <c r="T501" s="226"/>
      <c r="AT501" s="227" t="s">
        <v>189</v>
      </c>
      <c r="AU501" s="227" t="s">
        <v>84</v>
      </c>
      <c r="AV501" s="12" t="s">
        <v>84</v>
      </c>
      <c r="AW501" s="12" t="s">
        <v>39</v>
      </c>
      <c r="AX501" s="12" t="s">
        <v>76</v>
      </c>
      <c r="AY501" s="227" t="s">
        <v>179</v>
      </c>
    </row>
    <row r="502" spans="2:65" s="13" customFormat="1" ht="13.5">
      <c r="B502" s="228"/>
      <c r="C502" s="229"/>
      <c r="D502" s="230" t="s">
        <v>189</v>
      </c>
      <c r="E502" s="231" t="s">
        <v>22</v>
      </c>
      <c r="F502" s="232" t="s">
        <v>191</v>
      </c>
      <c r="G502" s="229"/>
      <c r="H502" s="233">
        <v>8</v>
      </c>
      <c r="I502" s="234"/>
      <c r="J502" s="229"/>
      <c r="K502" s="229"/>
      <c r="L502" s="235"/>
      <c r="M502" s="236"/>
      <c r="N502" s="237"/>
      <c r="O502" s="237"/>
      <c r="P502" s="237"/>
      <c r="Q502" s="237"/>
      <c r="R502" s="237"/>
      <c r="S502" s="237"/>
      <c r="T502" s="238"/>
      <c r="AT502" s="239" t="s">
        <v>189</v>
      </c>
      <c r="AU502" s="239" t="s">
        <v>84</v>
      </c>
      <c r="AV502" s="13" t="s">
        <v>187</v>
      </c>
      <c r="AW502" s="13" t="s">
        <v>39</v>
      </c>
      <c r="AX502" s="13" t="s">
        <v>24</v>
      </c>
      <c r="AY502" s="239" t="s">
        <v>179</v>
      </c>
    </row>
    <row r="503" spans="2:65" s="1" customFormat="1" ht="31.5" customHeight="1">
      <c r="B503" s="41"/>
      <c r="C503" s="204" t="s">
        <v>472</v>
      </c>
      <c r="D503" s="204" t="s">
        <v>182</v>
      </c>
      <c r="E503" s="205" t="s">
        <v>607</v>
      </c>
      <c r="F503" s="206" t="s">
        <v>608</v>
      </c>
      <c r="G503" s="207" t="s">
        <v>328</v>
      </c>
      <c r="H503" s="208">
        <v>3</v>
      </c>
      <c r="I503" s="209"/>
      <c r="J503" s="210">
        <f>ROUND(I503*H503,2)</f>
        <v>0</v>
      </c>
      <c r="K503" s="206" t="s">
        <v>186</v>
      </c>
      <c r="L503" s="61"/>
      <c r="M503" s="211" t="s">
        <v>22</v>
      </c>
      <c r="N503" s="212" t="s">
        <v>47</v>
      </c>
      <c r="O503" s="42"/>
      <c r="P503" s="213">
        <f>O503*H503</f>
        <v>0</v>
      </c>
      <c r="Q503" s="213">
        <v>0</v>
      </c>
      <c r="R503" s="213">
        <f>Q503*H503</f>
        <v>0</v>
      </c>
      <c r="S503" s="213">
        <v>0</v>
      </c>
      <c r="T503" s="214">
        <f>S503*H503</f>
        <v>0</v>
      </c>
      <c r="AR503" s="24" t="s">
        <v>187</v>
      </c>
      <c r="AT503" s="24" t="s">
        <v>182</v>
      </c>
      <c r="AU503" s="24" t="s">
        <v>84</v>
      </c>
      <c r="AY503" s="24" t="s">
        <v>179</v>
      </c>
      <c r="BE503" s="215">
        <f>IF(N503="základní",J503,0)</f>
        <v>0</v>
      </c>
      <c r="BF503" s="215">
        <f>IF(N503="snížená",J503,0)</f>
        <v>0</v>
      </c>
      <c r="BG503" s="215">
        <f>IF(N503="zákl. přenesená",J503,0)</f>
        <v>0</v>
      </c>
      <c r="BH503" s="215">
        <f>IF(N503="sníž. přenesená",J503,0)</f>
        <v>0</v>
      </c>
      <c r="BI503" s="215">
        <f>IF(N503="nulová",J503,0)</f>
        <v>0</v>
      </c>
      <c r="BJ503" s="24" t="s">
        <v>24</v>
      </c>
      <c r="BK503" s="215">
        <f>ROUND(I503*H503,2)</f>
        <v>0</v>
      </c>
      <c r="BL503" s="24" t="s">
        <v>187</v>
      </c>
      <c r="BM503" s="24" t="s">
        <v>609</v>
      </c>
    </row>
    <row r="504" spans="2:65" s="14" customFormat="1" ht="13.5">
      <c r="B504" s="240"/>
      <c r="C504" s="241"/>
      <c r="D504" s="218" t="s">
        <v>189</v>
      </c>
      <c r="E504" s="242" t="s">
        <v>22</v>
      </c>
      <c r="F504" s="243" t="s">
        <v>536</v>
      </c>
      <c r="G504" s="241"/>
      <c r="H504" s="244" t="s">
        <v>22</v>
      </c>
      <c r="I504" s="245"/>
      <c r="J504" s="241"/>
      <c r="K504" s="241"/>
      <c r="L504" s="246"/>
      <c r="M504" s="247"/>
      <c r="N504" s="248"/>
      <c r="O504" s="248"/>
      <c r="P504" s="248"/>
      <c r="Q504" s="248"/>
      <c r="R504" s="248"/>
      <c r="S504" s="248"/>
      <c r="T504" s="249"/>
      <c r="AT504" s="250" t="s">
        <v>189</v>
      </c>
      <c r="AU504" s="250" t="s">
        <v>84</v>
      </c>
      <c r="AV504" s="14" t="s">
        <v>24</v>
      </c>
      <c r="AW504" s="14" t="s">
        <v>39</v>
      </c>
      <c r="AX504" s="14" t="s">
        <v>76</v>
      </c>
      <c r="AY504" s="250" t="s">
        <v>179</v>
      </c>
    </row>
    <row r="505" spans="2:65" s="12" customFormat="1" ht="13.5">
      <c r="B505" s="216"/>
      <c r="C505" s="217"/>
      <c r="D505" s="218" t="s">
        <v>189</v>
      </c>
      <c r="E505" s="219" t="s">
        <v>22</v>
      </c>
      <c r="F505" s="220" t="s">
        <v>197</v>
      </c>
      <c r="G505" s="217"/>
      <c r="H505" s="221">
        <v>3</v>
      </c>
      <c r="I505" s="222"/>
      <c r="J505" s="217"/>
      <c r="K505" s="217"/>
      <c r="L505" s="223"/>
      <c r="M505" s="224"/>
      <c r="N505" s="225"/>
      <c r="O505" s="225"/>
      <c r="P505" s="225"/>
      <c r="Q505" s="225"/>
      <c r="R505" s="225"/>
      <c r="S505" s="225"/>
      <c r="T505" s="226"/>
      <c r="AT505" s="227" t="s">
        <v>189</v>
      </c>
      <c r="AU505" s="227" t="s">
        <v>84</v>
      </c>
      <c r="AV505" s="12" t="s">
        <v>84</v>
      </c>
      <c r="AW505" s="12" t="s">
        <v>39</v>
      </c>
      <c r="AX505" s="12" t="s">
        <v>76</v>
      </c>
      <c r="AY505" s="227" t="s">
        <v>179</v>
      </c>
    </row>
    <row r="506" spans="2:65" s="13" customFormat="1" ht="13.5">
      <c r="B506" s="228"/>
      <c r="C506" s="229"/>
      <c r="D506" s="230" t="s">
        <v>189</v>
      </c>
      <c r="E506" s="231" t="s">
        <v>22</v>
      </c>
      <c r="F506" s="232" t="s">
        <v>191</v>
      </c>
      <c r="G506" s="229"/>
      <c r="H506" s="233">
        <v>3</v>
      </c>
      <c r="I506" s="234"/>
      <c r="J506" s="229"/>
      <c r="K506" s="229"/>
      <c r="L506" s="235"/>
      <c r="M506" s="236"/>
      <c r="N506" s="237"/>
      <c r="O506" s="237"/>
      <c r="P506" s="237"/>
      <c r="Q506" s="237"/>
      <c r="R506" s="237"/>
      <c r="S506" s="237"/>
      <c r="T506" s="238"/>
      <c r="AT506" s="239" t="s">
        <v>189</v>
      </c>
      <c r="AU506" s="239" t="s">
        <v>84</v>
      </c>
      <c r="AV506" s="13" t="s">
        <v>187</v>
      </c>
      <c r="AW506" s="13" t="s">
        <v>39</v>
      </c>
      <c r="AX506" s="13" t="s">
        <v>24</v>
      </c>
      <c r="AY506" s="239" t="s">
        <v>179</v>
      </c>
    </row>
    <row r="507" spans="2:65" s="1" customFormat="1" ht="31.5" customHeight="1">
      <c r="B507" s="41"/>
      <c r="C507" s="204" t="s">
        <v>610</v>
      </c>
      <c r="D507" s="204" t="s">
        <v>182</v>
      </c>
      <c r="E507" s="205" t="s">
        <v>611</v>
      </c>
      <c r="F507" s="206" t="s">
        <v>612</v>
      </c>
      <c r="G507" s="207" t="s">
        <v>328</v>
      </c>
      <c r="H507" s="208">
        <v>4</v>
      </c>
      <c r="I507" s="209"/>
      <c r="J507" s="210">
        <f>ROUND(I507*H507,2)</f>
        <v>0</v>
      </c>
      <c r="K507" s="206" t="s">
        <v>186</v>
      </c>
      <c r="L507" s="61"/>
      <c r="M507" s="211" t="s">
        <v>22</v>
      </c>
      <c r="N507" s="212" t="s">
        <v>47</v>
      </c>
      <c r="O507" s="42"/>
      <c r="P507" s="213">
        <f>O507*H507</f>
        <v>0</v>
      </c>
      <c r="Q507" s="213">
        <v>0</v>
      </c>
      <c r="R507" s="213">
        <f>Q507*H507</f>
        <v>0</v>
      </c>
      <c r="S507" s="213">
        <v>0</v>
      </c>
      <c r="T507" s="214">
        <f>S507*H507</f>
        <v>0</v>
      </c>
      <c r="AR507" s="24" t="s">
        <v>187</v>
      </c>
      <c r="AT507" s="24" t="s">
        <v>182</v>
      </c>
      <c r="AU507" s="24" t="s">
        <v>84</v>
      </c>
      <c r="AY507" s="24" t="s">
        <v>179</v>
      </c>
      <c r="BE507" s="215">
        <f>IF(N507="základní",J507,0)</f>
        <v>0</v>
      </c>
      <c r="BF507" s="215">
        <f>IF(N507="snížená",J507,0)</f>
        <v>0</v>
      </c>
      <c r="BG507" s="215">
        <f>IF(N507="zákl. přenesená",J507,0)</f>
        <v>0</v>
      </c>
      <c r="BH507" s="215">
        <f>IF(N507="sníž. přenesená",J507,0)</f>
        <v>0</v>
      </c>
      <c r="BI507" s="215">
        <f>IF(N507="nulová",J507,0)</f>
        <v>0</v>
      </c>
      <c r="BJ507" s="24" t="s">
        <v>24</v>
      </c>
      <c r="BK507" s="215">
        <f>ROUND(I507*H507,2)</f>
        <v>0</v>
      </c>
      <c r="BL507" s="24" t="s">
        <v>187</v>
      </c>
      <c r="BM507" s="24" t="s">
        <v>613</v>
      </c>
    </row>
    <row r="508" spans="2:65" s="14" customFormat="1" ht="13.5">
      <c r="B508" s="240"/>
      <c r="C508" s="241"/>
      <c r="D508" s="218" t="s">
        <v>189</v>
      </c>
      <c r="E508" s="242" t="s">
        <v>22</v>
      </c>
      <c r="F508" s="243" t="s">
        <v>614</v>
      </c>
      <c r="G508" s="241"/>
      <c r="H508" s="244" t="s">
        <v>22</v>
      </c>
      <c r="I508" s="245"/>
      <c r="J508" s="241"/>
      <c r="K508" s="241"/>
      <c r="L508" s="246"/>
      <c r="M508" s="247"/>
      <c r="N508" s="248"/>
      <c r="O508" s="248"/>
      <c r="P508" s="248"/>
      <c r="Q508" s="248"/>
      <c r="R508" s="248"/>
      <c r="S508" s="248"/>
      <c r="T508" s="249"/>
      <c r="AT508" s="250" t="s">
        <v>189</v>
      </c>
      <c r="AU508" s="250" t="s">
        <v>84</v>
      </c>
      <c r="AV508" s="14" t="s">
        <v>24</v>
      </c>
      <c r="AW508" s="14" t="s">
        <v>39</v>
      </c>
      <c r="AX508" s="14" t="s">
        <v>76</v>
      </c>
      <c r="AY508" s="250" t="s">
        <v>179</v>
      </c>
    </row>
    <row r="509" spans="2:65" s="12" customFormat="1" ht="13.5">
      <c r="B509" s="216"/>
      <c r="C509" s="217"/>
      <c r="D509" s="218" t="s">
        <v>189</v>
      </c>
      <c r="E509" s="219" t="s">
        <v>22</v>
      </c>
      <c r="F509" s="220" t="s">
        <v>187</v>
      </c>
      <c r="G509" s="217"/>
      <c r="H509" s="221">
        <v>4</v>
      </c>
      <c r="I509" s="222"/>
      <c r="J509" s="217"/>
      <c r="K509" s="217"/>
      <c r="L509" s="223"/>
      <c r="M509" s="224"/>
      <c r="N509" s="225"/>
      <c r="O509" s="225"/>
      <c r="P509" s="225"/>
      <c r="Q509" s="225"/>
      <c r="R509" s="225"/>
      <c r="S509" s="225"/>
      <c r="T509" s="226"/>
      <c r="AT509" s="227" t="s">
        <v>189</v>
      </c>
      <c r="AU509" s="227" t="s">
        <v>84</v>
      </c>
      <c r="AV509" s="12" t="s">
        <v>84</v>
      </c>
      <c r="AW509" s="12" t="s">
        <v>39</v>
      </c>
      <c r="AX509" s="12" t="s">
        <v>76</v>
      </c>
      <c r="AY509" s="227" t="s">
        <v>179</v>
      </c>
    </row>
    <row r="510" spans="2:65" s="13" customFormat="1" ht="13.5">
      <c r="B510" s="228"/>
      <c r="C510" s="229"/>
      <c r="D510" s="230" t="s">
        <v>189</v>
      </c>
      <c r="E510" s="231" t="s">
        <v>22</v>
      </c>
      <c r="F510" s="232" t="s">
        <v>191</v>
      </c>
      <c r="G510" s="229"/>
      <c r="H510" s="233">
        <v>4</v>
      </c>
      <c r="I510" s="234"/>
      <c r="J510" s="229"/>
      <c r="K510" s="229"/>
      <c r="L510" s="235"/>
      <c r="M510" s="236"/>
      <c r="N510" s="237"/>
      <c r="O510" s="237"/>
      <c r="P510" s="237"/>
      <c r="Q510" s="237"/>
      <c r="R510" s="237"/>
      <c r="S510" s="237"/>
      <c r="T510" s="238"/>
      <c r="AT510" s="239" t="s">
        <v>189</v>
      </c>
      <c r="AU510" s="239" t="s">
        <v>84</v>
      </c>
      <c r="AV510" s="13" t="s">
        <v>187</v>
      </c>
      <c r="AW510" s="13" t="s">
        <v>39</v>
      </c>
      <c r="AX510" s="13" t="s">
        <v>24</v>
      </c>
      <c r="AY510" s="239" t="s">
        <v>179</v>
      </c>
    </row>
    <row r="511" spans="2:65" s="1" customFormat="1" ht="31.5" customHeight="1">
      <c r="B511" s="41"/>
      <c r="C511" s="204" t="s">
        <v>615</v>
      </c>
      <c r="D511" s="204" t="s">
        <v>182</v>
      </c>
      <c r="E511" s="205" t="s">
        <v>616</v>
      </c>
      <c r="F511" s="206" t="s">
        <v>617</v>
      </c>
      <c r="G511" s="207" t="s">
        <v>194</v>
      </c>
      <c r="H511" s="208">
        <v>0.29599999999999999</v>
      </c>
      <c r="I511" s="209"/>
      <c r="J511" s="210">
        <f>ROUND(I511*H511,2)</f>
        <v>0</v>
      </c>
      <c r="K511" s="206" t="s">
        <v>186</v>
      </c>
      <c r="L511" s="61"/>
      <c r="M511" s="211" t="s">
        <v>22</v>
      </c>
      <c r="N511" s="212" t="s">
        <v>47</v>
      </c>
      <c r="O511" s="42"/>
      <c r="P511" s="213">
        <f>O511*H511</f>
        <v>0</v>
      </c>
      <c r="Q511" s="213">
        <v>0</v>
      </c>
      <c r="R511" s="213">
        <f>Q511*H511</f>
        <v>0</v>
      </c>
      <c r="S511" s="213">
        <v>0</v>
      </c>
      <c r="T511" s="214">
        <f>S511*H511</f>
        <v>0</v>
      </c>
      <c r="AR511" s="24" t="s">
        <v>187</v>
      </c>
      <c r="AT511" s="24" t="s">
        <v>182</v>
      </c>
      <c r="AU511" s="24" t="s">
        <v>84</v>
      </c>
      <c r="AY511" s="24" t="s">
        <v>179</v>
      </c>
      <c r="BE511" s="215">
        <f>IF(N511="základní",J511,0)</f>
        <v>0</v>
      </c>
      <c r="BF511" s="215">
        <f>IF(N511="snížená",J511,0)</f>
        <v>0</v>
      </c>
      <c r="BG511" s="215">
        <f>IF(N511="zákl. přenesená",J511,0)</f>
        <v>0</v>
      </c>
      <c r="BH511" s="215">
        <f>IF(N511="sníž. přenesená",J511,0)</f>
        <v>0</v>
      </c>
      <c r="BI511" s="215">
        <f>IF(N511="nulová",J511,0)</f>
        <v>0</v>
      </c>
      <c r="BJ511" s="24" t="s">
        <v>24</v>
      </c>
      <c r="BK511" s="215">
        <f>ROUND(I511*H511,2)</f>
        <v>0</v>
      </c>
      <c r="BL511" s="24" t="s">
        <v>187</v>
      </c>
      <c r="BM511" s="24" t="s">
        <v>618</v>
      </c>
    </row>
    <row r="512" spans="2:65" s="14" customFormat="1" ht="13.5">
      <c r="B512" s="240"/>
      <c r="C512" s="241"/>
      <c r="D512" s="218" t="s">
        <v>189</v>
      </c>
      <c r="E512" s="242" t="s">
        <v>22</v>
      </c>
      <c r="F512" s="243" t="s">
        <v>619</v>
      </c>
      <c r="G512" s="241"/>
      <c r="H512" s="244" t="s">
        <v>22</v>
      </c>
      <c r="I512" s="245"/>
      <c r="J512" s="241"/>
      <c r="K512" s="241"/>
      <c r="L512" s="246"/>
      <c r="M512" s="247"/>
      <c r="N512" s="248"/>
      <c r="O512" s="248"/>
      <c r="P512" s="248"/>
      <c r="Q512" s="248"/>
      <c r="R512" s="248"/>
      <c r="S512" s="248"/>
      <c r="T512" s="249"/>
      <c r="AT512" s="250" t="s">
        <v>189</v>
      </c>
      <c r="AU512" s="250" t="s">
        <v>84</v>
      </c>
      <c r="AV512" s="14" t="s">
        <v>24</v>
      </c>
      <c r="AW512" s="14" t="s">
        <v>39</v>
      </c>
      <c r="AX512" s="14" t="s">
        <v>76</v>
      </c>
      <c r="AY512" s="250" t="s">
        <v>179</v>
      </c>
    </row>
    <row r="513" spans="2:65" s="12" customFormat="1" ht="13.5">
      <c r="B513" s="216"/>
      <c r="C513" s="217"/>
      <c r="D513" s="218" t="s">
        <v>189</v>
      </c>
      <c r="E513" s="219" t="s">
        <v>22</v>
      </c>
      <c r="F513" s="220" t="s">
        <v>620</v>
      </c>
      <c r="G513" s="217"/>
      <c r="H513" s="221">
        <v>2.1999999999999999E-2</v>
      </c>
      <c r="I513" s="222"/>
      <c r="J513" s="217"/>
      <c r="K513" s="217"/>
      <c r="L513" s="223"/>
      <c r="M513" s="224"/>
      <c r="N513" s="225"/>
      <c r="O513" s="225"/>
      <c r="P513" s="225"/>
      <c r="Q513" s="225"/>
      <c r="R513" s="225"/>
      <c r="S513" s="225"/>
      <c r="T513" s="226"/>
      <c r="AT513" s="227" t="s">
        <v>189</v>
      </c>
      <c r="AU513" s="227" t="s">
        <v>84</v>
      </c>
      <c r="AV513" s="12" t="s">
        <v>84</v>
      </c>
      <c r="AW513" s="12" t="s">
        <v>39</v>
      </c>
      <c r="AX513" s="12" t="s">
        <v>76</v>
      </c>
      <c r="AY513" s="227" t="s">
        <v>179</v>
      </c>
    </row>
    <row r="514" spans="2:65" s="14" customFormat="1" ht="13.5">
      <c r="B514" s="240"/>
      <c r="C514" s="241"/>
      <c r="D514" s="218" t="s">
        <v>189</v>
      </c>
      <c r="E514" s="242" t="s">
        <v>22</v>
      </c>
      <c r="F514" s="243" t="s">
        <v>621</v>
      </c>
      <c r="G514" s="241"/>
      <c r="H514" s="244" t="s">
        <v>22</v>
      </c>
      <c r="I514" s="245"/>
      <c r="J514" s="241"/>
      <c r="K514" s="241"/>
      <c r="L514" s="246"/>
      <c r="M514" s="247"/>
      <c r="N514" s="248"/>
      <c r="O514" s="248"/>
      <c r="P514" s="248"/>
      <c r="Q514" s="248"/>
      <c r="R514" s="248"/>
      <c r="S514" s="248"/>
      <c r="T514" s="249"/>
      <c r="AT514" s="250" t="s">
        <v>189</v>
      </c>
      <c r="AU514" s="250" t="s">
        <v>84</v>
      </c>
      <c r="AV514" s="14" t="s">
        <v>24</v>
      </c>
      <c r="AW514" s="14" t="s">
        <v>39</v>
      </c>
      <c r="AX514" s="14" t="s">
        <v>76</v>
      </c>
      <c r="AY514" s="250" t="s">
        <v>179</v>
      </c>
    </row>
    <row r="515" spans="2:65" s="12" customFormat="1" ht="13.5">
      <c r="B515" s="216"/>
      <c r="C515" s="217"/>
      <c r="D515" s="218" t="s">
        <v>189</v>
      </c>
      <c r="E515" s="219" t="s">
        <v>22</v>
      </c>
      <c r="F515" s="220" t="s">
        <v>622</v>
      </c>
      <c r="G515" s="217"/>
      <c r="H515" s="221">
        <v>2.1999999999999999E-2</v>
      </c>
      <c r="I515" s="222"/>
      <c r="J515" s="217"/>
      <c r="K515" s="217"/>
      <c r="L515" s="223"/>
      <c r="M515" s="224"/>
      <c r="N515" s="225"/>
      <c r="O515" s="225"/>
      <c r="P515" s="225"/>
      <c r="Q515" s="225"/>
      <c r="R515" s="225"/>
      <c r="S515" s="225"/>
      <c r="T515" s="226"/>
      <c r="AT515" s="227" t="s">
        <v>189</v>
      </c>
      <c r="AU515" s="227" t="s">
        <v>84</v>
      </c>
      <c r="AV515" s="12" t="s">
        <v>84</v>
      </c>
      <c r="AW515" s="12" t="s">
        <v>39</v>
      </c>
      <c r="AX515" s="12" t="s">
        <v>76</v>
      </c>
      <c r="AY515" s="227" t="s">
        <v>179</v>
      </c>
    </row>
    <row r="516" spans="2:65" s="12" customFormat="1" ht="13.5">
      <c r="B516" s="216"/>
      <c r="C516" s="217"/>
      <c r="D516" s="218" t="s">
        <v>189</v>
      </c>
      <c r="E516" s="219" t="s">
        <v>22</v>
      </c>
      <c r="F516" s="220" t="s">
        <v>623</v>
      </c>
      <c r="G516" s="217"/>
      <c r="H516" s="221">
        <v>0.09</v>
      </c>
      <c r="I516" s="222"/>
      <c r="J516" s="217"/>
      <c r="K516" s="217"/>
      <c r="L516" s="223"/>
      <c r="M516" s="224"/>
      <c r="N516" s="225"/>
      <c r="O516" s="225"/>
      <c r="P516" s="225"/>
      <c r="Q516" s="225"/>
      <c r="R516" s="225"/>
      <c r="S516" s="225"/>
      <c r="T516" s="226"/>
      <c r="AT516" s="227" t="s">
        <v>189</v>
      </c>
      <c r="AU516" s="227" t="s">
        <v>84</v>
      </c>
      <c r="AV516" s="12" t="s">
        <v>84</v>
      </c>
      <c r="AW516" s="12" t="s">
        <v>39</v>
      </c>
      <c r="AX516" s="12" t="s">
        <v>76</v>
      </c>
      <c r="AY516" s="227" t="s">
        <v>179</v>
      </c>
    </row>
    <row r="517" spans="2:65" s="12" customFormat="1" ht="13.5">
      <c r="B517" s="216"/>
      <c r="C517" s="217"/>
      <c r="D517" s="218" t="s">
        <v>189</v>
      </c>
      <c r="E517" s="219" t="s">
        <v>22</v>
      </c>
      <c r="F517" s="220" t="s">
        <v>622</v>
      </c>
      <c r="G517" s="217"/>
      <c r="H517" s="221">
        <v>2.1999999999999999E-2</v>
      </c>
      <c r="I517" s="222"/>
      <c r="J517" s="217"/>
      <c r="K517" s="217"/>
      <c r="L517" s="223"/>
      <c r="M517" s="224"/>
      <c r="N517" s="225"/>
      <c r="O517" s="225"/>
      <c r="P517" s="225"/>
      <c r="Q517" s="225"/>
      <c r="R517" s="225"/>
      <c r="S517" s="225"/>
      <c r="T517" s="226"/>
      <c r="AT517" s="227" t="s">
        <v>189</v>
      </c>
      <c r="AU517" s="227" t="s">
        <v>84</v>
      </c>
      <c r="AV517" s="12" t="s">
        <v>84</v>
      </c>
      <c r="AW517" s="12" t="s">
        <v>39</v>
      </c>
      <c r="AX517" s="12" t="s">
        <v>76</v>
      </c>
      <c r="AY517" s="227" t="s">
        <v>179</v>
      </c>
    </row>
    <row r="518" spans="2:65" s="12" customFormat="1" ht="13.5">
      <c r="B518" s="216"/>
      <c r="C518" s="217"/>
      <c r="D518" s="218" t="s">
        <v>189</v>
      </c>
      <c r="E518" s="219" t="s">
        <v>22</v>
      </c>
      <c r="F518" s="220" t="s">
        <v>624</v>
      </c>
      <c r="G518" s="217"/>
      <c r="H518" s="221">
        <v>0.12</v>
      </c>
      <c r="I518" s="222"/>
      <c r="J518" s="217"/>
      <c r="K518" s="217"/>
      <c r="L518" s="223"/>
      <c r="M518" s="224"/>
      <c r="N518" s="225"/>
      <c r="O518" s="225"/>
      <c r="P518" s="225"/>
      <c r="Q518" s="225"/>
      <c r="R518" s="225"/>
      <c r="S518" s="225"/>
      <c r="T518" s="226"/>
      <c r="AT518" s="227" t="s">
        <v>189</v>
      </c>
      <c r="AU518" s="227" t="s">
        <v>84</v>
      </c>
      <c r="AV518" s="12" t="s">
        <v>84</v>
      </c>
      <c r="AW518" s="12" t="s">
        <v>39</v>
      </c>
      <c r="AX518" s="12" t="s">
        <v>76</v>
      </c>
      <c r="AY518" s="227" t="s">
        <v>179</v>
      </c>
    </row>
    <row r="519" spans="2:65" s="12" customFormat="1" ht="13.5">
      <c r="B519" s="216"/>
      <c r="C519" s="217"/>
      <c r="D519" s="218" t="s">
        <v>189</v>
      </c>
      <c r="E519" s="219" t="s">
        <v>22</v>
      </c>
      <c r="F519" s="220" t="s">
        <v>625</v>
      </c>
      <c r="G519" s="217"/>
      <c r="H519" s="221">
        <v>0.02</v>
      </c>
      <c r="I519" s="222"/>
      <c r="J519" s="217"/>
      <c r="K519" s="217"/>
      <c r="L519" s="223"/>
      <c r="M519" s="224"/>
      <c r="N519" s="225"/>
      <c r="O519" s="225"/>
      <c r="P519" s="225"/>
      <c r="Q519" s="225"/>
      <c r="R519" s="225"/>
      <c r="S519" s="225"/>
      <c r="T519" s="226"/>
      <c r="AT519" s="227" t="s">
        <v>189</v>
      </c>
      <c r="AU519" s="227" t="s">
        <v>84</v>
      </c>
      <c r="AV519" s="12" t="s">
        <v>84</v>
      </c>
      <c r="AW519" s="12" t="s">
        <v>39</v>
      </c>
      <c r="AX519" s="12" t="s">
        <v>76</v>
      </c>
      <c r="AY519" s="227" t="s">
        <v>179</v>
      </c>
    </row>
    <row r="520" spans="2:65" s="13" customFormat="1" ht="13.5">
      <c r="B520" s="228"/>
      <c r="C520" s="229"/>
      <c r="D520" s="230" t="s">
        <v>189</v>
      </c>
      <c r="E520" s="231" t="s">
        <v>22</v>
      </c>
      <c r="F520" s="232" t="s">
        <v>191</v>
      </c>
      <c r="G520" s="229"/>
      <c r="H520" s="233">
        <v>0.29599999999999999</v>
      </c>
      <c r="I520" s="234"/>
      <c r="J520" s="229"/>
      <c r="K520" s="229"/>
      <c r="L520" s="235"/>
      <c r="M520" s="236"/>
      <c r="N520" s="237"/>
      <c r="O520" s="237"/>
      <c r="P520" s="237"/>
      <c r="Q520" s="237"/>
      <c r="R520" s="237"/>
      <c r="S520" s="237"/>
      <c r="T520" s="238"/>
      <c r="AT520" s="239" t="s">
        <v>189</v>
      </c>
      <c r="AU520" s="239" t="s">
        <v>84</v>
      </c>
      <c r="AV520" s="13" t="s">
        <v>187</v>
      </c>
      <c r="AW520" s="13" t="s">
        <v>39</v>
      </c>
      <c r="AX520" s="13" t="s">
        <v>24</v>
      </c>
      <c r="AY520" s="239" t="s">
        <v>179</v>
      </c>
    </row>
    <row r="521" spans="2:65" s="1" customFormat="1" ht="31.5" customHeight="1">
      <c r="B521" s="41"/>
      <c r="C521" s="204" t="s">
        <v>626</v>
      </c>
      <c r="D521" s="204" t="s">
        <v>182</v>
      </c>
      <c r="E521" s="205" t="s">
        <v>627</v>
      </c>
      <c r="F521" s="206" t="s">
        <v>628</v>
      </c>
      <c r="G521" s="207" t="s">
        <v>185</v>
      </c>
      <c r="H521" s="208">
        <v>5.81</v>
      </c>
      <c r="I521" s="209"/>
      <c r="J521" s="210">
        <f>ROUND(I521*H521,2)</f>
        <v>0</v>
      </c>
      <c r="K521" s="206" t="s">
        <v>186</v>
      </c>
      <c r="L521" s="61"/>
      <c r="M521" s="211" t="s">
        <v>22</v>
      </c>
      <c r="N521" s="212" t="s">
        <v>47</v>
      </c>
      <c r="O521" s="42"/>
      <c r="P521" s="213">
        <f>O521*H521</f>
        <v>0</v>
      </c>
      <c r="Q521" s="213">
        <v>0</v>
      </c>
      <c r="R521" s="213">
        <f>Q521*H521</f>
        <v>0</v>
      </c>
      <c r="S521" s="213">
        <v>0</v>
      </c>
      <c r="T521" s="214">
        <f>S521*H521</f>
        <v>0</v>
      </c>
      <c r="AR521" s="24" t="s">
        <v>187</v>
      </c>
      <c r="AT521" s="24" t="s">
        <v>182</v>
      </c>
      <c r="AU521" s="24" t="s">
        <v>84</v>
      </c>
      <c r="AY521" s="24" t="s">
        <v>179</v>
      </c>
      <c r="BE521" s="215">
        <f>IF(N521="základní",J521,0)</f>
        <v>0</v>
      </c>
      <c r="BF521" s="215">
        <f>IF(N521="snížená",J521,0)</f>
        <v>0</v>
      </c>
      <c r="BG521" s="215">
        <f>IF(N521="zákl. přenesená",J521,0)</f>
        <v>0</v>
      </c>
      <c r="BH521" s="215">
        <f>IF(N521="sníž. přenesená",J521,0)</f>
        <v>0</v>
      </c>
      <c r="BI521" s="215">
        <f>IF(N521="nulová",J521,0)</f>
        <v>0</v>
      </c>
      <c r="BJ521" s="24" t="s">
        <v>24</v>
      </c>
      <c r="BK521" s="215">
        <f>ROUND(I521*H521,2)</f>
        <v>0</v>
      </c>
      <c r="BL521" s="24" t="s">
        <v>187</v>
      </c>
      <c r="BM521" s="24" t="s">
        <v>629</v>
      </c>
    </row>
    <row r="522" spans="2:65" s="14" customFormat="1" ht="13.5">
      <c r="B522" s="240"/>
      <c r="C522" s="241"/>
      <c r="D522" s="218" t="s">
        <v>189</v>
      </c>
      <c r="E522" s="242" t="s">
        <v>22</v>
      </c>
      <c r="F522" s="243" t="s">
        <v>317</v>
      </c>
      <c r="G522" s="241"/>
      <c r="H522" s="244" t="s">
        <v>22</v>
      </c>
      <c r="I522" s="245"/>
      <c r="J522" s="241"/>
      <c r="K522" s="241"/>
      <c r="L522" s="246"/>
      <c r="M522" s="247"/>
      <c r="N522" s="248"/>
      <c r="O522" s="248"/>
      <c r="P522" s="248"/>
      <c r="Q522" s="248"/>
      <c r="R522" s="248"/>
      <c r="S522" s="248"/>
      <c r="T522" s="249"/>
      <c r="AT522" s="250" t="s">
        <v>189</v>
      </c>
      <c r="AU522" s="250" t="s">
        <v>84</v>
      </c>
      <c r="AV522" s="14" t="s">
        <v>24</v>
      </c>
      <c r="AW522" s="14" t="s">
        <v>39</v>
      </c>
      <c r="AX522" s="14" t="s">
        <v>76</v>
      </c>
      <c r="AY522" s="250" t="s">
        <v>179</v>
      </c>
    </row>
    <row r="523" spans="2:65" s="12" customFormat="1" ht="13.5">
      <c r="B523" s="216"/>
      <c r="C523" s="217"/>
      <c r="D523" s="218" t="s">
        <v>189</v>
      </c>
      <c r="E523" s="219" t="s">
        <v>22</v>
      </c>
      <c r="F523" s="220" t="s">
        <v>630</v>
      </c>
      <c r="G523" s="217"/>
      <c r="H523" s="221">
        <v>5.81</v>
      </c>
      <c r="I523" s="222"/>
      <c r="J523" s="217"/>
      <c r="K523" s="217"/>
      <c r="L523" s="223"/>
      <c r="M523" s="224"/>
      <c r="N523" s="225"/>
      <c r="O523" s="225"/>
      <c r="P523" s="225"/>
      <c r="Q523" s="225"/>
      <c r="R523" s="225"/>
      <c r="S523" s="225"/>
      <c r="T523" s="226"/>
      <c r="AT523" s="227" t="s">
        <v>189</v>
      </c>
      <c r="AU523" s="227" t="s">
        <v>84</v>
      </c>
      <c r="AV523" s="12" t="s">
        <v>84</v>
      </c>
      <c r="AW523" s="12" t="s">
        <v>39</v>
      </c>
      <c r="AX523" s="12" t="s">
        <v>76</v>
      </c>
      <c r="AY523" s="227" t="s">
        <v>179</v>
      </c>
    </row>
    <row r="524" spans="2:65" s="13" customFormat="1" ht="13.5">
      <c r="B524" s="228"/>
      <c r="C524" s="229"/>
      <c r="D524" s="230" t="s">
        <v>189</v>
      </c>
      <c r="E524" s="231" t="s">
        <v>22</v>
      </c>
      <c r="F524" s="232" t="s">
        <v>631</v>
      </c>
      <c r="G524" s="229"/>
      <c r="H524" s="233">
        <v>5.81</v>
      </c>
      <c r="I524" s="234"/>
      <c r="J524" s="229"/>
      <c r="K524" s="229"/>
      <c r="L524" s="235"/>
      <c r="M524" s="236"/>
      <c r="N524" s="237"/>
      <c r="O524" s="237"/>
      <c r="P524" s="237"/>
      <c r="Q524" s="237"/>
      <c r="R524" s="237"/>
      <c r="S524" s="237"/>
      <c r="T524" s="238"/>
      <c r="AT524" s="239" t="s">
        <v>189</v>
      </c>
      <c r="AU524" s="239" t="s">
        <v>84</v>
      </c>
      <c r="AV524" s="13" t="s">
        <v>187</v>
      </c>
      <c r="AW524" s="13" t="s">
        <v>39</v>
      </c>
      <c r="AX524" s="13" t="s">
        <v>24</v>
      </c>
      <c r="AY524" s="239" t="s">
        <v>179</v>
      </c>
    </row>
    <row r="525" spans="2:65" s="1" customFormat="1" ht="31.5" customHeight="1">
      <c r="B525" s="41"/>
      <c r="C525" s="204" t="s">
        <v>530</v>
      </c>
      <c r="D525" s="204" t="s">
        <v>182</v>
      </c>
      <c r="E525" s="205" t="s">
        <v>632</v>
      </c>
      <c r="F525" s="206" t="s">
        <v>633</v>
      </c>
      <c r="G525" s="207" t="s">
        <v>185</v>
      </c>
      <c r="H525" s="208">
        <v>263.67099999999999</v>
      </c>
      <c r="I525" s="209"/>
      <c r="J525" s="210">
        <f>ROUND(I525*H525,2)</f>
        <v>0</v>
      </c>
      <c r="K525" s="206" t="s">
        <v>186</v>
      </c>
      <c r="L525" s="61"/>
      <c r="M525" s="211" t="s">
        <v>22</v>
      </c>
      <c r="N525" s="212" t="s">
        <v>47</v>
      </c>
      <c r="O525" s="42"/>
      <c r="P525" s="213">
        <f>O525*H525</f>
        <v>0</v>
      </c>
      <c r="Q525" s="213">
        <v>0</v>
      </c>
      <c r="R525" s="213">
        <f>Q525*H525</f>
        <v>0</v>
      </c>
      <c r="S525" s="213">
        <v>0</v>
      </c>
      <c r="T525" s="214">
        <f>S525*H525</f>
        <v>0</v>
      </c>
      <c r="AR525" s="24" t="s">
        <v>187</v>
      </c>
      <c r="AT525" s="24" t="s">
        <v>182</v>
      </c>
      <c r="AU525" s="24" t="s">
        <v>84</v>
      </c>
      <c r="AY525" s="24" t="s">
        <v>179</v>
      </c>
      <c r="BE525" s="215">
        <f>IF(N525="základní",J525,0)</f>
        <v>0</v>
      </c>
      <c r="BF525" s="215">
        <f>IF(N525="snížená",J525,0)</f>
        <v>0</v>
      </c>
      <c r="BG525" s="215">
        <f>IF(N525="zákl. přenesená",J525,0)</f>
        <v>0</v>
      </c>
      <c r="BH525" s="215">
        <f>IF(N525="sníž. přenesená",J525,0)</f>
        <v>0</v>
      </c>
      <c r="BI525" s="215">
        <f>IF(N525="nulová",J525,0)</f>
        <v>0</v>
      </c>
      <c r="BJ525" s="24" t="s">
        <v>24</v>
      </c>
      <c r="BK525" s="215">
        <f>ROUND(I525*H525,2)</f>
        <v>0</v>
      </c>
      <c r="BL525" s="24" t="s">
        <v>187</v>
      </c>
      <c r="BM525" s="24" t="s">
        <v>634</v>
      </c>
    </row>
    <row r="526" spans="2:65" s="12" customFormat="1" ht="13.5">
      <c r="B526" s="216"/>
      <c r="C526" s="217"/>
      <c r="D526" s="218" t="s">
        <v>189</v>
      </c>
      <c r="E526" s="219" t="s">
        <v>22</v>
      </c>
      <c r="F526" s="220" t="s">
        <v>635</v>
      </c>
      <c r="G526" s="217"/>
      <c r="H526" s="221">
        <v>3.4860000000000002</v>
      </c>
      <c r="I526" s="222"/>
      <c r="J526" s="217"/>
      <c r="K526" s="217"/>
      <c r="L526" s="223"/>
      <c r="M526" s="224"/>
      <c r="N526" s="225"/>
      <c r="O526" s="225"/>
      <c r="P526" s="225"/>
      <c r="Q526" s="225"/>
      <c r="R526" s="225"/>
      <c r="S526" s="225"/>
      <c r="T526" s="226"/>
      <c r="AT526" s="227" t="s">
        <v>189</v>
      </c>
      <c r="AU526" s="227" t="s">
        <v>84</v>
      </c>
      <c r="AV526" s="12" t="s">
        <v>84</v>
      </c>
      <c r="AW526" s="12" t="s">
        <v>39</v>
      </c>
      <c r="AX526" s="12" t="s">
        <v>76</v>
      </c>
      <c r="AY526" s="227" t="s">
        <v>179</v>
      </c>
    </row>
    <row r="527" spans="2:65" s="12" customFormat="1" ht="13.5">
      <c r="B527" s="216"/>
      <c r="C527" s="217"/>
      <c r="D527" s="218" t="s">
        <v>189</v>
      </c>
      <c r="E527" s="219" t="s">
        <v>22</v>
      </c>
      <c r="F527" s="220" t="s">
        <v>636</v>
      </c>
      <c r="G527" s="217"/>
      <c r="H527" s="221">
        <v>89.46</v>
      </c>
      <c r="I527" s="222"/>
      <c r="J527" s="217"/>
      <c r="K527" s="217"/>
      <c r="L527" s="223"/>
      <c r="M527" s="224"/>
      <c r="N527" s="225"/>
      <c r="O527" s="225"/>
      <c r="P527" s="225"/>
      <c r="Q527" s="225"/>
      <c r="R527" s="225"/>
      <c r="S527" s="225"/>
      <c r="T527" s="226"/>
      <c r="AT527" s="227" t="s">
        <v>189</v>
      </c>
      <c r="AU527" s="227" t="s">
        <v>84</v>
      </c>
      <c r="AV527" s="12" t="s">
        <v>84</v>
      </c>
      <c r="AW527" s="12" t="s">
        <v>39</v>
      </c>
      <c r="AX527" s="12" t="s">
        <v>76</v>
      </c>
      <c r="AY527" s="227" t="s">
        <v>179</v>
      </c>
    </row>
    <row r="528" spans="2:65" s="12" customFormat="1" ht="13.5">
      <c r="B528" s="216"/>
      <c r="C528" s="217"/>
      <c r="D528" s="218" t="s">
        <v>189</v>
      </c>
      <c r="E528" s="219" t="s">
        <v>22</v>
      </c>
      <c r="F528" s="220" t="s">
        <v>637</v>
      </c>
      <c r="G528" s="217"/>
      <c r="H528" s="221">
        <v>-1.6739999999999999</v>
      </c>
      <c r="I528" s="222"/>
      <c r="J528" s="217"/>
      <c r="K528" s="217"/>
      <c r="L528" s="223"/>
      <c r="M528" s="224"/>
      <c r="N528" s="225"/>
      <c r="O528" s="225"/>
      <c r="P528" s="225"/>
      <c r="Q528" s="225"/>
      <c r="R528" s="225"/>
      <c r="S528" s="225"/>
      <c r="T528" s="226"/>
      <c r="AT528" s="227" t="s">
        <v>189</v>
      </c>
      <c r="AU528" s="227" t="s">
        <v>84</v>
      </c>
      <c r="AV528" s="12" t="s">
        <v>84</v>
      </c>
      <c r="AW528" s="12" t="s">
        <v>39</v>
      </c>
      <c r="AX528" s="12" t="s">
        <v>76</v>
      </c>
      <c r="AY528" s="227" t="s">
        <v>179</v>
      </c>
    </row>
    <row r="529" spans="2:65" s="12" customFormat="1" ht="13.5">
      <c r="B529" s="216"/>
      <c r="C529" s="217"/>
      <c r="D529" s="218" t="s">
        <v>189</v>
      </c>
      <c r="E529" s="219" t="s">
        <v>22</v>
      </c>
      <c r="F529" s="220" t="s">
        <v>638</v>
      </c>
      <c r="G529" s="217"/>
      <c r="H529" s="221">
        <v>-1.1160000000000001</v>
      </c>
      <c r="I529" s="222"/>
      <c r="J529" s="217"/>
      <c r="K529" s="217"/>
      <c r="L529" s="223"/>
      <c r="M529" s="224"/>
      <c r="N529" s="225"/>
      <c r="O529" s="225"/>
      <c r="P529" s="225"/>
      <c r="Q529" s="225"/>
      <c r="R529" s="225"/>
      <c r="S529" s="225"/>
      <c r="T529" s="226"/>
      <c r="AT529" s="227" t="s">
        <v>189</v>
      </c>
      <c r="AU529" s="227" t="s">
        <v>84</v>
      </c>
      <c r="AV529" s="12" t="s">
        <v>84</v>
      </c>
      <c r="AW529" s="12" t="s">
        <v>39</v>
      </c>
      <c r="AX529" s="12" t="s">
        <v>76</v>
      </c>
      <c r="AY529" s="227" t="s">
        <v>179</v>
      </c>
    </row>
    <row r="530" spans="2:65" s="12" customFormat="1" ht="13.5">
      <c r="B530" s="216"/>
      <c r="C530" s="217"/>
      <c r="D530" s="218" t="s">
        <v>189</v>
      </c>
      <c r="E530" s="219" t="s">
        <v>22</v>
      </c>
      <c r="F530" s="220" t="s">
        <v>639</v>
      </c>
      <c r="G530" s="217"/>
      <c r="H530" s="221">
        <v>107.04</v>
      </c>
      <c r="I530" s="222"/>
      <c r="J530" s="217"/>
      <c r="K530" s="217"/>
      <c r="L530" s="223"/>
      <c r="M530" s="224"/>
      <c r="N530" s="225"/>
      <c r="O530" s="225"/>
      <c r="P530" s="225"/>
      <c r="Q530" s="225"/>
      <c r="R530" s="225"/>
      <c r="S530" s="225"/>
      <c r="T530" s="226"/>
      <c r="AT530" s="227" t="s">
        <v>189</v>
      </c>
      <c r="AU530" s="227" t="s">
        <v>84</v>
      </c>
      <c r="AV530" s="12" t="s">
        <v>84</v>
      </c>
      <c r="AW530" s="12" t="s">
        <v>39</v>
      </c>
      <c r="AX530" s="12" t="s">
        <v>76</v>
      </c>
      <c r="AY530" s="227" t="s">
        <v>179</v>
      </c>
    </row>
    <row r="531" spans="2:65" s="12" customFormat="1" ht="13.5">
      <c r="B531" s="216"/>
      <c r="C531" s="217"/>
      <c r="D531" s="218" t="s">
        <v>189</v>
      </c>
      <c r="E531" s="219" t="s">
        <v>22</v>
      </c>
      <c r="F531" s="220" t="s">
        <v>640</v>
      </c>
      <c r="G531" s="217"/>
      <c r="H531" s="221">
        <v>-0.96399999999999997</v>
      </c>
      <c r="I531" s="222"/>
      <c r="J531" s="217"/>
      <c r="K531" s="217"/>
      <c r="L531" s="223"/>
      <c r="M531" s="224"/>
      <c r="N531" s="225"/>
      <c r="O531" s="225"/>
      <c r="P531" s="225"/>
      <c r="Q531" s="225"/>
      <c r="R531" s="225"/>
      <c r="S531" s="225"/>
      <c r="T531" s="226"/>
      <c r="AT531" s="227" t="s">
        <v>189</v>
      </c>
      <c r="AU531" s="227" t="s">
        <v>84</v>
      </c>
      <c r="AV531" s="12" t="s">
        <v>84</v>
      </c>
      <c r="AW531" s="12" t="s">
        <v>39</v>
      </c>
      <c r="AX531" s="12" t="s">
        <v>76</v>
      </c>
      <c r="AY531" s="227" t="s">
        <v>179</v>
      </c>
    </row>
    <row r="532" spans="2:65" s="12" customFormat="1" ht="13.5">
      <c r="B532" s="216"/>
      <c r="C532" s="217"/>
      <c r="D532" s="218" t="s">
        <v>189</v>
      </c>
      <c r="E532" s="219" t="s">
        <v>22</v>
      </c>
      <c r="F532" s="220" t="s">
        <v>641</v>
      </c>
      <c r="G532" s="217"/>
      <c r="H532" s="221">
        <v>61.197000000000003</v>
      </c>
      <c r="I532" s="222"/>
      <c r="J532" s="217"/>
      <c r="K532" s="217"/>
      <c r="L532" s="223"/>
      <c r="M532" s="224"/>
      <c r="N532" s="225"/>
      <c r="O532" s="225"/>
      <c r="P532" s="225"/>
      <c r="Q532" s="225"/>
      <c r="R532" s="225"/>
      <c r="S532" s="225"/>
      <c r="T532" s="226"/>
      <c r="AT532" s="227" t="s">
        <v>189</v>
      </c>
      <c r="AU532" s="227" t="s">
        <v>84</v>
      </c>
      <c r="AV532" s="12" t="s">
        <v>84</v>
      </c>
      <c r="AW532" s="12" t="s">
        <v>39</v>
      </c>
      <c r="AX532" s="12" t="s">
        <v>76</v>
      </c>
      <c r="AY532" s="227" t="s">
        <v>179</v>
      </c>
    </row>
    <row r="533" spans="2:65" s="12" customFormat="1" ht="13.5">
      <c r="B533" s="216"/>
      <c r="C533" s="217"/>
      <c r="D533" s="218" t="s">
        <v>189</v>
      </c>
      <c r="E533" s="219" t="s">
        <v>22</v>
      </c>
      <c r="F533" s="220" t="s">
        <v>642</v>
      </c>
      <c r="G533" s="217"/>
      <c r="H533" s="221">
        <v>6.242</v>
      </c>
      <c r="I533" s="222"/>
      <c r="J533" s="217"/>
      <c r="K533" s="217"/>
      <c r="L533" s="223"/>
      <c r="M533" s="224"/>
      <c r="N533" s="225"/>
      <c r="O533" s="225"/>
      <c r="P533" s="225"/>
      <c r="Q533" s="225"/>
      <c r="R533" s="225"/>
      <c r="S533" s="225"/>
      <c r="T533" s="226"/>
      <c r="AT533" s="227" t="s">
        <v>189</v>
      </c>
      <c r="AU533" s="227" t="s">
        <v>84</v>
      </c>
      <c r="AV533" s="12" t="s">
        <v>84</v>
      </c>
      <c r="AW533" s="12" t="s">
        <v>39</v>
      </c>
      <c r="AX533" s="12" t="s">
        <v>76</v>
      </c>
      <c r="AY533" s="227" t="s">
        <v>179</v>
      </c>
    </row>
    <row r="534" spans="2:65" s="13" customFormat="1" ht="13.5">
      <c r="B534" s="228"/>
      <c r="C534" s="229"/>
      <c r="D534" s="230" t="s">
        <v>189</v>
      </c>
      <c r="E534" s="231" t="s">
        <v>22</v>
      </c>
      <c r="F534" s="232" t="s">
        <v>191</v>
      </c>
      <c r="G534" s="229"/>
      <c r="H534" s="233">
        <v>263.67099999999999</v>
      </c>
      <c r="I534" s="234"/>
      <c r="J534" s="229"/>
      <c r="K534" s="229"/>
      <c r="L534" s="235"/>
      <c r="M534" s="236"/>
      <c r="N534" s="237"/>
      <c r="O534" s="237"/>
      <c r="P534" s="237"/>
      <c r="Q534" s="237"/>
      <c r="R534" s="237"/>
      <c r="S534" s="237"/>
      <c r="T534" s="238"/>
      <c r="AT534" s="239" t="s">
        <v>189</v>
      </c>
      <c r="AU534" s="239" t="s">
        <v>84</v>
      </c>
      <c r="AV534" s="13" t="s">
        <v>187</v>
      </c>
      <c r="AW534" s="13" t="s">
        <v>39</v>
      </c>
      <c r="AX534" s="13" t="s">
        <v>24</v>
      </c>
      <c r="AY534" s="239" t="s">
        <v>179</v>
      </c>
    </row>
    <row r="535" spans="2:65" s="1" customFormat="1" ht="31.5" customHeight="1">
      <c r="B535" s="41"/>
      <c r="C535" s="204" t="s">
        <v>643</v>
      </c>
      <c r="D535" s="204" t="s">
        <v>182</v>
      </c>
      <c r="E535" s="205" t="s">
        <v>644</v>
      </c>
      <c r="F535" s="206" t="s">
        <v>645</v>
      </c>
      <c r="G535" s="207" t="s">
        <v>185</v>
      </c>
      <c r="H535" s="208">
        <v>4.9139999999999997</v>
      </c>
      <c r="I535" s="209"/>
      <c r="J535" s="210">
        <f>ROUND(I535*H535,2)</f>
        <v>0</v>
      </c>
      <c r="K535" s="206" t="s">
        <v>186</v>
      </c>
      <c r="L535" s="61"/>
      <c r="M535" s="211" t="s">
        <v>22</v>
      </c>
      <c r="N535" s="212" t="s">
        <v>47</v>
      </c>
      <c r="O535" s="42"/>
      <c r="P535" s="213">
        <f>O535*H535</f>
        <v>0</v>
      </c>
      <c r="Q535" s="213">
        <v>0</v>
      </c>
      <c r="R535" s="213">
        <f>Q535*H535</f>
        <v>0</v>
      </c>
      <c r="S535" s="213">
        <v>0</v>
      </c>
      <c r="T535" s="214">
        <f>S535*H535</f>
        <v>0</v>
      </c>
      <c r="AR535" s="24" t="s">
        <v>187</v>
      </c>
      <c r="AT535" s="24" t="s">
        <v>182</v>
      </c>
      <c r="AU535" s="24" t="s">
        <v>84</v>
      </c>
      <c r="AY535" s="24" t="s">
        <v>179</v>
      </c>
      <c r="BE535" s="215">
        <f>IF(N535="základní",J535,0)</f>
        <v>0</v>
      </c>
      <c r="BF535" s="215">
        <f>IF(N535="snížená",J535,0)</f>
        <v>0</v>
      </c>
      <c r="BG535" s="215">
        <f>IF(N535="zákl. přenesená",J535,0)</f>
        <v>0</v>
      </c>
      <c r="BH535" s="215">
        <f>IF(N535="sníž. přenesená",J535,0)</f>
        <v>0</v>
      </c>
      <c r="BI535" s="215">
        <f>IF(N535="nulová",J535,0)</f>
        <v>0</v>
      </c>
      <c r="BJ535" s="24" t="s">
        <v>24</v>
      </c>
      <c r="BK535" s="215">
        <f>ROUND(I535*H535,2)</f>
        <v>0</v>
      </c>
      <c r="BL535" s="24" t="s">
        <v>187</v>
      </c>
      <c r="BM535" s="24" t="s">
        <v>646</v>
      </c>
    </row>
    <row r="536" spans="2:65" s="14" customFormat="1" ht="13.5">
      <c r="B536" s="240"/>
      <c r="C536" s="241"/>
      <c r="D536" s="218" t="s">
        <v>189</v>
      </c>
      <c r="E536" s="242" t="s">
        <v>22</v>
      </c>
      <c r="F536" s="243" t="s">
        <v>317</v>
      </c>
      <c r="G536" s="241"/>
      <c r="H536" s="244" t="s">
        <v>22</v>
      </c>
      <c r="I536" s="245"/>
      <c r="J536" s="241"/>
      <c r="K536" s="241"/>
      <c r="L536" s="246"/>
      <c r="M536" s="247"/>
      <c r="N536" s="248"/>
      <c r="O536" s="248"/>
      <c r="P536" s="248"/>
      <c r="Q536" s="248"/>
      <c r="R536" s="248"/>
      <c r="S536" s="248"/>
      <c r="T536" s="249"/>
      <c r="AT536" s="250" t="s">
        <v>189</v>
      </c>
      <c r="AU536" s="250" t="s">
        <v>84</v>
      </c>
      <c r="AV536" s="14" t="s">
        <v>24</v>
      </c>
      <c r="AW536" s="14" t="s">
        <v>39</v>
      </c>
      <c r="AX536" s="14" t="s">
        <v>76</v>
      </c>
      <c r="AY536" s="250" t="s">
        <v>179</v>
      </c>
    </row>
    <row r="537" spans="2:65" s="12" customFormat="1" ht="13.5">
      <c r="B537" s="216"/>
      <c r="C537" s="217"/>
      <c r="D537" s="218" t="s">
        <v>189</v>
      </c>
      <c r="E537" s="219" t="s">
        <v>22</v>
      </c>
      <c r="F537" s="220" t="s">
        <v>469</v>
      </c>
      <c r="G537" s="217"/>
      <c r="H537" s="221">
        <v>4.9139999999999997</v>
      </c>
      <c r="I537" s="222"/>
      <c r="J537" s="217"/>
      <c r="K537" s="217"/>
      <c r="L537" s="223"/>
      <c r="M537" s="224"/>
      <c r="N537" s="225"/>
      <c r="O537" s="225"/>
      <c r="P537" s="225"/>
      <c r="Q537" s="225"/>
      <c r="R537" s="225"/>
      <c r="S537" s="225"/>
      <c r="T537" s="226"/>
      <c r="AT537" s="227" t="s">
        <v>189</v>
      </c>
      <c r="AU537" s="227" t="s">
        <v>84</v>
      </c>
      <c r="AV537" s="12" t="s">
        <v>84</v>
      </c>
      <c r="AW537" s="12" t="s">
        <v>39</v>
      </c>
      <c r="AX537" s="12" t="s">
        <v>76</v>
      </c>
      <c r="AY537" s="227" t="s">
        <v>179</v>
      </c>
    </row>
    <row r="538" spans="2:65" s="13" customFormat="1" ht="13.5">
      <c r="B538" s="228"/>
      <c r="C538" s="229"/>
      <c r="D538" s="230" t="s">
        <v>189</v>
      </c>
      <c r="E538" s="231" t="s">
        <v>22</v>
      </c>
      <c r="F538" s="232" t="s">
        <v>191</v>
      </c>
      <c r="G538" s="229"/>
      <c r="H538" s="233">
        <v>4.9139999999999997</v>
      </c>
      <c r="I538" s="234"/>
      <c r="J538" s="229"/>
      <c r="K538" s="229"/>
      <c r="L538" s="235"/>
      <c r="M538" s="236"/>
      <c r="N538" s="237"/>
      <c r="O538" s="237"/>
      <c r="P538" s="237"/>
      <c r="Q538" s="237"/>
      <c r="R538" s="237"/>
      <c r="S538" s="237"/>
      <c r="T538" s="238"/>
      <c r="AT538" s="239" t="s">
        <v>189</v>
      </c>
      <c r="AU538" s="239" t="s">
        <v>84</v>
      </c>
      <c r="AV538" s="13" t="s">
        <v>187</v>
      </c>
      <c r="AW538" s="13" t="s">
        <v>39</v>
      </c>
      <c r="AX538" s="13" t="s">
        <v>24</v>
      </c>
      <c r="AY538" s="239" t="s">
        <v>179</v>
      </c>
    </row>
    <row r="539" spans="2:65" s="1" customFormat="1" ht="31.5" customHeight="1">
      <c r="B539" s="41"/>
      <c r="C539" s="204" t="s">
        <v>535</v>
      </c>
      <c r="D539" s="204" t="s">
        <v>182</v>
      </c>
      <c r="E539" s="205" t="s">
        <v>647</v>
      </c>
      <c r="F539" s="206" t="s">
        <v>648</v>
      </c>
      <c r="G539" s="207" t="s">
        <v>194</v>
      </c>
      <c r="H539" s="208">
        <v>30.321999999999999</v>
      </c>
      <c r="I539" s="209"/>
      <c r="J539" s="210">
        <f>ROUND(I539*H539,2)</f>
        <v>0</v>
      </c>
      <c r="K539" s="206" t="s">
        <v>186</v>
      </c>
      <c r="L539" s="61"/>
      <c r="M539" s="211" t="s">
        <v>22</v>
      </c>
      <c r="N539" s="212" t="s">
        <v>47</v>
      </c>
      <c r="O539" s="42"/>
      <c r="P539" s="213">
        <f>O539*H539</f>
        <v>0</v>
      </c>
      <c r="Q539" s="213">
        <v>0</v>
      </c>
      <c r="R539" s="213">
        <f>Q539*H539</f>
        <v>0</v>
      </c>
      <c r="S539" s="213">
        <v>0</v>
      </c>
      <c r="T539" s="214">
        <f>S539*H539</f>
        <v>0</v>
      </c>
      <c r="AR539" s="24" t="s">
        <v>187</v>
      </c>
      <c r="AT539" s="24" t="s">
        <v>182</v>
      </c>
      <c r="AU539" s="24" t="s">
        <v>84</v>
      </c>
      <c r="AY539" s="24" t="s">
        <v>179</v>
      </c>
      <c r="BE539" s="215">
        <f>IF(N539="základní",J539,0)</f>
        <v>0</v>
      </c>
      <c r="BF539" s="215">
        <f>IF(N539="snížená",J539,0)</f>
        <v>0</v>
      </c>
      <c r="BG539" s="215">
        <f>IF(N539="zákl. přenesená",J539,0)</f>
        <v>0</v>
      </c>
      <c r="BH539" s="215">
        <f>IF(N539="sníž. přenesená",J539,0)</f>
        <v>0</v>
      </c>
      <c r="BI539" s="215">
        <f>IF(N539="nulová",J539,0)</f>
        <v>0</v>
      </c>
      <c r="BJ539" s="24" t="s">
        <v>24</v>
      </c>
      <c r="BK539" s="215">
        <f>ROUND(I539*H539,2)</f>
        <v>0</v>
      </c>
      <c r="BL539" s="24" t="s">
        <v>187</v>
      </c>
      <c r="BM539" s="24" t="s">
        <v>649</v>
      </c>
    </row>
    <row r="540" spans="2:65" s="14" customFormat="1" ht="13.5">
      <c r="B540" s="240"/>
      <c r="C540" s="241"/>
      <c r="D540" s="218" t="s">
        <v>189</v>
      </c>
      <c r="E540" s="242" t="s">
        <v>22</v>
      </c>
      <c r="F540" s="243" t="s">
        <v>650</v>
      </c>
      <c r="G540" s="241"/>
      <c r="H540" s="244" t="s">
        <v>22</v>
      </c>
      <c r="I540" s="245"/>
      <c r="J540" s="241"/>
      <c r="K540" s="241"/>
      <c r="L540" s="246"/>
      <c r="M540" s="247"/>
      <c r="N540" s="248"/>
      <c r="O540" s="248"/>
      <c r="P540" s="248"/>
      <c r="Q540" s="248"/>
      <c r="R540" s="248"/>
      <c r="S540" s="248"/>
      <c r="T540" s="249"/>
      <c r="AT540" s="250" t="s">
        <v>189</v>
      </c>
      <c r="AU540" s="250" t="s">
        <v>84</v>
      </c>
      <c r="AV540" s="14" t="s">
        <v>24</v>
      </c>
      <c r="AW540" s="14" t="s">
        <v>39</v>
      </c>
      <c r="AX540" s="14" t="s">
        <v>76</v>
      </c>
      <c r="AY540" s="250" t="s">
        <v>179</v>
      </c>
    </row>
    <row r="541" spans="2:65" s="12" customFormat="1" ht="13.5">
      <c r="B541" s="216"/>
      <c r="C541" s="217"/>
      <c r="D541" s="218" t="s">
        <v>189</v>
      </c>
      <c r="E541" s="219" t="s">
        <v>22</v>
      </c>
      <c r="F541" s="220" t="s">
        <v>651</v>
      </c>
      <c r="G541" s="217"/>
      <c r="H541" s="221">
        <v>30.321999999999999</v>
      </c>
      <c r="I541" s="222"/>
      <c r="J541" s="217"/>
      <c r="K541" s="217"/>
      <c r="L541" s="223"/>
      <c r="M541" s="224"/>
      <c r="N541" s="225"/>
      <c r="O541" s="225"/>
      <c r="P541" s="225"/>
      <c r="Q541" s="225"/>
      <c r="R541" s="225"/>
      <c r="S541" s="225"/>
      <c r="T541" s="226"/>
      <c r="AT541" s="227" t="s">
        <v>189</v>
      </c>
      <c r="AU541" s="227" t="s">
        <v>84</v>
      </c>
      <c r="AV541" s="12" t="s">
        <v>84</v>
      </c>
      <c r="AW541" s="12" t="s">
        <v>39</v>
      </c>
      <c r="AX541" s="12" t="s">
        <v>76</v>
      </c>
      <c r="AY541" s="227" t="s">
        <v>179</v>
      </c>
    </row>
    <row r="542" spans="2:65" s="13" customFormat="1" ht="13.5">
      <c r="B542" s="228"/>
      <c r="C542" s="229"/>
      <c r="D542" s="230" t="s">
        <v>189</v>
      </c>
      <c r="E542" s="231" t="s">
        <v>22</v>
      </c>
      <c r="F542" s="232" t="s">
        <v>191</v>
      </c>
      <c r="G542" s="229"/>
      <c r="H542" s="233">
        <v>30.321999999999999</v>
      </c>
      <c r="I542" s="234"/>
      <c r="J542" s="229"/>
      <c r="K542" s="229"/>
      <c r="L542" s="235"/>
      <c r="M542" s="236"/>
      <c r="N542" s="237"/>
      <c r="O542" s="237"/>
      <c r="P542" s="237"/>
      <c r="Q542" s="237"/>
      <c r="R542" s="237"/>
      <c r="S542" s="237"/>
      <c r="T542" s="238"/>
      <c r="AT542" s="239" t="s">
        <v>189</v>
      </c>
      <c r="AU542" s="239" t="s">
        <v>84</v>
      </c>
      <c r="AV542" s="13" t="s">
        <v>187</v>
      </c>
      <c r="AW542" s="13" t="s">
        <v>39</v>
      </c>
      <c r="AX542" s="13" t="s">
        <v>24</v>
      </c>
      <c r="AY542" s="239" t="s">
        <v>179</v>
      </c>
    </row>
    <row r="543" spans="2:65" s="1" customFormat="1" ht="31.5" customHeight="1">
      <c r="B543" s="41"/>
      <c r="C543" s="204" t="s">
        <v>652</v>
      </c>
      <c r="D543" s="204" t="s">
        <v>182</v>
      </c>
      <c r="E543" s="205" t="s">
        <v>653</v>
      </c>
      <c r="F543" s="206" t="s">
        <v>654</v>
      </c>
      <c r="G543" s="207" t="s">
        <v>328</v>
      </c>
      <c r="H543" s="208">
        <v>2</v>
      </c>
      <c r="I543" s="209"/>
      <c r="J543" s="210">
        <f>ROUND(I543*H543,2)</f>
        <v>0</v>
      </c>
      <c r="K543" s="206" t="s">
        <v>186</v>
      </c>
      <c r="L543" s="61"/>
      <c r="M543" s="211" t="s">
        <v>22</v>
      </c>
      <c r="N543" s="212" t="s">
        <v>47</v>
      </c>
      <c r="O543" s="42"/>
      <c r="P543" s="213">
        <f>O543*H543</f>
        <v>0</v>
      </c>
      <c r="Q543" s="213">
        <v>0</v>
      </c>
      <c r="R543" s="213">
        <f>Q543*H543</f>
        <v>0</v>
      </c>
      <c r="S543" s="213">
        <v>0</v>
      </c>
      <c r="T543" s="214">
        <f>S543*H543</f>
        <v>0</v>
      </c>
      <c r="AR543" s="24" t="s">
        <v>187</v>
      </c>
      <c r="AT543" s="24" t="s">
        <v>182</v>
      </c>
      <c r="AU543" s="24" t="s">
        <v>84</v>
      </c>
      <c r="AY543" s="24" t="s">
        <v>179</v>
      </c>
      <c r="BE543" s="215">
        <f>IF(N543="základní",J543,0)</f>
        <v>0</v>
      </c>
      <c r="BF543" s="215">
        <f>IF(N543="snížená",J543,0)</f>
        <v>0</v>
      </c>
      <c r="BG543" s="215">
        <f>IF(N543="zákl. přenesená",J543,0)</f>
        <v>0</v>
      </c>
      <c r="BH543" s="215">
        <f>IF(N543="sníž. přenesená",J543,0)</f>
        <v>0</v>
      </c>
      <c r="BI543" s="215">
        <f>IF(N543="nulová",J543,0)</f>
        <v>0</v>
      </c>
      <c r="BJ543" s="24" t="s">
        <v>24</v>
      </c>
      <c r="BK543" s="215">
        <f>ROUND(I543*H543,2)</f>
        <v>0</v>
      </c>
      <c r="BL543" s="24" t="s">
        <v>187</v>
      </c>
      <c r="BM543" s="24" t="s">
        <v>655</v>
      </c>
    </row>
    <row r="544" spans="2:65" s="14" customFormat="1" ht="13.5">
      <c r="B544" s="240"/>
      <c r="C544" s="241"/>
      <c r="D544" s="218" t="s">
        <v>189</v>
      </c>
      <c r="E544" s="242" t="s">
        <v>22</v>
      </c>
      <c r="F544" s="243" t="s">
        <v>317</v>
      </c>
      <c r="G544" s="241"/>
      <c r="H544" s="244" t="s">
        <v>22</v>
      </c>
      <c r="I544" s="245"/>
      <c r="J544" s="241"/>
      <c r="K544" s="241"/>
      <c r="L544" s="246"/>
      <c r="M544" s="247"/>
      <c r="N544" s="248"/>
      <c r="O544" s="248"/>
      <c r="P544" s="248"/>
      <c r="Q544" s="248"/>
      <c r="R544" s="248"/>
      <c r="S544" s="248"/>
      <c r="T544" s="249"/>
      <c r="AT544" s="250" t="s">
        <v>189</v>
      </c>
      <c r="AU544" s="250" t="s">
        <v>84</v>
      </c>
      <c r="AV544" s="14" t="s">
        <v>24</v>
      </c>
      <c r="AW544" s="14" t="s">
        <v>39</v>
      </c>
      <c r="AX544" s="14" t="s">
        <v>76</v>
      </c>
      <c r="AY544" s="250" t="s">
        <v>179</v>
      </c>
    </row>
    <row r="545" spans="2:65" s="12" customFormat="1" ht="13.5">
      <c r="B545" s="216"/>
      <c r="C545" s="217"/>
      <c r="D545" s="218" t="s">
        <v>189</v>
      </c>
      <c r="E545" s="219" t="s">
        <v>22</v>
      </c>
      <c r="F545" s="220" t="s">
        <v>84</v>
      </c>
      <c r="G545" s="217"/>
      <c r="H545" s="221">
        <v>2</v>
      </c>
      <c r="I545" s="222"/>
      <c r="J545" s="217"/>
      <c r="K545" s="217"/>
      <c r="L545" s="223"/>
      <c r="M545" s="224"/>
      <c r="N545" s="225"/>
      <c r="O545" s="225"/>
      <c r="P545" s="225"/>
      <c r="Q545" s="225"/>
      <c r="R545" s="225"/>
      <c r="S545" s="225"/>
      <c r="T545" s="226"/>
      <c r="AT545" s="227" t="s">
        <v>189</v>
      </c>
      <c r="AU545" s="227" t="s">
        <v>84</v>
      </c>
      <c r="AV545" s="12" t="s">
        <v>84</v>
      </c>
      <c r="AW545" s="12" t="s">
        <v>39</v>
      </c>
      <c r="AX545" s="12" t="s">
        <v>76</v>
      </c>
      <c r="AY545" s="227" t="s">
        <v>179</v>
      </c>
    </row>
    <row r="546" spans="2:65" s="13" customFormat="1" ht="13.5">
      <c r="B546" s="228"/>
      <c r="C546" s="229"/>
      <c r="D546" s="230" t="s">
        <v>189</v>
      </c>
      <c r="E546" s="231" t="s">
        <v>22</v>
      </c>
      <c r="F546" s="232" t="s">
        <v>191</v>
      </c>
      <c r="G546" s="229"/>
      <c r="H546" s="233">
        <v>2</v>
      </c>
      <c r="I546" s="234"/>
      <c r="J546" s="229"/>
      <c r="K546" s="229"/>
      <c r="L546" s="235"/>
      <c r="M546" s="236"/>
      <c r="N546" s="237"/>
      <c r="O546" s="237"/>
      <c r="P546" s="237"/>
      <c r="Q546" s="237"/>
      <c r="R546" s="237"/>
      <c r="S546" s="237"/>
      <c r="T546" s="238"/>
      <c r="AT546" s="239" t="s">
        <v>189</v>
      </c>
      <c r="AU546" s="239" t="s">
        <v>84</v>
      </c>
      <c r="AV546" s="13" t="s">
        <v>187</v>
      </c>
      <c r="AW546" s="13" t="s">
        <v>39</v>
      </c>
      <c r="AX546" s="13" t="s">
        <v>24</v>
      </c>
      <c r="AY546" s="239" t="s">
        <v>179</v>
      </c>
    </row>
    <row r="547" spans="2:65" s="1" customFormat="1" ht="31.5" customHeight="1">
      <c r="B547" s="41"/>
      <c r="C547" s="204" t="s">
        <v>539</v>
      </c>
      <c r="D547" s="204" t="s">
        <v>182</v>
      </c>
      <c r="E547" s="205" t="s">
        <v>656</v>
      </c>
      <c r="F547" s="206" t="s">
        <v>657</v>
      </c>
      <c r="G547" s="207" t="s">
        <v>185</v>
      </c>
      <c r="H547" s="208">
        <v>1.89</v>
      </c>
      <c r="I547" s="209"/>
      <c r="J547" s="210">
        <f>ROUND(I547*H547,2)</f>
        <v>0</v>
      </c>
      <c r="K547" s="206" t="s">
        <v>186</v>
      </c>
      <c r="L547" s="61"/>
      <c r="M547" s="211" t="s">
        <v>22</v>
      </c>
      <c r="N547" s="212" t="s">
        <v>47</v>
      </c>
      <c r="O547" s="42"/>
      <c r="P547" s="213">
        <f>O547*H547</f>
        <v>0</v>
      </c>
      <c r="Q547" s="213">
        <v>0</v>
      </c>
      <c r="R547" s="213">
        <f>Q547*H547</f>
        <v>0</v>
      </c>
      <c r="S547" s="213">
        <v>0</v>
      </c>
      <c r="T547" s="214">
        <f>S547*H547</f>
        <v>0</v>
      </c>
      <c r="AR547" s="24" t="s">
        <v>187</v>
      </c>
      <c r="AT547" s="24" t="s">
        <v>182</v>
      </c>
      <c r="AU547" s="24" t="s">
        <v>84</v>
      </c>
      <c r="AY547" s="24" t="s">
        <v>179</v>
      </c>
      <c r="BE547" s="215">
        <f>IF(N547="základní",J547,0)</f>
        <v>0</v>
      </c>
      <c r="BF547" s="215">
        <f>IF(N547="snížená",J547,0)</f>
        <v>0</v>
      </c>
      <c r="BG547" s="215">
        <f>IF(N547="zákl. přenesená",J547,0)</f>
        <v>0</v>
      </c>
      <c r="BH547" s="215">
        <f>IF(N547="sníž. přenesená",J547,0)</f>
        <v>0</v>
      </c>
      <c r="BI547" s="215">
        <f>IF(N547="nulová",J547,0)</f>
        <v>0</v>
      </c>
      <c r="BJ547" s="24" t="s">
        <v>24</v>
      </c>
      <c r="BK547" s="215">
        <f>ROUND(I547*H547,2)</f>
        <v>0</v>
      </c>
      <c r="BL547" s="24" t="s">
        <v>187</v>
      </c>
      <c r="BM547" s="24" t="s">
        <v>658</v>
      </c>
    </row>
    <row r="548" spans="2:65" s="14" customFormat="1" ht="13.5">
      <c r="B548" s="240"/>
      <c r="C548" s="241"/>
      <c r="D548" s="218" t="s">
        <v>189</v>
      </c>
      <c r="E548" s="242" t="s">
        <v>22</v>
      </c>
      <c r="F548" s="243" t="s">
        <v>317</v>
      </c>
      <c r="G548" s="241"/>
      <c r="H548" s="244" t="s">
        <v>22</v>
      </c>
      <c r="I548" s="245"/>
      <c r="J548" s="241"/>
      <c r="K548" s="241"/>
      <c r="L548" s="246"/>
      <c r="M548" s="247"/>
      <c r="N548" s="248"/>
      <c r="O548" s="248"/>
      <c r="P548" s="248"/>
      <c r="Q548" s="248"/>
      <c r="R548" s="248"/>
      <c r="S548" s="248"/>
      <c r="T548" s="249"/>
      <c r="AT548" s="250" t="s">
        <v>189</v>
      </c>
      <c r="AU548" s="250" t="s">
        <v>84</v>
      </c>
      <c r="AV548" s="14" t="s">
        <v>24</v>
      </c>
      <c r="AW548" s="14" t="s">
        <v>39</v>
      </c>
      <c r="AX548" s="14" t="s">
        <v>76</v>
      </c>
      <c r="AY548" s="250" t="s">
        <v>179</v>
      </c>
    </row>
    <row r="549" spans="2:65" s="12" customFormat="1" ht="13.5">
      <c r="B549" s="216"/>
      <c r="C549" s="217"/>
      <c r="D549" s="218" t="s">
        <v>189</v>
      </c>
      <c r="E549" s="219" t="s">
        <v>22</v>
      </c>
      <c r="F549" s="220" t="s">
        <v>318</v>
      </c>
      <c r="G549" s="217"/>
      <c r="H549" s="221">
        <v>1.89</v>
      </c>
      <c r="I549" s="222"/>
      <c r="J549" s="217"/>
      <c r="K549" s="217"/>
      <c r="L549" s="223"/>
      <c r="M549" s="224"/>
      <c r="N549" s="225"/>
      <c r="O549" s="225"/>
      <c r="P549" s="225"/>
      <c r="Q549" s="225"/>
      <c r="R549" s="225"/>
      <c r="S549" s="225"/>
      <c r="T549" s="226"/>
      <c r="AT549" s="227" t="s">
        <v>189</v>
      </c>
      <c r="AU549" s="227" t="s">
        <v>84</v>
      </c>
      <c r="AV549" s="12" t="s">
        <v>84</v>
      </c>
      <c r="AW549" s="12" t="s">
        <v>39</v>
      </c>
      <c r="AX549" s="12" t="s">
        <v>76</v>
      </c>
      <c r="AY549" s="227" t="s">
        <v>179</v>
      </c>
    </row>
    <row r="550" spans="2:65" s="13" customFormat="1" ht="13.5">
      <c r="B550" s="228"/>
      <c r="C550" s="229"/>
      <c r="D550" s="230" t="s">
        <v>189</v>
      </c>
      <c r="E550" s="231" t="s">
        <v>22</v>
      </c>
      <c r="F550" s="232" t="s">
        <v>191</v>
      </c>
      <c r="G550" s="229"/>
      <c r="H550" s="233">
        <v>1.89</v>
      </c>
      <c r="I550" s="234"/>
      <c r="J550" s="229"/>
      <c r="K550" s="229"/>
      <c r="L550" s="235"/>
      <c r="M550" s="236"/>
      <c r="N550" s="237"/>
      <c r="O550" s="237"/>
      <c r="P550" s="237"/>
      <c r="Q550" s="237"/>
      <c r="R550" s="237"/>
      <c r="S550" s="237"/>
      <c r="T550" s="238"/>
      <c r="AT550" s="239" t="s">
        <v>189</v>
      </c>
      <c r="AU550" s="239" t="s">
        <v>84</v>
      </c>
      <c r="AV550" s="13" t="s">
        <v>187</v>
      </c>
      <c r="AW550" s="13" t="s">
        <v>39</v>
      </c>
      <c r="AX550" s="13" t="s">
        <v>24</v>
      </c>
      <c r="AY550" s="239" t="s">
        <v>179</v>
      </c>
    </row>
    <row r="551" spans="2:65" s="1" customFormat="1" ht="31.5" customHeight="1">
      <c r="B551" s="41"/>
      <c r="C551" s="204" t="s">
        <v>659</v>
      </c>
      <c r="D551" s="204" t="s">
        <v>182</v>
      </c>
      <c r="E551" s="205" t="s">
        <v>660</v>
      </c>
      <c r="F551" s="206" t="s">
        <v>661</v>
      </c>
      <c r="G551" s="207" t="s">
        <v>328</v>
      </c>
      <c r="H551" s="208">
        <v>3</v>
      </c>
      <c r="I551" s="209"/>
      <c r="J551" s="210">
        <f>ROUND(I551*H551,2)</f>
        <v>0</v>
      </c>
      <c r="K551" s="206" t="s">
        <v>186</v>
      </c>
      <c r="L551" s="61"/>
      <c r="M551" s="211" t="s">
        <v>22</v>
      </c>
      <c r="N551" s="212" t="s">
        <v>47</v>
      </c>
      <c r="O551" s="42"/>
      <c r="P551" s="213">
        <f>O551*H551</f>
        <v>0</v>
      </c>
      <c r="Q551" s="213">
        <v>0</v>
      </c>
      <c r="R551" s="213">
        <f>Q551*H551</f>
        <v>0</v>
      </c>
      <c r="S551" s="213">
        <v>0</v>
      </c>
      <c r="T551" s="214">
        <f>S551*H551</f>
        <v>0</v>
      </c>
      <c r="AR551" s="24" t="s">
        <v>187</v>
      </c>
      <c r="AT551" s="24" t="s">
        <v>182</v>
      </c>
      <c r="AU551" s="24" t="s">
        <v>84</v>
      </c>
      <c r="AY551" s="24" t="s">
        <v>179</v>
      </c>
      <c r="BE551" s="215">
        <f>IF(N551="základní",J551,0)</f>
        <v>0</v>
      </c>
      <c r="BF551" s="215">
        <f>IF(N551="snížená",J551,0)</f>
        <v>0</v>
      </c>
      <c r="BG551" s="215">
        <f>IF(N551="zákl. přenesená",J551,0)</f>
        <v>0</v>
      </c>
      <c r="BH551" s="215">
        <f>IF(N551="sníž. přenesená",J551,0)</f>
        <v>0</v>
      </c>
      <c r="BI551" s="215">
        <f>IF(N551="nulová",J551,0)</f>
        <v>0</v>
      </c>
      <c r="BJ551" s="24" t="s">
        <v>24</v>
      </c>
      <c r="BK551" s="215">
        <f>ROUND(I551*H551,2)</f>
        <v>0</v>
      </c>
      <c r="BL551" s="24" t="s">
        <v>187</v>
      </c>
      <c r="BM551" s="24" t="s">
        <v>662</v>
      </c>
    </row>
    <row r="552" spans="2:65" s="14" customFormat="1" ht="13.5">
      <c r="B552" s="240"/>
      <c r="C552" s="241"/>
      <c r="D552" s="218" t="s">
        <v>189</v>
      </c>
      <c r="E552" s="242" t="s">
        <v>22</v>
      </c>
      <c r="F552" s="243" t="s">
        <v>330</v>
      </c>
      <c r="G552" s="241"/>
      <c r="H552" s="244" t="s">
        <v>22</v>
      </c>
      <c r="I552" s="245"/>
      <c r="J552" s="241"/>
      <c r="K552" s="241"/>
      <c r="L552" s="246"/>
      <c r="M552" s="247"/>
      <c r="N552" s="248"/>
      <c r="O552" s="248"/>
      <c r="P552" s="248"/>
      <c r="Q552" s="248"/>
      <c r="R552" s="248"/>
      <c r="S552" s="248"/>
      <c r="T552" s="249"/>
      <c r="AT552" s="250" t="s">
        <v>189</v>
      </c>
      <c r="AU552" s="250" t="s">
        <v>84</v>
      </c>
      <c r="AV552" s="14" t="s">
        <v>24</v>
      </c>
      <c r="AW552" s="14" t="s">
        <v>39</v>
      </c>
      <c r="AX552" s="14" t="s">
        <v>76</v>
      </c>
      <c r="AY552" s="250" t="s">
        <v>179</v>
      </c>
    </row>
    <row r="553" spans="2:65" s="12" customFormat="1" ht="13.5">
      <c r="B553" s="216"/>
      <c r="C553" s="217"/>
      <c r="D553" s="218" t="s">
        <v>189</v>
      </c>
      <c r="E553" s="219" t="s">
        <v>22</v>
      </c>
      <c r="F553" s="220" t="s">
        <v>197</v>
      </c>
      <c r="G553" s="217"/>
      <c r="H553" s="221">
        <v>3</v>
      </c>
      <c r="I553" s="222"/>
      <c r="J553" s="217"/>
      <c r="K553" s="217"/>
      <c r="L553" s="223"/>
      <c r="M553" s="224"/>
      <c r="N553" s="225"/>
      <c r="O553" s="225"/>
      <c r="P553" s="225"/>
      <c r="Q553" s="225"/>
      <c r="R553" s="225"/>
      <c r="S553" s="225"/>
      <c r="T553" s="226"/>
      <c r="AT553" s="227" t="s">
        <v>189</v>
      </c>
      <c r="AU553" s="227" t="s">
        <v>84</v>
      </c>
      <c r="AV553" s="12" t="s">
        <v>84</v>
      </c>
      <c r="AW553" s="12" t="s">
        <v>39</v>
      </c>
      <c r="AX553" s="12" t="s">
        <v>76</v>
      </c>
      <c r="AY553" s="227" t="s">
        <v>179</v>
      </c>
    </row>
    <row r="554" spans="2:65" s="13" customFormat="1" ht="13.5">
      <c r="B554" s="228"/>
      <c r="C554" s="229"/>
      <c r="D554" s="230" t="s">
        <v>189</v>
      </c>
      <c r="E554" s="231" t="s">
        <v>22</v>
      </c>
      <c r="F554" s="232" t="s">
        <v>191</v>
      </c>
      <c r="G554" s="229"/>
      <c r="H554" s="233">
        <v>3</v>
      </c>
      <c r="I554" s="234"/>
      <c r="J554" s="229"/>
      <c r="K554" s="229"/>
      <c r="L554" s="235"/>
      <c r="M554" s="236"/>
      <c r="N554" s="237"/>
      <c r="O554" s="237"/>
      <c r="P554" s="237"/>
      <c r="Q554" s="237"/>
      <c r="R554" s="237"/>
      <c r="S554" s="237"/>
      <c r="T554" s="238"/>
      <c r="AT554" s="239" t="s">
        <v>189</v>
      </c>
      <c r="AU554" s="239" t="s">
        <v>84</v>
      </c>
      <c r="AV554" s="13" t="s">
        <v>187</v>
      </c>
      <c r="AW554" s="13" t="s">
        <v>39</v>
      </c>
      <c r="AX554" s="13" t="s">
        <v>24</v>
      </c>
      <c r="AY554" s="239" t="s">
        <v>179</v>
      </c>
    </row>
    <row r="555" spans="2:65" s="1" customFormat="1" ht="31.5" customHeight="1">
      <c r="B555" s="41"/>
      <c r="C555" s="204" t="s">
        <v>543</v>
      </c>
      <c r="D555" s="204" t="s">
        <v>182</v>
      </c>
      <c r="E555" s="205" t="s">
        <v>663</v>
      </c>
      <c r="F555" s="206" t="s">
        <v>664</v>
      </c>
      <c r="G555" s="207" t="s">
        <v>328</v>
      </c>
      <c r="H555" s="208">
        <v>22</v>
      </c>
      <c r="I555" s="209"/>
      <c r="J555" s="210">
        <f>ROUND(I555*H555,2)</f>
        <v>0</v>
      </c>
      <c r="K555" s="206" t="s">
        <v>186</v>
      </c>
      <c r="L555" s="61"/>
      <c r="M555" s="211" t="s">
        <v>22</v>
      </c>
      <c r="N555" s="212" t="s">
        <v>47</v>
      </c>
      <c r="O555" s="42"/>
      <c r="P555" s="213">
        <f>O555*H555</f>
        <v>0</v>
      </c>
      <c r="Q555" s="213">
        <v>0</v>
      </c>
      <c r="R555" s="213">
        <f>Q555*H555</f>
        <v>0</v>
      </c>
      <c r="S555" s="213">
        <v>0</v>
      </c>
      <c r="T555" s="214">
        <f>S555*H555</f>
        <v>0</v>
      </c>
      <c r="AR555" s="24" t="s">
        <v>187</v>
      </c>
      <c r="AT555" s="24" t="s">
        <v>182</v>
      </c>
      <c r="AU555" s="24" t="s">
        <v>84</v>
      </c>
      <c r="AY555" s="24" t="s">
        <v>179</v>
      </c>
      <c r="BE555" s="215">
        <f>IF(N555="základní",J555,0)</f>
        <v>0</v>
      </c>
      <c r="BF555" s="215">
        <f>IF(N555="snížená",J555,0)</f>
        <v>0</v>
      </c>
      <c r="BG555" s="215">
        <f>IF(N555="zákl. přenesená",J555,0)</f>
        <v>0</v>
      </c>
      <c r="BH555" s="215">
        <f>IF(N555="sníž. přenesená",J555,0)</f>
        <v>0</v>
      </c>
      <c r="BI555" s="215">
        <f>IF(N555="nulová",J555,0)</f>
        <v>0</v>
      </c>
      <c r="BJ555" s="24" t="s">
        <v>24</v>
      </c>
      <c r="BK555" s="215">
        <f>ROUND(I555*H555,2)</f>
        <v>0</v>
      </c>
      <c r="BL555" s="24" t="s">
        <v>187</v>
      </c>
      <c r="BM555" s="24" t="s">
        <v>665</v>
      </c>
    </row>
    <row r="556" spans="2:65" s="1" customFormat="1" ht="31.5" customHeight="1">
      <c r="B556" s="41"/>
      <c r="C556" s="204" t="s">
        <v>666</v>
      </c>
      <c r="D556" s="204" t="s">
        <v>182</v>
      </c>
      <c r="E556" s="205" t="s">
        <v>667</v>
      </c>
      <c r="F556" s="206" t="s">
        <v>668</v>
      </c>
      <c r="G556" s="207" t="s">
        <v>372</v>
      </c>
      <c r="H556" s="208">
        <v>4.2</v>
      </c>
      <c r="I556" s="209"/>
      <c r="J556" s="210">
        <f>ROUND(I556*H556,2)</f>
        <v>0</v>
      </c>
      <c r="K556" s="206" t="s">
        <v>186</v>
      </c>
      <c r="L556" s="61"/>
      <c r="M556" s="211" t="s">
        <v>22</v>
      </c>
      <c r="N556" s="212" t="s">
        <v>47</v>
      </c>
      <c r="O556" s="42"/>
      <c r="P556" s="213">
        <f>O556*H556</f>
        <v>0</v>
      </c>
      <c r="Q556" s="213">
        <v>0</v>
      </c>
      <c r="R556" s="213">
        <f>Q556*H556</f>
        <v>0</v>
      </c>
      <c r="S556" s="213">
        <v>0</v>
      </c>
      <c r="T556" s="214">
        <f>S556*H556</f>
        <v>0</v>
      </c>
      <c r="AR556" s="24" t="s">
        <v>187</v>
      </c>
      <c r="AT556" s="24" t="s">
        <v>182</v>
      </c>
      <c r="AU556" s="24" t="s">
        <v>84</v>
      </c>
      <c r="AY556" s="24" t="s">
        <v>179</v>
      </c>
      <c r="BE556" s="215">
        <f>IF(N556="základní",J556,0)</f>
        <v>0</v>
      </c>
      <c r="BF556" s="215">
        <f>IF(N556="snížená",J556,0)</f>
        <v>0</v>
      </c>
      <c r="BG556" s="215">
        <f>IF(N556="zákl. přenesená",J556,0)</f>
        <v>0</v>
      </c>
      <c r="BH556" s="215">
        <f>IF(N556="sníž. přenesená",J556,0)</f>
        <v>0</v>
      </c>
      <c r="BI556" s="215">
        <f>IF(N556="nulová",J556,0)</f>
        <v>0</v>
      </c>
      <c r="BJ556" s="24" t="s">
        <v>24</v>
      </c>
      <c r="BK556" s="215">
        <f>ROUND(I556*H556,2)</f>
        <v>0</v>
      </c>
      <c r="BL556" s="24" t="s">
        <v>187</v>
      </c>
      <c r="BM556" s="24" t="s">
        <v>669</v>
      </c>
    </row>
    <row r="557" spans="2:65" s="14" customFormat="1" ht="13.5">
      <c r="B557" s="240"/>
      <c r="C557" s="241"/>
      <c r="D557" s="218" t="s">
        <v>189</v>
      </c>
      <c r="E557" s="242" t="s">
        <v>22</v>
      </c>
      <c r="F557" s="243" t="s">
        <v>317</v>
      </c>
      <c r="G557" s="241"/>
      <c r="H557" s="244" t="s">
        <v>22</v>
      </c>
      <c r="I557" s="245"/>
      <c r="J557" s="241"/>
      <c r="K557" s="241"/>
      <c r="L557" s="246"/>
      <c r="M557" s="247"/>
      <c r="N557" s="248"/>
      <c r="O557" s="248"/>
      <c r="P557" s="248"/>
      <c r="Q557" s="248"/>
      <c r="R557" s="248"/>
      <c r="S557" s="248"/>
      <c r="T557" s="249"/>
      <c r="AT557" s="250" t="s">
        <v>189</v>
      </c>
      <c r="AU557" s="250" t="s">
        <v>84</v>
      </c>
      <c r="AV557" s="14" t="s">
        <v>24</v>
      </c>
      <c r="AW557" s="14" t="s">
        <v>39</v>
      </c>
      <c r="AX557" s="14" t="s">
        <v>76</v>
      </c>
      <c r="AY557" s="250" t="s">
        <v>179</v>
      </c>
    </row>
    <row r="558" spans="2:65" s="12" customFormat="1" ht="13.5">
      <c r="B558" s="216"/>
      <c r="C558" s="217"/>
      <c r="D558" s="218" t="s">
        <v>189</v>
      </c>
      <c r="E558" s="219" t="s">
        <v>22</v>
      </c>
      <c r="F558" s="220" t="s">
        <v>670</v>
      </c>
      <c r="G558" s="217"/>
      <c r="H558" s="221">
        <v>4.2</v>
      </c>
      <c r="I558" s="222"/>
      <c r="J558" s="217"/>
      <c r="K558" s="217"/>
      <c r="L558" s="223"/>
      <c r="M558" s="224"/>
      <c r="N558" s="225"/>
      <c r="O558" s="225"/>
      <c r="P558" s="225"/>
      <c r="Q558" s="225"/>
      <c r="R558" s="225"/>
      <c r="S558" s="225"/>
      <c r="T558" s="226"/>
      <c r="AT558" s="227" t="s">
        <v>189</v>
      </c>
      <c r="AU558" s="227" t="s">
        <v>84</v>
      </c>
      <c r="AV558" s="12" t="s">
        <v>84</v>
      </c>
      <c r="AW558" s="12" t="s">
        <v>39</v>
      </c>
      <c r="AX558" s="12" t="s">
        <v>76</v>
      </c>
      <c r="AY558" s="227" t="s">
        <v>179</v>
      </c>
    </row>
    <row r="559" spans="2:65" s="13" customFormat="1" ht="13.5">
      <c r="B559" s="228"/>
      <c r="C559" s="229"/>
      <c r="D559" s="230" t="s">
        <v>189</v>
      </c>
      <c r="E559" s="231" t="s">
        <v>22</v>
      </c>
      <c r="F559" s="232" t="s">
        <v>191</v>
      </c>
      <c r="G559" s="229"/>
      <c r="H559" s="233">
        <v>4.2</v>
      </c>
      <c r="I559" s="234"/>
      <c r="J559" s="229"/>
      <c r="K559" s="229"/>
      <c r="L559" s="235"/>
      <c r="M559" s="236"/>
      <c r="N559" s="237"/>
      <c r="O559" s="237"/>
      <c r="P559" s="237"/>
      <c r="Q559" s="237"/>
      <c r="R559" s="237"/>
      <c r="S559" s="237"/>
      <c r="T559" s="238"/>
      <c r="AT559" s="239" t="s">
        <v>189</v>
      </c>
      <c r="AU559" s="239" t="s">
        <v>84</v>
      </c>
      <c r="AV559" s="13" t="s">
        <v>187</v>
      </c>
      <c r="AW559" s="13" t="s">
        <v>39</v>
      </c>
      <c r="AX559" s="13" t="s">
        <v>24</v>
      </c>
      <c r="AY559" s="239" t="s">
        <v>179</v>
      </c>
    </row>
    <row r="560" spans="2:65" s="1" customFormat="1" ht="31.5" customHeight="1">
      <c r="B560" s="41"/>
      <c r="C560" s="204" t="s">
        <v>546</v>
      </c>
      <c r="D560" s="204" t="s">
        <v>182</v>
      </c>
      <c r="E560" s="205" t="s">
        <v>671</v>
      </c>
      <c r="F560" s="206" t="s">
        <v>672</v>
      </c>
      <c r="G560" s="207" t="s">
        <v>372</v>
      </c>
      <c r="H560" s="208">
        <v>9</v>
      </c>
      <c r="I560" s="209"/>
      <c r="J560" s="210">
        <f>ROUND(I560*H560,2)</f>
        <v>0</v>
      </c>
      <c r="K560" s="206" t="s">
        <v>186</v>
      </c>
      <c r="L560" s="61"/>
      <c r="M560" s="211" t="s">
        <v>22</v>
      </c>
      <c r="N560" s="212" t="s">
        <v>47</v>
      </c>
      <c r="O560" s="42"/>
      <c r="P560" s="213">
        <f>O560*H560</f>
        <v>0</v>
      </c>
      <c r="Q560" s="213">
        <v>0</v>
      </c>
      <c r="R560" s="213">
        <f>Q560*H560</f>
        <v>0</v>
      </c>
      <c r="S560" s="213">
        <v>0</v>
      </c>
      <c r="T560" s="214">
        <f>S560*H560</f>
        <v>0</v>
      </c>
      <c r="AR560" s="24" t="s">
        <v>187</v>
      </c>
      <c r="AT560" s="24" t="s">
        <v>182</v>
      </c>
      <c r="AU560" s="24" t="s">
        <v>84</v>
      </c>
      <c r="AY560" s="24" t="s">
        <v>179</v>
      </c>
      <c r="BE560" s="215">
        <f>IF(N560="základní",J560,0)</f>
        <v>0</v>
      </c>
      <c r="BF560" s="215">
        <f>IF(N560="snížená",J560,0)</f>
        <v>0</v>
      </c>
      <c r="BG560" s="215">
        <f>IF(N560="zákl. přenesená",J560,0)</f>
        <v>0</v>
      </c>
      <c r="BH560" s="215">
        <f>IF(N560="sníž. přenesená",J560,0)</f>
        <v>0</v>
      </c>
      <c r="BI560" s="215">
        <f>IF(N560="nulová",J560,0)</f>
        <v>0</v>
      </c>
      <c r="BJ560" s="24" t="s">
        <v>24</v>
      </c>
      <c r="BK560" s="215">
        <f>ROUND(I560*H560,2)</f>
        <v>0</v>
      </c>
      <c r="BL560" s="24" t="s">
        <v>187</v>
      </c>
      <c r="BM560" s="24" t="s">
        <v>673</v>
      </c>
    </row>
    <row r="561" spans="2:65" s="14" customFormat="1" ht="13.5">
      <c r="B561" s="240"/>
      <c r="C561" s="241"/>
      <c r="D561" s="218" t="s">
        <v>189</v>
      </c>
      <c r="E561" s="242" t="s">
        <v>22</v>
      </c>
      <c r="F561" s="243" t="s">
        <v>317</v>
      </c>
      <c r="G561" s="241"/>
      <c r="H561" s="244" t="s">
        <v>22</v>
      </c>
      <c r="I561" s="245"/>
      <c r="J561" s="241"/>
      <c r="K561" s="241"/>
      <c r="L561" s="246"/>
      <c r="M561" s="247"/>
      <c r="N561" s="248"/>
      <c r="O561" s="248"/>
      <c r="P561" s="248"/>
      <c r="Q561" s="248"/>
      <c r="R561" s="248"/>
      <c r="S561" s="248"/>
      <c r="T561" s="249"/>
      <c r="AT561" s="250" t="s">
        <v>189</v>
      </c>
      <c r="AU561" s="250" t="s">
        <v>84</v>
      </c>
      <c r="AV561" s="14" t="s">
        <v>24</v>
      </c>
      <c r="AW561" s="14" t="s">
        <v>39</v>
      </c>
      <c r="AX561" s="14" t="s">
        <v>76</v>
      </c>
      <c r="AY561" s="250" t="s">
        <v>179</v>
      </c>
    </row>
    <row r="562" spans="2:65" s="12" customFormat="1" ht="13.5">
      <c r="B562" s="216"/>
      <c r="C562" s="217"/>
      <c r="D562" s="218" t="s">
        <v>189</v>
      </c>
      <c r="E562" s="219" t="s">
        <v>22</v>
      </c>
      <c r="F562" s="220" t="s">
        <v>197</v>
      </c>
      <c r="G562" s="217"/>
      <c r="H562" s="221">
        <v>3</v>
      </c>
      <c r="I562" s="222"/>
      <c r="J562" s="217"/>
      <c r="K562" s="217"/>
      <c r="L562" s="223"/>
      <c r="M562" s="224"/>
      <c r="N562" s="225"/>
      <c r="O562" s="225"/>
      <c r="P562" s="225"/>
      <c r="Q562" s="225"/>
      <c r="R562" s="225"/>
      <c r="S562" s="225"/>
      <c r="T562" s="226"/>
      <c r="AT562" s="227" t="s">
        <v>189</v>
      </c>
      <c r="AU562" s="227" t="s">
        <v>84</v>
      </c>
      <c r="AV562" s="12" t="s">
        <v>84</v>
      </c>
      <c r="AW562" s="12" t="s">
        <v>39</v>
      </c>
      <c r="AX562" s="12" t="s">
        <v>76</v>
      </c>
      <c r="AY562" s="227" t="s">
        <v>179</v>
      </c>
    </row>
    <row r="563" spans="2:65" s="12" customFormat="1" ht="13.5">
      <c r="B563" s="216"/>
      <c r="C563" s="217"/>
      <c r="D563" s="218" t="s">
        <v>189</v>
      </c>
      <c r="E563" s="219" t="s">
        <v>22</v>
      </c>
      <c r="F563" s="220" t="s">
        <v>197</v>
      </c>
      <c r="G563" s="217"/>
      <c r="H563" s="221">
        <v>3</v>
      </c>
      <c r="I563" s="222"/>
      <c r="J563" s="217"/>
      <c r="K563" s="217"/>
      <c r="L563" s="223"/>
      <c r="M563" s="224"/>
      <c r="N563" s="225"/>
      <c r="O563" s="225"/>
      <c r="P563" s="225"/>
      <c r="Q563" s="225"/>
      <c r="R563" s="225"/>
      <c r="S563" s="225"/>
      <c r="T563" s="226"/>
      <c r="AT563" s="227" t="s">
        <v>189</v>
      </c>
      <c r="AU563" s="227" t="s">
        <v>84</v>
      </c>
      <c r="AV563" s="12" t="s">
        <v>84</v>
      </c>
      <c r="AW563" s="12" t="s">
        <v>39</v>
      </c>
      <c r="AX563" s="12" t="s">
        <v>76</v>
      </c>
      <c r="AY563" s="227" t="s">
        <v>179</v>
      </c>
    </row>
    <row r="564" spans="2:65" s="14" customFormat="1" ht="13.5">
      <c r="B564" s="240"/>
      <c r="C564" s="241"/>
      <c r="D564" s="218" t="s">
        <v>189</v>
      </c>
      <c r="E564" s="242" t="s">
        <v>22</v>
      </c>
      <c r="F564" s="243" t="s">
        <v>312</v>
      </c>
      <c r="G564" s="241"/>
      <c r="H564" s="244" t="s">
        <v>22</v>
      </c>
      <c r="I564" s="245"/>
      <c r="J564" s="241"/>
      <c r="K564" s="241"/>
      <c r="L564" s="246"/>
      <c r="M564" s="247"/>
      <c r="N564" s="248"/>
      <c r="O564" s="248"/>
      <c r="P564" s="248"/>
      <c r="Q564" s="248"/>
      <c r="R564" s="248"/>
      <c r="S564" s="248"/>
      <c r="T564" s="249"/>
      <c r="AT564" s="250" t="s">
        <v>189</v>
      </c>
      <c r="AU564" s="250" t="s">
        <v>84</v>
      </c>
      <c r="AV564" s="14" t="s">
        <v>24</v>
      </c>
      <c r="AW564" s="14" t="s">
        <v>39</v>
      </c>
      <c r="AX564" s="14" t="s">
        <v>76</v>
      </c>
      <c r="AY564" s="250" t="s">
        <v>179</v>
      </c>
    </row>
    <row r="565" spans="2:65" s="14" customFormat="1" ht="13.5">
      <c r="B565" s="240"/>
      <c r="C565" s="241"/>
      <c r="D565" s="218" t="s">
        <v>189</v>
      </c>
      <c r="E565" s="242" t="s">
        <v>22</v>
      </c>
      <c r="F565" s="243" t="s">
        <v>674</v>
      </c>
      <c r="G565" s="241"/>
      <c r="H565" s="244" t="s">
        <v>22</v>
      </c>
      <c r="I565" s="245"/>
      <c r="J565" s="241"/>
      <c r="K565" s="241"/>
      <c r="L565" s="246"/>
      <c r="M565" s="247"/>
      <c r="N565" s="248"/>
      <c r="O565" s="248"/>
      <c r="P565" s="248"/>
      <c r="Q565" s="248"/>
      <c r="R565" s="248"/>
      <c r="S565" s="248"/>
      <c r="T565" s="249"/>
      <c r="AT565" s="250" t="s">
        <v>189</v>
      </c>
      <c r="AU565" s="250" t="s">
        <v>84</v>
      </c>
      <c r="AV565" s="14" t="s">
        <v>24</v>
      </c>
      <c r="AW565" s="14" t="s">
        <v>39</v>
      </c>
      <c r="AX565" s="14" t="s">
        <v>76</v>
      </c>
      <c r="AY565" s="250" t="s">
        <v>179</v>
      </c>
    </row>
    <row r="566" spans="2:65" s="12" customFormat="1" ht="13.5">
      <c r="B566" s="216"/>
      <c r="C566" s="217"/>
      <c r="D566" s="218" t="s">
        <v>189</v>
      </c>
      <c r="E566" s="219" t="s">
        <v>22</v>
      </c>
      <c r="F566" s="220" t="s">
        <v>197</v>
      </c>
      <c r="G566" s="217"/>
      <c r="H566" s="221">
        <v>3</v>
      </c>
      <c r="I566" s="222"/>
      <c r="J566" s="217"/>
      <c r="K566" s="217"/>
      <c r="L566" s="223"/>
      <c r="M566" s="224"/>
      <c r="N566" s="225"/>
      <c r="O566" s="225"/>
      <c r="P566" s="225"/>
      <c r="Q566" s="225"/>
      <c r="R566" s="225"/>
      <c r="S566" s="225"/>
      <c r="T566" s="226"/>
      <c r="AT566" s="227" t="s">
        <v>189</v>
      </c>
      <c r="AU566" s="227" t="s">
        <v>84</v>
      </c>
      <c r="AV566" s="12" t="s">
        <v>84</v>
      </c>
      <c r="AW566" s="12" t="s">
        <v>39</v>
      </c>
      <c r="AX566" s="12" t="s">
        <v>76</v>
      </c>
      <c r="AY566" s="227" t="s">
        <v>179</v>
      </c>
    </row>
    <row r="567" spans="2:65" s="13" customFormat="1" ht="13.5">
      <c r="B567" s="228"/>
      <c r="C567" s="229"/>
      <c r="D567" s="230" t="s">
        <v>189</v>
      </c>
      <c r="E567" s="231" t="s">
        <v>22</v>
      </c>
      <c r="F567" s="232" t="s">
        <v>191</v>
      </c>
      <c r="G567" s="229"/>
      <c r="H567" s="233">
        <v>9</v>
      </c>
      <c r="I567" s="234"/>
      <c r="J567" s="229"/>
      <c r="K567" s="229"/>
      <c r="L567" s="235"/>
      <c r="M567" s="236"/>
      <c r="N567" s="237"/>
      <c r="O567" s="237"/>
      <c r="P567" s="237"/>
      <c r="Q567" s="237"/>
      <c r="R567" s="237"/>
      <c r="S567" s="237"/>
      <c r="T567" s="238"/>
      <c r="AT567" s="239" t="s">
        <v>189</v>
      </c>
      <c r="AU567" s="239" t="s">
        <v>84</v>
      </c>
      <c r="AV567" s="13" t="s">
        <v>187</v>
      </c>
      <c r="AW567" s="13" t="s">
        <v>39</v>
      </c>
      <c r="AX567" s="13" t="s">
        <v>24</v>
      </c>
      <c r="AY567" s="239" t="s">
        <v>179</v>
      </c>
    </row>
    <row r="568" spans="2:65" s="1" customFormat="1" ht="22.5" customHeight="1">
      <c r="B568" s="41"/>
      <c r="C568" s="204" t="s">
        <v>675</v>
      </c>
      <c r="D568" s="204" t="s">
        <v>182</v>
      </c>
      <c r="E568" s="205" t="s">
        <v>676</v>
      </c>
      <c r="F568" s="206" t="s">
        <v>677</v>
      </c>
      <c r="G568" s="207" t="s">
        <v>372</v>
      </c>
      <c r="H568" s="208">
        <v>130</v>
      </c>
      <c r="I568" s="209"/>
      <c r="J568" s="210">
        <f>ROUND(I568*H568,2)</f>
        <v>0</v>
      </c>
      <c r="K568" s="206" t="s">
        <v>280</v>
      </c>
      <c r="L568" s="61"/>
      <c r="M568" s="211" t="s">
        <v>22</v>
      </c>
      <c r="N568" s="212" t="s">
        <v>47</v>
      </c>
      <c r="O568" s="42"/>
      <c r="P568" s="213">
        <f>O568*H568</f>
        <v>0</v>
      </c>
      <c r="Q568" s="213">
        <v>0</v>
      </c>
      <c r="R568" s="213">
        <f>Q568*H568</f>
        <v>0</v>
      </c>
      <c r="S568" s="213">
        <v>0</v>
      </c>
      <c r="T568" s="214">
        <f>S568*H568</f>
        <v>0</v>
      </c>
      <c r="AR568" s="24" t="s">
        <v>187</v>
      </c>
      <c r="AT568" s="24" t="s">
        <v>182</v>
      </c>
      <c r="AU568" s="24" t="s">
        <v>84</v>
      </c>
      <c r="AY568" s="24" t="s">
        <v>179</v>
      </c>
      <c r="BE568" s="215">
        <f>IF(N568="základní",J568,0)</f>
        <v>0</v>
      </c>
      <c r="BF568" s="215">
        <f>IF(N568="snížená",J568,0)</f>
        <v>0</v>
      </c>
      <c r="BG568" s="215">
        <f>IF(N568="zákl. přenesená",J568,0)</f>
        <v>0</v>
      </c>
      <c r="BH568" s="215">
        <f>IF(N568="sníž. přenesená",J568,0)</f>
        <v>0</v>
      </c>
      <c r="BI568" s="215">
        <f>IF(N568="nulová",J568,0)</f>
        <v>0</v>
      </c>
      <c r="BJ568" s="24" t="s">
        <v>24</v>
      </c>
      <c r="BK568" s="215">
        <f>ROUND(I568*H568,2)</f>
        <v>0</v>
      </c>
      <c r="BL568" s="24" t="s">
        <v>187</v>
      </c>
      <c r="BM568" s="24" t="s">
        <v>678</v>
      </c>
    </row>
    <row r="569" spans="2:65" s="14" customFormat="1" ht="13.5">
      <c r="B569" s="240"/>
      <c r="C569" s="241"/>
      <c r="D569" s="218" t="s">
        <v>189</v>
      </c>
      <c r="E569" s="242" t="s">
        <v>22</v>
      </c>
      <c r="F569" s="243" t="s">
        <v>531</v>
      </c>
      <c r="G569" s="241"/>
      <c r="H569" s="244" t="s">
        <v>22</v>
      </c>
      <c r="I569" s="245"/>
      <c r="J569" s="241"/>
      <c r="K569" s="241"/>
      <c r="L569" s="246"/>
      <c r="M569" s="247"/>
      <c r="N569" s="248"/>
      <c r="O569" s="248"/>
      <c r="P569" s="248"/>
      <c r="Q569" s="248"/>
      <c r="R569" s="248"/>
      <c r="S569" s="248"/>
      <c r="T569" s="249"/>
      <c r="AT569" s="250" t="s">
        <v>189</v>
      </c>
      <c r="AU569" s="250" t="s">
        <v>84</v>
      </c>
      <c r="AV569" s="14" t="s">
        <v>24</v>
      </c>
      <c r="AW569" s="14" t="s">
        <v>39</v>
      </c>
      <c r="AX569" s="14" t="s">
        <v>76</v>
      </c>
      <c r="AY569" s="250" t="s">
        <v>179</v>
      </c>
    </row>
    <row r="570" spans="2:65" s="12" customFormat="1" ht="13.5">
      <c r="B570" s="216"/>
      <c r="C570" s="217"/>
      <c r="D570" s="218" t="s">
        <v>189</v>
      </c>
      <c r="E570" s="219" t="s">
        <v>22</v>
      </c>
      <c r="F570" s="220" t="s">
        <v>606</v>
      </c>
      <c r="G570" s="217"/>
      <c r="H570" s="221">
        <v>130</v>
      </c>
      <c r="I570" s="222"/>
      <c r="J570" s="217"/>
      <c r="K570" s="217"/>
      <c r="L570" s="223"/>
      <c r="M570" s="224"/>
      <c r="N570" s="225"/>
      <c r="O570" s="225"/>
      <c r="P570" s="225"/>
      <c r="Q570" s="225"/>
      <c r="R570" s="225"/>
      <c r="S570" s="225"/>
      <c r="T570" s="226"/>
      <c r="AT570" s="227" t="s">
        <v>189</v>
      </c>
      <c r="AU570" s="227" t="s">
        <v>84</v>
      </c>
      <c r="AV570" s="12" t="s">
        <v>84</v>
      </c>
      <c r="AW570" s="12" t="s">
        <v>39</v>
      </c>
      <c r="AX570" s="12" t="s">
        <v>76</v>
      </c>
      <c r="AY570" s="227" t="s">
        <v>179</v>
      </c>
    </row>
    <row r="571" spans="2:65" s="13" customFormat="1" ht="13.5">
      <c r="B571" s="228"/>
      <c r="C571" s="229"/>
      <c r="D571" s="230" t="s">
        <v>189</v>
      </c>
      <c r="E571" s="231" t="s">
        <v>22</v>
      </c>
      <c r="F571" s="232" t="s">
        <v>191</v>
      </c>
      <c r="G571" s="229"/>
      <c r="H571" s="233">
        <v>130</v>
      </c>
      <c r="I571" s="234"/>
      <c r="J571" s="229"/>
      <c r="K571" s="229"/>
      <c r="L571" s="235"/>
      <c r="M571" s="236"/>
      <c r="N571" s="237"/>
      <c r="O571" s="237"/>
      <c r="P571" s="237"/>
      <c r="Q571" s="237"/>
      <c r="R571" s="237"/>
      <c r="S571" s="237"/>
      <c r="T571" s="238"/>
      <c r="AT571" s="239" t="s">
        <v>189</v>
      </c>
      <c r="AU571" s="239" t="s">
        <v>84</v>
      </c>
      <c r="AV571" s="13" t="s">
        <v>187</v>
      </c>
      <c r="AW571" s="13" t="s">
        <v>39</v>
      </c>
      <c r="AX571" s="13" t="s">
        <v>24</v>
      </c>
      <c r="AY571" s="239" t="s">
        <v>179</v>
      </c>
    </row>
    <row r="572" spans="2:65" s="1" customFormat="1" ht="31.5" customHeight="1">
      <c r="B572" s="41"/>
      <c r="C572" s="204" t="s">
        <v>550</v>
      </c>
      <c r="D572" s="204" t="s">
        <v>182</v>
      </c>
      <c r="E572" s="205" t="s">
        <v>679</v>
      </c>
      <c r="F572" s="206" t="s">
        <v>680</v>
      </c>
      <c r="G572" s="207" t="s">
        <v>185</v>
      </c>
      <c r="H572" s="208">
        <v>152.58699999999999</v>
      </c>
      <c r="I572" s="209"/>
      <c r="J572" s="210">
        <f>ROUND(I572*H572,2)</f>
        <v>0</v>
      </c>
      <c r="K572" s="206" t="s">
        <v>186</v>
      </c>
      <c r="L572" s="61"/>
      <c r="M572" s="211" t="s">
        <v>22</v>
      </c>
      <c r="N572" s="212" t="s">
        <v>47</v>
      </c>
      <c r="O572" s="42"/>
      <c r="P572" s="213">
        <f>O572*H572</f>
        <v>0</v>
      </c>
      <c r="Q572" s="213">
        <v>0</v>
      </c>
      <c r="R572" s="213">
        <f>Q572*H572</f>
        <v>0</v>
      </c>
      <c r="S572" s="213">
        <v>0</v>
      </c>
      <c r="T572" s="214">
        <f>S572*H572</f>
        <v>0</v>
      </c>
      <c r="AR572" s="24" t="s">
        <v>187</v>
      </c>
      <c r="AT572" s="24" t="s">
        <v>182</v>
      </c>
      <c r="AU572" s="24" t="s">
        <v>84</v>
      </c>
      <c r="AY572" s="24" t="s">
        <v>179</v>
      </c>
      <c r="BE572" s="215">
        <f>IF(N572="základní",J572,0)</f>
        <v>0</v>
      </c>
      <c r="BF572" s="215">
        <f>IF(N572="snížená",J572,0)</f>
        <v>0</v>
      </c>
      <c r="BG572" s="215">
        <f>IF(N572="zákl. přenesená",J572,0)</f>
        <v>0</v>
      </c>
      <c r="BH572" s="215">
        <f>IF(N572="sníž. přenesená",J572,0)</f>
        <v>0</v>
      </c>
      <c r="BI572" s="215">
        <f>IF(N572="nulová",J572,0)</f>
        <v>0</v>
      </c>
      <c r="BJ572" s="24" t="s">
        <v>24</v>
      </c>
      <c r="BK572" s="215">
        <f>ROUND(I572*H572,2)</f>
        <v>0</v>
      </c>
      <c r="BL572" s="24" t="s">
        <v>187</v>
      </c>
      <c r="BM572" s="24" t="s">
        <v>681</v>
      </c>
    </row>
    <row r="573" spans="2:65" s="14" customFormat="1" ht="13.5">
      <c r="B573" s="240"/>
      <c r="C573" s="241"/>
      <c r="D573" s="218" t="s">
        <v>189</v>
      </c>
      <c r="E573" s="242" t="s">
        <v>22</v>
      </c>
      <c r="F573" s="243" t="s">
        <v>312</v>
      </c>
      <c r="G573" s="241"/>
      <c r="H573" s="244" t="s">
        <v>22</v>
      </c>
      <c r="I573" s="245"/>
      <c r="J573" s="241"/>
      <c r="K573" s="241"/>
      <c r="L573" s="246"/>
      <c r="M573" s="247"/>
      <c r="N573" s="248"/>
      <c r="O573" s="248"/>
      <c r="P573" s="248"/>
      <c r="Q573" s="248"/>
      <c r="R573" s="248"/>
      <c r="S573" s="248"/>
      <c r="T573" s="249"/>
      <c r="AT573" s="250" t="s">
        <v>189</v>
      </c>
      <c r="AU573" s="250" t="s">
        <v>84</v>
      </c>
      <c r="AV573" s="14" t="s">
        <v>24</v>
      </c>
      <c r="AW573" s="14" t="s">
        <v>39</v>
      </c>
      <c r="AX573" s="14" t="s">
        <v>76</v>
      </c>
      <c r="AY573" s="250" t="s">
        <v>179</v>
      </c>
    </row>
    <row r="574" spans="2:65" s="14" customFormat="1" ht="13.5">
      <c r="B574" s="240"/>
      <c r="C574" s="241"/>
      <c r="D574" s="218" t="s">
        <v>189</v>
      </c>
      <c r="E574" s="242" t="s">
        <v>22</v>
      </c>
      <c r="F574" s="243" t="s">
        <v>403</v>
      </c>
      <c r="G574" s="241"/>
      <c r="H574" s="244" t="s">
        <v>22</v>
      </c>
      <c r="I574" s="245"/>
      <c r="J574" s="241"/>
      <c r="K574" s="241"/>
      <c r="L574" s="246"/>
      <c r="M574" s="247"/>
      <c r="N574" s="248"/>
      <c r="O574" s="248"/>
      <c r="P574" s="248"/>
      <c r="Q574" s="248"/>
      <c r="R574" s="248"/>
      <c r="S574" s="248"/>
      <c r="T574" s="249"/>
      <c r="AT574" s="250" t="s">
        <v>189</v>
      </c>
      <c r="AU574" s="250" t="s">
        <v>84</v>
      </c>
      <c r="AV574" s="14" t="s">
        <v>24</v>
      </c>
      <c r="AW574" s="14" t="s">
        <v>39</v>
      </c>
      <c r="AX574" s="14" t="s">
        <v>76</v>
      </c>
      <c r="AY574" s="250" t="s">
        <v>179</v>
      </c>
    </row>
    <row r="575" spans="2:65" s="12" customFormat="1" ht="13.5">
      <c r="B575" s="216"/>
      <c r="C575" s="217"/>
      <c r="D575" s="218" t="s">
        <v>189</v>
      </c>
      <c r="E575" s="219" t="s">
        <v>22</v>
      </c>
      <c r="F575" s="220" t="s">
        <v>404</v>
      </c>
      <c r="G575" s="217"/>
      <c r="H575" s="221">
        <v>137.28</v>
      </c>
      <c r="I575" s="222"/>
      <c r="J575" s="217"/>
      <c r="K575" s="217"/>
      <c r="L575" s="223"/>
      <c r="M575" s="224"/>
      <c r="N575" s="225"/>
      <c r="O575" s="225"/>
      <c r="P575" s="225"/>
      <c r="Q575" s="225"/>
      <c r="R575" s="225"/>
      <c r="S575" s="225"/>
      <c r="T575" s="226"/>
      <c r="AT575" s="227" t="s">
        <v>189</v>
      </c>
      <c r="AU575" s="227" t="s">
        <v>84</v>
      </c>
      <c r="AV575" s="12" t="s">
        <v>84</v>
      </c>
      <c r="AW575" s="12" t="s">
        <v>39</v>
      </c>
      <c r="AX575" s="12" t="s">
        <v>76</v>
      </c>
      <c r="AY575" s="227" t="s">
        <v>179</v>
      </c>
    </row>
    <row r="576" spans="2:65" s="12" customFormat="1" ht="13.5">
      <c r="B576" s="216"/>
      <c r="C576" s="217"/>
      <c r="D576" s="218" t="s">
        <v>189</v>
      </c>
      <c r="E576" s="219" t="s">
        <v>22</v>
      </c>
      <c r="F576" s="220" t="s">
        <v>405</v>
      </c>
      <c r="G576" s="217"/>
      <c r="H576" s="221">
        <v>15.307</v>
      </c>
      <c r="I576" s="222"/>
      <c r="J576" s="217"/>
      <c r="K576" s="217"/>
      <c r="L576" s="223"/>
      <c r="M576" s="224"/>
      <c r="N576" s="225"/>
      <c r="O576" s="225"/>
      <c r="P576" s="225"/>
      <c r="Q576" s="225"/>
      <c r="R576" s="225"/>
      <c r="S576" s="225"/>
      <c r="T576" s="226"/>
      <c r="AT576" s="227" t="s">
        <v>189</v>
      </c>
      <c r="AU576" s="227" t="s">
        <v>84</v>
      </c>
      <c r="AV576" s="12" t="s">
        <v>84</v>
      </c>
      <c r="AW576" s="12" t="s">
        <v>39</v>
      </c>
      <c r="AX576" s="12" t="s">
        <v>76</v>
      </c>
      <c r="AY576" s="227" t="s">
        <v>179</v>
      </c>
    </row>
    <row r="577" spans="2:65" s="13" customFormat="1" ht="13.5">
      <c r="B577" s="228"/>
      <c r="C577" s="229"/>
      <c r="D577" s="230" t="s">
        <v>189</v>
      </c>
      <c r="E577" s="231" t="s">
        <v>22</v>
      </c>
      <c r="F577" s="232" t="s">
        <v>191</v>
      </c>
      <c r="G577" s="229"/>
      <c r="H577" s="233">
        <v>152.58699999999999</v>
      </c>
      <c r="I577" s="234"/>
      <c r="J577" s="229"/>
      <c r="K577" s="229"/>
      <c r="L577" s="235"/>
      <c r="M577" s="236"/>
      <c r="N577" s="237"/>
      <c r="O577" s="237"/>
      <c r="P577" s="237"/>
      <c r="Q577" s="237"/>
      <c r="R577" s="237"/>
      <c r="S577" s="237"/>
      <c r="T577" s="238"/>
      <c r="AT577" s="239" t="s">
        <v>189</v>
      </c>
      <c r="AU577" s="239" t="s">
        <v>84</v>
      </c>
      <c r="AV577" s="13" t="s">
        <v>187</v>
      </c>
      <c r="AW577" s="13" t="s">
        <v>39</v>
      </c>
      <c r="AX577" s="13" t="s">
        <v>24</v>
      </c>
      <c r="AY577" s="239" t="s">
        <v>179</v>
      </c>
    </row>
    <row r="578" spans="2:65" s="1" customFormat="1" ht="31.5" customHeight="1">
      <c r="B578" s="41"/>
      <c r="C578" s="204" t="s">
        <v>682</v>
      </c>
      <c r="D578" s="204" t="s">
        <v>182</v>
      </c>
      <c r="E578" s="205" t="s">
        <v>683</v>
      </c>
      <c r="F578" s="206" t="s">
        <v>684</v>
      </c>
      <c r="G578" s="207" t="s">
        <v>185</v>
      </c>
      <c r="H578" s="208">
        <v>133.27600000000001</v>
      </c>
      <c r="I578" s="209"/>
      <c r="J578" s="210">
        <f>ROUND(I578*H578,2)</f>
        <v>0</v>
      </c>
      <c r="K578" s="206" t="s">
        <v>186</v>
      </c>
      <c r="L578" s="61"/>
      <c r="M578" s="211" t="s">
        <v>22</v>
      </c>
      <c r="N578" s="212" t="s">
        <v>47</v>
      </c>
      <c r="O578" s="42"/>
      <c r="P578" s="213">
        <f>O578*H578</f>
        <v>0</v>
      </c>
      <c r="Q578" s="213">
        <v>0</v>
      </c>
      <c r="R578" s="213">
        <f>Q578*H578</f>
        <v>0</v>
      </c>
      <c r="S578" s="213">
        <v>0</v>
      </c>
      <c r="T578" s="214">
        <f>S578*H578</f>
        <v>0</v>
      </c>
      <c r="AR578" s="24" t="s">
        <v>187</v>
      </c>
      <c r="AT578" s="24" t="s">
        <v>182</v>
      </c>
      <c r="AU578" s="24" t="s">
        <v>84</v>
      </c>
      <c r="AY578" s="24" t="s">
        <v>179</v>
      </c>
      <c r="BE578" s="215">
        <f>IF(N578="základní",J578,0)</f>
        <v>0</v>
      </c>
      <c r="BF578" s="215">
        <f>IF(N578="snížená",J578,0)</f>
        <v>0</v>
      </c>
      <c r="BG578" s="215">
        <f>IF(N578="zákl. přenesená",J578,0)</f>
        <v>0</v>
      </c>
      <c r="BH578" s="215">
        <f>IF(N578="sníž. přenesená",J578,0)</f>
        <v>0</v>
      </c>
      <c r="BI578" s="215">
        <f>IF(N578="nulová",J578,0)</f>
        <v>0</v>
      </c>
      <c r="BJ578" s="24" t="s">
        <v>24</v>
      </c>
      <c r="BK578" s="215">
        <f>ROUND(I578*H578,2)</f>
        <v>0</v>
      </c>
      <c r="BL578" s="24" t="s">
        <v>187</v>
      </c>
      <c r="BM578" s="24" t="s">
        <v>685</v>
      </c>
    </row>
    <row r="579" spans="2:65" s="14" customFormat="1" ht="13.5">
      <c r="B579" s="240"/>
      <c r="C579" s="241"/>
      <c r="D579" s="218" t="s">
        <v>189</v>
      </c>
      <c r="E579" s="242" t="s">
        <v>22</v>
      </c>
      <c r="F579" s="243" t="s">
        <v>420</v>
      </c>
      <c r="G579" s="241"/>
      <c r="H579" s="244" t="s">
        <v>22</v>
      </c>
      <c r="I579" s="245"/>
      <c r="J579" s="241"/>
      <c r="K579" s="241"/>
      <c r="L579" s="246"/>
      <c r="M579" s="247"/>
      <c r="N579" s="248"/>
      <c r="O579" s="248"/>
      <c r="P579" s="248"/>
      <c r="Q579" s="248"/>
      <c r="R579" s="248"/>
      <c r="S579" s="248"/>
      <c r="T579" s="249"/>
      <c r="AT579" s="250" t="s">
        <v>189</v>
      </c>
      <c r="AU579" s="250" t="s">
        <v>84</v>
      </c>
      <c r="AV579" s="14" t="s">
        <v>24</v>
      </c>
      <c r="AW579" s="14" t="s">
        <v>39</v>
      </c>
      <c r="AX579" s="14" t="s">
        <v>76</v>
      </c>
      <c r="AY579" s="250" t="s">
        <v>179</v>
      </c>
    </row>
    <row r="580" spans="2:65" s="12" customFormat="1" ht="13.5">
      <c r="B580" s="216"/>
      <c r="C580" s="217"/>
      <c r="D580" s="218" t="s">
        <v>189</v>
      </c>
      <c r="E580" s="219" t="s">
        <v>22</v>
      </c>
      <c r="F580" s="220" t="s">
        <v>391</v>
      </c>
      <c r="G580" s="217"/>
      <c r="H580" s="221">
        <v>42.439</v>
      </c>
      <c r="I580" s="222"/>
      <c r="J580" s="217"/>
      <c r="K580" s="217"/>
      <c r="L580" s="223"/>
      <c r="M580" s="224"/>
      <c r="N580" s="225"/>
      <c r="O580" s="225"/>
      <c r="P580" s="225"/>
      <c r="Q580" s="225"/>
      <c r="R580" s="225"/>
      <c r="S580" s="225"/>
      <c r="T580" s="226"/>
      <c r="AT580" s="227" t="s">
        <v>189</v>
      </c>
      <c r="AU580" s="227" t="s">
        <v>84</v>
      </c>
      <c r="AV580" s="12" t="s">
        <v>84</v>
      </c>
      <c r="AW580" s="12" t="s">
        <v>39</v>
      </c>
      <c r="AX580" s="12" t="s">
        <v>76</v>
      </c>
      <c r="AY580" s="227" t="s">
        <v>179</v>
      </c>
    </row>
    <row r="581" spans="2:65" s="14" customFormat="1" ht="13.5">
      <c r="B581" s="240"/>
      <c r="C581" s="241"/>
      <c r="D581" s="218" t="s">
        <v>189</v>
      </c>
      <c r="E581" s="242" t="s">
        <v>22</v>
      </c>
      <c r="F581" s="243" t="s">
        <v>392</v>
      </c>
      <c r="G581" s="241"/>
      <c r="H581" s="244" t="s">
        <v>22</v>
      </c>
      <c r="I581" s="245"/>
      <c r="J581" s="241"/>
      <c r="K581" s="241"/>
      <c r="L581" s="246"/>
      <c r="M581" s="247"/>
      <c r="N581" s="248"/>
      <c r="O581" s="248"/>
      <c r="P581" s="248"/>
      <c r="Q581" s="248"/>
      <c r="R581" s="248"/>
      <c r="S581" s="248"/>
      <c r="T581" s="249"/>
      <c r="AT581" s="250" t="s">
        <v>189</v>
      </c>
      <c r="AU581" s="250" t="s">
        <v>84</v>
      </c>
      <c r="AV581" s="14" t="s">
        <v>24</v>
      </c>
      <c r="AW581" s="14" t="s">
        <v>39</v>
      </c>
      <c r="AX581" s="14" t="s">
        <v>76</v>
      </c>
      <c r="AY581" s="250" t="s">
        <v>179</v>
      </c>
    </row>
    <row r="582" spans="2:65" s="12" customFormat="1" ht="13.5">
      <c r="B582" s="216"/>
      <c r="C582" s="217"/>
      <c r="D582" s="218" t="s">
        <v>189</v>
      </c>
      <c r="E582" s="219" t="s">
        <v>22</v>
      </c>
      <c r="F582" s="220" t="s">
        <v>393</v>
      </c>
      <c r="G582" s="217"/>
      <c r="H582" s="221">
        <v>14.468999999999999</v>
      </c>
      <c r="I582" s="222"/>
      <c r="J582" s="217"/>
      <c r="K582" s="217"/>
      <c r="L582" s="223"/>
      <c r="M582" s="224"/>
      <c r="N582" s="225"/>
      <c r="O582" s="225"/>
      <c r="P582" s="225"/>
      <c r="Q582" s="225"/>
      <c r="R582" s="225"/>
      <c r="S582" s="225"/>
      <c r="T582" s="226"/>
      <c r="AT582" s="227" t="s">
        <v>189</v>
      </c>
      <c r="AU582" s="227" t="s">
        <v>84</v>
      </c>
      <c r="AV582" s="12" t="s">
        <v>84</v>
      </c>
      <c r="AW582" s="12" t="s">
        <v>39</v>
      </c>
      <c r="AX582" s="12" t="s">
        <v>76</v>
      </c>
      <c r="AY582" s="227" t="s">
        <v>179</v>
      </c>
    </row>
    <row r="583" spans="2:65" s="14" customFormat="1" ht="13.5">
      <c r="B583" s="240"/>
      <c r="C583" s="241"/>
      <c r="D583" s="218" t="s">
        <v>189</v>
      </c>
      <c r="E583" s="242" t="s">
        <v>22</v>
      </c>
      <c r="F583" s="243" t="s">
        <v>429</v>
      </c>
      <c r="G583" s="241"/>
      <c r="H583" s="244" t="s">
        <v>22</v>
      </c>
      <c r="I583" s="245"/>
      <c r="J583" s="241"/>
      <c r="K583" s="241"/>
      <c r="L583" s="246"/>
      <c r="M583" s="247"/>
      <c r="N583" s="248"/>
      <c r="O583" s="248"/>
      <c r="P583" s="248"/>
      <c r="Q583" s="248"/>
      <c r="R583" s="248"/>
      <c r="S583" s="248"/>
      <c r="T583" s="249"/>
      <c r="AT583" s="250" t="s">
        <v>189</v>
      </c>
      <c r="AU583" s="250" t="s">
        <v>84</v>
      </c>
      <c r="AV583" s="14" t="s">
        <v>24</v>
      </c>
      <c r="AW583" s="14" t="s">
        <v>39</v>
      </c>
      <c r="AX583" s="14" t="s">
        <v>76</v>
      </c>
      <c r="AY583" s="250" t="s">
        <v>179</v>
      </c>
    </row>
    <row r="584" spans="2:65" s="12" customFormat="1" ht="13.5">
      <c r="B584" s="216"/>
      <c r="C584" s="217"/>
      <c r="D584" s="218" t="s">
        <v>189</v>
      </c>
      <c r="E584" s="219" t="s">
        <v>22</v>
      </c>
      <c r="F584" s="220" t="s">
        <v>430</v>
      </c>
      <c r="G584" s="217"/>
      <c r="H584" s="221">
        <v>25.751999999999999</v>
      </c>
      <c r="I584" s="222"/>
      <c r="J584" s="217"/>
      <c r="K584" s="217"/>
      <c r="L584" s="223"/>
      <c r="M584" s="224"/>
      <c r="N584" s="225"/>
      <c r="O584" s="225"/>
      <c r="P584" s="225"/>
      <c r="Q584" s="225"/>
      <c r="R584" s="225"/>
      <c r="S584" s="225"/>
      <c r="T584" s="226"/>
      <c r="AT584" s="227" t="s">
        <v>189</v>
      </c>
      <c r="AU584" s="227" t="s">
        <v>84</v>
      </c>
      <c r="AV584" s="12" t="s">
        <v>84</v>
      </c>
      <c r="AW584" s="12" t="s">
        <v>39</v>
      </c>
      <c r="AX584" s="12" t="s">
        <v>76</v>
      </c>
      <c r="AY584" s="227" t="s">
        <v>179</v>
      </c>
    </row>
    <row r="585" spans="2:65" s="12" customFormat="1" ht="13.5">
      <c r="B585" s="216"/>
      <c r="C585" s="217"/>
      <c r="D585" s="218" t="s">
        <v>189</v>
      </c>
      <c r="E585" s="219" t="s">
        <v>22</v>
      </c>
      <c r="F585" s="220" t="s">
        <v>431</v>
      </c>
      <c r="G585" s="217"/>
      <c r="H585" s="221">
        <v>19.757999999999999</v>
      </c>
      <c r="I585" s="222"/>
      <c r="J585" s="217"/>
      <c r="K585" s="217"/>
      <c r="L585" s="223"/>
      <c r="M585" s="224"/>
      <c r="N585" s="225"/>
      <c r="O585" s="225"/>
      <c r="P585" s="225"/>
      <c r="Q585" s="225"/>
      <c r="R585" s="225"/>
      <c r="S585" s="225"/>
      <c r="T585" s="226"/>
      <c r="AT585" s="227" t="s">
        <v>189</v>
      </c>
      <c r="AU585" s="227" t="s">
        <v>84</v>
      </c>
      <c r="AV585" s="12" t="s">
        <v>84</v>
      </c>
      <c r="AW585" s="12" t="s">
        <v>39</v>
      </c>
      <c r="AX585" s="12" t="s">
        <v>76</v>
      </c>
      <c r="AY585" s="227" t="s">
        <v>179</v>
      </c>
    </row>
    <row r="586" spans="2:65" s="12" customFormat="1" ht="13.5">
      <c r="B586" s="216"/>
      <c r="C586" s="217"/>
      <c r="D586" s="218" t="s">
        <v>189</v>
      </c>
      <c r="E586" s="219" t="s">
        <v>22</v>
      </c>
      <c r="F586" s="220" t="s">
        <v>432</v>
      </c>
      <c r="G586" s="217"/>
      <c r="H586" s="221">
        <v>15.096</v>
      </c>
      <c r="I586" s="222"/>
      <c r="J586" s="217"/>
      <c r="K586" s="217"/>
      <c r="L586" s="223"/>
      <c r="M586" s="224"/>
      <c r="N586" s="225"/>
      <c r="O586" s="225"/>
      <c r="P586" s="225"/>
      <c r="Q586" s="225"/>
      <c r="R586" s="225"/>
      <c r="S586" s="225"/>
      <c r="T586" s="226"/>
      <c r="AT586" s="227" t="s">
        <v>189</v>
      </c>
      <c r="AU586" s="227" t="s">
        <v>84</v>
      </c>
      <c r="AV586" s="12" t="s">
        <v>84</v>
      </c>
      <c r="AW586" s="12" t="s">
        <v>39</v>
      </c>
      <c r="AX586" s="12" t="s">
        <v>76</v>
      </c>
      <c r="AY586" s="227" t="s">
        <v>179</v>
      </c>
    </row>
    <row r="587" spans="2:65" s="12" customFormat="1" ht="13.5">
      <c r="B587" s="216"/>
      <c r="C587" s="217"/>
      <c r="D587" s="218" t="s">
        <v>189</v>
      </c>
      <c r="E587" s="219" t="s">
        <v>22</v>
      </c>
      <c r="F587" s="220" t="s">
        <v>433</v>
      </c>
      <c r="G587" s="217"/>
      <c r="H587" s="221">
        <v>15.762</v>
      </c>
      <c r="I587" s="222"/>
      <c r="J587" s="217"/>
      <c r="K587" s="217"/>
      <c r="L587" s="223"/>
      <c r="M587" s="224"/>
      <c r="N587" s="225"/>
      <c r="O587" s="225"/>
      <c r="P587" s="225"/>
      <c r="Q587" s="225"/>
      <c r="R587" s="225"/>
      <c r="S587" s="225"/>
      <c r="T587" s="226"/>
      <c r="AT587" s="227" t="s">
        <v>189</v>
      </c>
      <c r="AU587" s="227" t="s">
        <v>84</v>
      </c>
      <c r="AV587" s="12" t="s">
        <v>84</v>
      </c>
      <c r="AW587" s="12" t="s">
        <v>39</v>
      </c>
      <c r="AX587" s="12" t="s">
        <v>76</v>
      </c>
      <c r="AY587" s="227" t="s">
        <v>179</v>
      </c>
    </row>
    <row r="588" spans="2:65" s="13" customFormat="1" ht="13.5">
      <c r="B588" s="228"/>
      <c r="C588" s="229"/>
      <c r="D588" s="230" t="s">
        <v>189</v>
      </c>
      <c r="E588" s="231" t="s">
        <v>22</v>
      </c>
      <c r="F588" s="232" t="s">
        <v>191</v>
      </c>
      <c r="G588" s="229"/>
      <c r="H588" s="233">
        <v>133.27600000000001</v>
      </c>
      <c r="I588" s="234"/>
      <c r="J588" s="229"/>
      <c r="K588" s="229"/>
      <c r="L588" s="235"/>
      <c r="M588" s="236"/>
      <c r="N588" s="237"/>
      <c r="O588" s="237"/>
      <c r="P588" s="237"/>
      <c r="Q588" s="237"/>
      <c r="R588" s="237"/>
      <c r="S588" s="237"/>
      <c r="T588" s="238"/>
      <c r="AT588" s="239" t="s">
        <v>189</v>
      </c>
      <c r="AU588" s="239" t="s">
        <v>84</v>
      </c>
      <c r="AV588" s="13" t="s">
        <v>187</v>
      </c>
      <c r="AW588" s="13" t="s">
        <v>39</v>
      </c>
      <c r="AX588" s="13" t="s">
        <v>24</v>
      </c>
      <c r="AY588" s="239" t="s">
        <v>179</v>
      </c>
    </row>
    <row r="589" spans="2:65" s="1" customFormat="1" ht="22.5" customHeight="1">
      <c r="B589" s="41"/>
      <c r="C589" s="204" t="s">
        <v>30</v>
      </c>
      <c r="D589" s="204" t="s">
        <v>182</v>
      </c>
      <c r="E589" s="205" t="s">
        <v>686</v>
      </c>
      <c r="F589" s="206" t="s">
        <v>687</v>
      </c>
      <c r="G589" s="207" t="s">
        <v>185</v>
      </c>
      <c r="H589" s="208">
        <v>61.408000000000001</v>
      </c>
      <c r="I589" s="209"/>
      <c r="J589" s="210">
        <f>ROUND(I589*H589,2)</f>
        <v>0</v>
      </c>
      <c r="K589" s="206" t="s">
        <v>186</v>
      </c>
      <c r="L589" s="61"/>
      <c r="M589" s="211" t="s">
        <v>22</v>
      </c>
      <c r="N589" s="212" t="s">
        <v>47</v>
      </c>
      <c r="O589" s="42"/>
      <c r="P589" s="213">
        <f>O589*H589</f>
        <v>0</v>
      </c>
      <c r="Q589" s="213">
        <v>0</v>
      </c>
      <c r="R589" s="213">
        <f>Q589*H589</f>
        <v>0</v>
      </c>
      <c r="S589" s="213">
        <v>0</v>
      </c>
      <c r="T589" s="214">
        <f>S589*H589</f>
        <v>0</v>
      </c>
      <c r="AR589" s="24" t="s">
        <v>187</v>
      </c>
      <c r="AT589" s="24" t="s">
        <v>182</v>
      </c>
      <c r="AU589" s="24" t="s">
        <v>84</v>
      </c>
      <c r="AY589" s="24" t="s">
        <v>179</v>
      </c>
      <c r="BE589" s="215">
        <f>IF(N589="základní",J589,0)</f>
        <v>0</v>
      </c>
      <c r="BF589" s="215">
        <f>IF(N589="snížená",J589,0)</f>
        <v>0</v>
      </c>
      <c r="BG589" s="215">
        <f>IF(N589="zákl. přenesená",J589,0)</f>
        <v>0</v>
      </c>
      <c r="BH589" s="215">
        <f>IF(N589="sníž. přenesená",J589,0)</f>
        <v>0</v>
      </c>
      <c r="BI589" s="215">
        <f>IF(N589="nulová",J589,0)</f>
        <v>0</v>
      </c>
      <c r="BJ589" s="24" t="s">
        <v>24</v>
      </c>
      <c r="BK589" s="215">
        <f>ROUND(I589*H589,2)</f>
        <v>0</v>
      </c>
      <c r="BL589" s="24" t="s">
        <v>187</v>
      </c>
      <c r="BM589" s="24" t="s">
        <v>688</v>
      </c>
    </row>
    <row r="590" spans="2:65" s="14" customFormat="1" ht="13.5">
      <c r="B590" s="240"/>
      <c r="C590" s="241"/>
      <c r="D590" s="218" t="s">
        <v>189</v>
      </c>
      <c r="E590" s="242" t="s">
        <v>22</v>
      </c>
      <c r="F590" s="243" t="s">
        <v>317</v>
      </c>
      <c r="G590" s="241"/>
      <c r="H590" s="244" t="s">
        <v>22</v>
      </c>
      <c r="I590" s="245"/>
      <c r="J590" s="241"/>
      <c r="K590" s="241"/>
      <c r="L590" s="246"/>
      <c r="M590" s="247"/>
      <c r="N590" s="248"/>
      <c r="O590" s="248"/>
      <c r="P590" s="248"/>
      <c r="Q590" s="248"/>
      <c r="R590" s="248"/>
      <c r="S590" s="248"/>
      <c r="T590" s="249"/>
      <c r="AT590" s="250" t="s">
        <v>189</v>
      </c>
      <c r="AU590" s="250" t="s">
        <v>84</v>
      </c>
      <c r="AV590" s="14" t="s">
        <v>24</v>
      </c>
      <c r="AW590" s="14" t="s">
        <v>39</v>
      </c>
      <c r="AX590" s="14" t="s">
        <v>76</v>
      </c>
      <c r="AY590" s="250" t="s">
        <v>179</v>
      </c>
    </row>
    <row r="591" spans="2:65" s="12" customFormat="1" ht="13.5">
      <c r="B591" s="216"/>
      <c r="C591" s="217"/>
      <c r="D591" s="218" t="s">
        <v>189</v>
      </c>
      <c r="E591" s="219" t="s">
        <v>22</v>
      </c>
      <c r="F591" s="220" t="s">
        <v>689</v>
      </c>
      <c r="G591" s="217"/>
      <c r="H591" s="221">
        <v>2.25</v>
      </c>
      <c r="I591" s="222"/>
      <c r="J591" s="217"/>
      <c r="K591" s="217"/>
      <c r="L591" s="223"/>
      <c r="M591" s="224"/>
      <c r="N591" s="225"/>
      <c r="O591" s="225"/>
      <c r="P591" s="225"/>
      <c r="Q591" s="225"/>
      <c r="R591" s="225"/>
      <c r="S591" s="225"/>
      <c r="T591" s="226"/>
      <c r="AT591" s="227" t="s">
        <v>189</v>
      </c>
      <c r="AU591" s="227" t="s">
        <v>84</v>
      </c>
      <c r="AV591" s="12" t="s">
        <v>84</v>
      </c>
      <c r="AW591" s="12" t="s">
        <v>39</v>
      </c>
      <c r="AX591" s="12" t="s">
        <v>76</v>
      </c>
      <c r="AY591" s="227" t="s">
        <v>179</v>
      </c>
    </row>
    <row r="592" spans="2:65" s="12" customFormat="1" ht="13.5">
      <c r="B592" s="216"/>
      <c r="C592" s="217"/>
      <c r="D592" s="218" t="s">
        <v>189</v>
      </c>
      <c r="E592" s="219" t="s">
        <v>22</v>
      </c>
      <c r="F592" s="220" t="s">
        <v>689</v>
      </c>
      <c r="G592" s="217"/>
      <c r="H592" s="221">
        <v>2.25</v>
      </c>
      <c r="I592" s="222"/>
      <c r="J592" s="217"/>
      <c r="K592" s="217"/>
      <c r="L592" s="223"/>
      <c r="M592" s="224"/>
      <c r="N592" s="225"/>
      <c r="O592" s="225"/>
      <c r="P592" s="225"/>
      <c r="Q592" s="225"/>
      <c r="R592" s="225"/>
      <c r="S592" s="225"/>
      <c r="T592" s="226"/>
      <c r="AT592" s="227" t="s">
        <v>189</v>
      </c>
      <c r="AU592" s="227" t="s">
        <v>84</v>
      </c>
      <c r="AV592" s="12" t="s">
        <v>84</v>
      </c>
      <c r="AW592" s="12" t="s">
        <v>39</v>
      </c>
      <c r="AX592" s="12" t="s">
        <v>76</v>
      </c>
      <c r="AY592" s="227" t="s">
        <v>179</v>
      </c>
    </row>
    <row r="593" spans="2:65" s="14" customFormat="1" ht="13.5">
      <c r="B593" s="240"/>
      <c r="C593" s="241"/>
      <c r="D593" s="218" t="s">
        <v>189</v>
      </c>
      <c r="E593" s="242" t="s">
        <v>22</v>
      </c>
      <c r="F593" s="243" t="s">
        <v>420</v>
      </c>
      <c r="G593" s="241"/>
      <c r="H593" s="244" t="s">
        <v>22</v>
      </c>
      <c r="I593" s="245"/>
      <c r="J593" s="241"/>
      <c r="K593" s="241"/>
      <c r="L593" s="246"/>
      <c r="M593" s="247"/>
      <c r="N593" s="248"/>
      <c r="O593" s="248"/>
      <c r="P593" s="248"/>
      <c r="Q593" s="248"/>
      <c r="R593" s="248"/>
      <c r="S593" s="248"/>
      <c r="T593" s="249"/>
      <c r="AT593" s="250" t="s">
        <v>189</v>
      </c>
      <c r="AU593" s="250" t="s">
        <v>84</v>
      </c>
      <c r="AV593" s="14" t="s">
        <v>24</v>
      </c>
      <c r="AW593" s="14" t="s">
        <v>39</v>
      </c>
      <c r="AX593" s="14" t="s">
        <v>76</v>
      </c>
      <c r="AY593" s="250" t="s">
        <v>179</v>
      </c>
    </row>
    <row r="594" spans="2:65" s="12" customFormat="1" ht="13.5">
      <c r="B594" s="216"/>
      <c r="C594" s="217"/>
      <c r="D594" s="218" t="s">
        <v>189</v>
      </c>
      <c r="E594" s="219" t="s">
        <v>22</v>
      </c>
      <c r="F594" s="220" t="s">
        <v>391</v>
      </c>
      <c r="G594" s="217"/>
      <c r="H594" s="221">
        <v>42.439</v>
      </c>
      <c r="I594" s="222"/>
      <c r="J594" s="217"/>
      <c r="K594" s="217"/>
      <c r="L594" s="223"/>
      <c r="M594" s="224"/>
      <c r="N594" s="225"/>
      <c r="O594" s="225"/>
      <c r="P594" s="225"/>
      <c r="Q594" s="225"/>
      <c r="R594" s="225"/>
      <c r="S594" s="225"/>
      <c r="T594" s="226"/>
      <c r="AT594" s="227" t="s">
        <v>189</v>
      </c>
      <c r="AU594" s="227" t="s">
        <v>84</v>
      </c>
      <c r="AV594" s="12" t="s">
        <v>84</v>
      </c>
      <c r="AW594" s="12" t="s">
        <v>39</v>
      </c>
      <c r="AX594" s="12" t="s">
        <v>76</v>
      </c>
      <c r="AY594" s="227" t="s">
        <v>179</v>
      </c>
    </row>
    <row r="595" spans="2:65" s="14" customFormat="1" ht="13.5">
      <c r="B595" s="240"/>
      <c r="C595" s="241"/>
      <c r="D595" s="218" t="s">
        <v>189</v>
      </c>
      <c r="E595" s="242" t="s">
        <v>22</v>
      </c>
      <c r="F595" s="243" t="s">
        <v>392</v>
      </c>
      <c r="G595" s="241"/>
      <c r="H595" s="244" t="s">
        <v>22</v>
      </c>
      <c r="I595" s="245"/>
      <c r="J595" s="241"/>
      <c r="K595" s="241"/>
      <c r="L595" s="246"/>
      <c r="M595" s="247"/>
      <c r="N595" s="248"/>
      <c r="O595" s="248"/>
      <c r="P595" s="248"/>
      <c r="Q595" s="248"/>
      <c r="R595" s="248"/>
      <c r="S595" s="248"/>
      <c r="T595" s="249"/>
      <c r="AT595" s="250" t="s">
        <v>189</v>
      </c>
      <c r="AU595" s="250" t="s">
        <v>84</v>
      </c>
      <c r="AV595" s="14" t="s">
        <v>24</v>
      </c>
      <c r="AW595" s="14" t="s">
        <v>39</v>
      </c>
      <c r="AX595" s="14" t="s">
        <v>76</v>
      </c>
      <c r="AY595" s="250" t="s">
        <v>179</v>
      </c>
    </row>
    <row r="596" spans="2:65" s="12" customFormat="1" ht="13.5">
      <c r="B596" s="216"/>
      <c r="C596" s="217"/>
      <c r="D596" s="218" t="s">
        <v>189</v>
      </c>
      <c r="E596" s="219" t="s">
        <v>22</v>
      </c>
      <c r="F596" s="220" t="s">
        <v>393</v>
      </c>
      <c r="G596" s="217"/>
      <c r="H596" s="221">
        <v>14.468999999999999</v>
      </c>
      <c r="I596" s="222"/>
      <c r="J596" s="217"/>
      <c r="K596" s="217"/>
      <c r="L596" s="223"/>
      <c r="M596" s="224"/>
      <c r="N596" s="225"/>
      <c r="O596" s="225"/>
      <c r="P596" s="225"/>
      <c r="Q596" s="225"/>
      <c r="R596" s="225"/>
      <c r="S596" s="225"/>
      <c r="T596" s="226"/>
      <c r="AT596" s="227" t="s">
        <v>189</v>
      </c>
      <c r="AU596" s="227" t="s">
        <v>84</v>
      </c>
      <c r="AV596" s="12" t="s">
        <v>84</v>
      </c>
      <c r="AW596" s="12" t="s">
        <v>39</v>
      </c>
      <c r="AX596" s="12" t="s">
        <v>76</v>
      </c>
      <c r="AY596" s="227" t="s">
        <v>179</v>
      </c>
    </row>
    <row r="597" spans="2:65" s="13" customFormat="1" ht="13.5">
      <c r="B597" s="228"/>
      <c r="C597" s="229"/>
      <c r="D597" s="230" t="s">
        <v>189</v>
      </c>
      <c r="E597" s="231" t="s">
        <v>22</v>
      </c>
      <c r="F597" s="232" t="s">
        <v>191</v>
      </c>
      <c r="G597" s="229"/>
      <c r="H597" s="233">
        <v>61.408000000000001</v>
      </c>
      <c r="I597" s="234"/>
      <c r="J597" s="229"/>
      <c r="K597" s="229"/>
      <c r="L597" s="235"/>
      <c r="M597" s="236"/>
      <c r="N597" s="237"/>
      <c r="O597" s="237"/>
      <c r="P597" s="237"/>
      <c r="Q597" s="237"/>
      <c r="R597" s="237"/>
      <c r="S597" s="237"/>
      <c r="T597" s="238"/>
      <c r="AT597" s="239" t="s">
        <v>189</v>
      </c>
      <c r="AU597" s="239" t="s">
        <v>84</v>
      </c>
      <c r="AV597" s="13" t="s">
        <v>187</v>
      </c>
      <c r="AW597" s="13" t="s">
        <v>39</v>
      </c>
      <c r="AX597" s="13" t="s">
        <v>24</v>
      </c>
      <c r="AY597" s="239" t="s">
        <v>179</v>
      </c>
    </row>
    <row r="598" spans="2:65" s="1" customFormat="1" ht="22.5" customHeight="1">
      <c r="B598" s="41"/>
      <c r="C598" s="204" t="s">
        <v>690</v>
      </c>
      <c r="D598" s="204" t="s">
        <v>182</v>
      </c>
      <c r="E598" s="205" t="s">
        <v>691</v>
      </c>
      <c r="F598" s="206" t="s">
        <v>692</v>
      </c>
      <c r="G598" s="207" t="s">
        <v>185</v>
      </c>
      <c r="H598" s="208">
        <v>76.367999999999995</v>
      </c>
      <c r="I598" s="209"/>
      <c r="J598" s="210">
        <f>ROUND(I598*H598,2)</f>
        <v>0</v>
      </c>
      <c r="K598" s="206" t="s">
        <v>186</v>
      </c>
      <c r="L598" s="61"/>
      <c r="M598" s="211" t="s">
        <v>22</v>
      </c>
      <c r="N598" s="212" t="s">
        <v>47</v>
      </c>
      <c r="O598" s="42"/>
      <c r="P598" s="213">
        <f>O598*H598</f>
        <v>0</v>
      </c>
      <c r="Q598" s="213">
        <v>0</v>
      </c>
      <c r="R598" s="213">
        <f>Q598*H598</f>
        <v>0</v>
      </c>
      <c r="S598" s="213">
        <v>0</v>
      </c>
      <c r="T598" s="214">
        <f>S598*H598</f>
        <v>0</v>
      </c>
      <c r="AR598" s="24" t="s">
        <v>187</v>
      </c>
      <c r="AT598" s="24" t="s">
        <v>182</v>
      </c>
      <c r="AU598" s="24" t="s">
        <v>84</v>
      </c>
      <c r="AY598" s="24" t="s">
        <v>179</v>
      </c>
      <c r="BE598" s="215">
        <f>IF(N598="základní",J598,0)</f>
        <v>0</v>
      </c>
      <c r="BF598" s="215">
        <f>IF(N598="snížená",J598,0)</f>
        <v>0</v>
      </c>
      <c r="BG598" s="215">
        <f>IF(N598="zákl. přenesená",J598,0)</f>
        <v>0</v>
      </c>
      <c r="BH598" s="215">
        <f>IF(N598="sníž. přenesená",J598,0)</f>
        <v>0</v>
      </c>
      <c r="BI598" s="215">
        <f>IF(N598="nulová",J598,0)</f>
        <v>0</v>
      </c>
      <c r="BJ598" s="24" t="s">
        <v>24</v>
      </c>
      <c r="BK598" s="215">
        <f>ROUND(I598*H598,2)</f>
        <v>0</v>
      </c>
      <c r="BL598" s="24" t="s">
        <v>187</v>
      </c>
      <c r="BM598" s="24" t="s">
        <v>693</v>
      </c>
    </row>
    <row r="599" spans="2:65" s="14" customFormat="1" ht="13.5">
      <c r="B599" s="240"/>
      <c r="C599" s="241"/>
      <c r="D599" s="218" t="s">
        <v>189</v>
      </c>
      <c r="E599" s="242" t="s">
        <v>22</v>
      </c>
      <c r="F599" s="243" t="s">
        <v>429</v>
      </c>
      <c r="G599" s="241"/>
      <c r="H599" s="244" t="s">
        <v>22</v>
      </c>
      <c r="I599" s="245"/>
      <c r="J599" s="241"/>
      <c r="K599" s="241"/>
      <c r="L599" s="246"/>
      <c r="M599" s="247"/>
      <c r="N599" s="248"/>
      <c r="O599" s="248"/>
      <c r="P599" s="248"/>
      <c r="Q599" s="248"/>
      <c r="R599" s="248"/>
      <c r="S599" s="248"/>
      <c r="T599" s="249"/>
      <c r="AT599" s="250" t="s">
        <v>189</v>
      </c>
      <c r="AU599" s="250" t="s">
        <v>84</v>
      </c>
      <c r="AV599" s="14" t="s">
        <v>24</v>
      </c>
      <c r="AW599" s="14" t="s">
        <v>39</v>
      </c>
      <c r="AX599" s="14" t="s">
        <v>76</v>
      </c>
      <c r="AY599" s="250" t="s">
        <v>179</v>
      </c>
    </row>
    <row r="600" spans="2:65" s="12" customFormat="1" ht="13.5">
      <c r="B600" s="216"/>
      <c r="C600" s="217"/>
      <c r="D600" s="218" t="s">
        <v>189</v>
      </c>
      <c r="E600" s="219" t="s">
        <v>22</v>
      </c>
      <c r="F600" s="220" t="s">
        <v>430</v>
      </c>
      <c r="G600" s="217"/>
      <c r="H600" s="221">
        <v>25.751999999999999</v>
      </c>
      <c r="I600" s="222"/>
      <c r="J600" s="217"/>
      <c r="K600" s="217"/>
      <c r="L600" s="223"/>
      <c r="M600" s="224"/>
      <c r="N600" s="225"/>
      <c r="O600" s="225"/>
      <c r="P600" s="225"/>
      <c r="Q600" s="225"/>
      <c r="R600" s="225"/>
      <c r="S600" s="225"/>
      <c r="T600" s="226"/>
      <c r="AT600" s="227" t="s">
        <v>189</v>
      </c>
      <c r="AU600" s="227" t="s">
        <v>84</v>
      </c>
      <c r="AV600" s="12" t="s">
        <v>84</v>
      </c>
      <c r="AW600" s="12" t="s">
        <v>39</v>
      </c>
      <c r="AX600" s="12" t="s">
        <v>76</v>
      </c>
      <c r="AY600" s="227" t="s">
        <v>179</v>
      </c>
    </row>
    <row r="601" spans="2:65" s="12" customFormat="1" ht="13.5">
      <c r="B601" s="216"/>
      <c r="C601" s="217"/>
      <c r="D601" s="218" t="s">
        <v>189</v>
      </c>
      <c r="E601" s="219" t="s">
        <v>22</v>
      </c>
      <c r="F601" s="220" t="s">
        <v>431</v>
      </c>
      <c r="G601" s="217"/>
      <c r="H601" s="221">
        <v>19.757999999999999</v>
      </c>
      <c r="I601" s="222"/>
      <c r="J601" s="217"/>
      <c r="K601" s="217"/>
      <c r="L601" s="223"/>
      <c r="M601" s="224"/>
      <c r="N601" s="225"/>
      <c r="O601" s="225"/>
      <c r="P601" s="225"/>
      <c r="Q601" s="225"/>
      <c r="R601" s="225"/>
      <c r="S601" s="225"/>
      <c r="T601" s="226"/>
      <c r="AT601" s="227" t="s">
        <v>189</v>
      </c>
      <c r="AU601" s="227" t="s">
        <v>84</v>
      </c>
      <c r="AV601" s="12" t="s">
        <v>84</v>
      </c>
      <c r="AW601" s="12" t="s">
        <v>39</v>
      </c>
      <c r="AX601" s="12" t="s">
        <v>76</v>
      </c>
      <c r="AY601" s="227" t="s">
        <v>179</v>
      </c>
    </row>
    <row r="602" spans="2:65" s="12" customFormat="1" ht="13.5">
      <c r="B602" s="216"/>
      <c r="C602" s="217"/>
      <c r="D602" s="218" t="s">
        <v>189</v>
      </c>
      <c r="E602" s="219" t="s">
        <v>22</v>
      </c>
      <c r="F602" s="220" t="s">
        <v>432</v>
      </c>
      <c r="G602" s="217"/>
      <c r="H602" s="221">
        <v>15.096</v>
      </c>
      <c r="I602" s="222"/>
      <c r="J602" s="217"/>
      <c r="K602" s="217"/>
      <c r="L602" s="223"/>
      <c r="M602" s="224"/>
      <c r="N602" s="225"/>
      <c r="O602" s="225"/>
      <c r="P602" s="225"/>
      <c r="Q602" s="225"/>
      <c r="R602" s="225"/>
      <c r="S602" s="225"/>
      <c r="T602" s="226"/>
      <c r="AT602" s="227" t="s">
        <v>189</v>
      </c>
      <c r="AU602" s="227" t="s">
        <v>84</v>
      </c>
      <c r="AV602" s="12" t="s">
        <v>84</v>
      </c>
      <c r="AW602" s="12" t="s">
        <v>39</v>
      </c>
      <c r="AX602" s="12" t="s">
        <v>76</v>
      </c>
      <c r="AY602" s="227" t="s">
        <v>179</v>
      </c>
    </row>
    <row r="603" spans="2:65" s="12" customFormat="1" ht="13.5">
      <c r="B603" s="216"/>
      <c r="C603" s="217"/>
      <c r="D603" s="218" t="s">
        <v>189</v>
      </c>
      <c r="E603" s="219" t="s">
        <v>22</v>
      </c>
      <c r="F603" s="220" t="s">
        <v>433</v>
      </c>
      <c r="G603" s="217"/>
      <c r="H603" s="221">
        <v>15.762</v>
      </c>
      <c r="I603" s="222"/>
      <c r="J603" s="217"/>
      <c r="K603" s="217"/>
      <c r="L603" s="223"/>
      <c r="M603" s="224"/>
      <c r="N603" s="225"/>
      <c r="O603" s="225"/>
      <c r="P603" s="225"/>
      <c r="Q603" s="225"/>
      <c r="R603" s="225"/>
      <c r="S603" s="225"/>
      <c r="T603" s="226"/>
      <c r="AT603" s="227" t="s">
        <v>189</v>
      </c>
      <c r="AU603" s="227" t="s">
        <v>84</v>
      </c>
      <c r="AV603" s="12" t="s">
        <v>84</v>
      </c>
      <c r="AW603" s="12" t="s">
        <v>39</v>
      </c>
      <c r="AX603" s="12" t="s">
        <v>76</v>
      </c>
      <c r="AY603" s="227" t="s">
        <v>179</v>
      </c>
    </row>
    <row r="604" spans="2:65" s="13" customFormat="1" ht="13.5">
      <c r="B604" s="228"/>
      <c r="C604" s="229"/>
      <c r="D604" s="230" t="s">
        <v>189</v>
      </c>
      <c r="E604" s="231" t="s">
        <v>22</v>
      </c>
      <c r="F604" s="232" t="s">
        <v>191</v>
      </c>
      <c r="G604" s="229"/>
      <c r="H604" s="233">
        <v>76.367999999999995</v>
      </c>
      <c r="I604" s="234"/>
      <c r="J604" s="229"/>
      <c r="K604" s="229"/>
      <c r="L604" s="235"/>
      <c r="M604" s="236"/>
      <c r="N604" s="237"/>
      <c r="O604" s="237"/>
      <c r="P604" s="237"/>
      <c r="Q604" s="237"/>
      <c r="R604" s="237"/>
      <c r="S604" s="237"/>
      <c r="T604" s="238"/>
      <c r="AT604" s="239" t="s">
        <v>189</v>
      </c>
      <c r="AU604" s="239" t="s">
        <v>84</v>
      </c>
      <c r="AV604" s="13" t="s">
        <v>187</v>
      </c>
      <c r="AW604" s="13" t="s">
        <v>39</v>
      </c>
      <c r="AX604" s="13" t="s">
        <v>24</v>
      </c>
      <c r="AY604" s="239" t="s">
        <v>179</v>
      </c>
    </row>
    <row r="605" spans="2:65" s="1" customFormat="1" ht="31.5" customHeight="1">
      <c r="B605" s="41"/>
      <c r="C605" s="204" t="s">
        <v>556</v>
      </c>
      <c r="D605" s="204" t="s">
        <v>182</v>
      </c>
      <c r="E605" s="205" t="s">
        <v>694</v>
      </c>
      <c r="F605" s="206" t="s">
        <v>695</v>
      </c>
      <c r="G605" s="207" t="s">
        <v>185</v>
      </c>
      <c r="H605" s="208">
        <v>4.5</v>
      </c>
      <c r="I605" s="209"/>
      <c r="J605" s="210">
        <f>ROUND(I605*H605,2)</f>
        <v>0</v>
      </c>
      <c r="K605" s="206" t="s">
        <v>186</v>
      </c>
      <c r="L605" s="61"/>
      <c r="M605" s="211" t="s">
        <v>22</v>
      </c>
      <c r="N605" s="212" t="s">
        <v>47</v>
      </c>
      <c r="O605" s="42"/>
      <c r="P605" s="213">
        <f>O605*H605</f>
        <v>0</v>
      </c>
      <c r="Q605" s="213">
        <v>0</v>
      </c>
      <c r="R605" s="213">
        <f>Q605*H605</f>
        <v>0</v>
      </c>
      <c r="S605" s="213">
        <v>0</v>
      </c>
      <c r="T605" s="214">
        <f>S605*H605</f>
        <v>0</v>
      </c>
      <c r="AR605" s="24" t="s">
        <v>187</v>
      </c>
      <c r="AT605" s="24" t="s">
        <v>182</v>
      </c>
      <c r="AU605" s="24" t="s">
        <v>84</v>
      </c>
      <c r="AY605" s="24" t="s">
        <v>179</v>
      </c>
      <c r="BE605" s="215">
        <f>IF(N605="základní",J605,0)</f>
        <v>0</v>
      </c>
      <c r="BF605" s="215">
        <f>IF(N605="snížená",J605,0)</f>
        <v>0</v>
      </c>
      <c r="BG605" s="215">
        <f>IF(N605="zákl. přenesená",J605,0)</f>
        <v>0</v>
      </c>
      <c r="BH605" s="215">
        <f>IF(N605="sníž. přenesená",J605,0)</f>
        <v>0</v>
      </c>
      <c r="BI605" s="215">
        <f>IF(N605="nulová",J605,0)</f>
        <v>0</v>
      </c>
      <c r="BJ605" s="24" t="s">
        <v>24</v>
      </c>
      <c r="BK605" s="215">
        <f>ROUND(I605*H605,2)</f>
        <v>0</v>
      </c>
      <c r="BL605" s="24" t="s">
        <v>187</v>
      </c>
      <c r="BM605" s="24" t="s">
        <v>696</v>
      </c>
    </row>
    <row r="606" spans="2:65" s="14" customFormat="1" ht="13.5">
      <c r="B606" s="240"/>
      <c r="C606" s="241"/>
      <c r="D606" s="218" t="s">
        <v>189</v>
      </c>
      <c r="E606" s="242" t="s">
        <v>22</v>
      </c>
      <c r="F606" s="243" t="s">
        <v>317</v>
      </c>
      <c r="G606" s="241"/>
      <c r="H606" s="244" t="s">
        <v>22</v>
      </c>
      <c r="I606" s="245"/>
      <c r="J606" s="241"/>
      <c r="K606" s="241"/>
      <c r="L606" s="246"/>
      <c r="M606" s="247"/>
      <c r="N606" s="248"/>
      <c r="O606" s="248"/>
      <c r="P606" s="248"/>
      <c r="Q606" s="248"/>
      <c r="R606" s="248"/>
      <c r="S606" s="248"/>
      <c r="T606" s="249"/>
      <c r="AT606" s="250" t="s">
        <v>189</v>
      </c>
      <c r="AU606" s="250" t="s">
        <v>84</v>
      </c>
      <c r="AV606" s="14" t="s">
        <v>24</v>
      </c>
      <c r="AW606" s="14" t="s">
        <v>39</v>
      </c>
      <c r="AX606" s="14" t="s">
        <v>76</v>
      </c>
      <c r="AY606" s="250" t="s">
        <v>179</v>
      </c>
    </row>
    <row r="607" spans="2:65" s="12" customFormat="1" ht="13.5">
      <c r="B607" s="216"/>
      <c r="C607" s="217"/>
      <c r="D607" s="218" t="s">
        <v>189</v>
      </c>
      <c r="E607" s="219" t="s">
        <v>22</v>
      </c>
      <c r="F607" s="220" t="s">
        <v>689</v>
      </c>
      <c r="G607" s="217"/>
      <c r="H607" s="221">
        <v>2.25</v>
      </c>
      <c r="I607" s="222"/>
      <c r="J607" s="217"/>
      <c r="K607" s="217"/>
      <c r="L607" s="223"/>
      <c r="M607" s="224"/>
      <c r="N607" s="225"/>
      <c r="O607" s="225"/>
      <c r="P607" s="225"/>
      <c r="Q607" s="225"/>
      <c r="R607" s="225"/>
      <c r="S607" s="225"/>
      <c r="T607" s="226"/>
      <c r="AT607" s="227" t="s">
        <v>189</v>
      </c>
      <c r="AU607" s="227" t="s">
        <v>84</v>
      </c>
      <c r="AV607" s="12" t="s">
        <v>84</v>
      </c>
      <c r="AW607" s="12" t="s">
        <v>39</v>
      </c>
      <c r="AX607" s="12" t="s">
        <v>76</v>
      </c>
      <c r="AY607" s="227" t="s">
        <v>179</v>
      </c>
    </row>
    <row r="608" spans="2:65" s="12" customFormat="1" ht="13.5">
      <c r="B608" s="216"/>
      <c r="C608" s="217"/>
      <c r="D608" s="218" t="s">
        <v>189</v>
      </c>
      <c r="E608" s="219" t="s">
        <v>22</v>
      </c>
      <c r="F608" s="220" t="s">
        <v>689</v>
      </c>
      <c r="G608" s="217"/>
      <c r="H608" s="221">
        <v>2.25</v>
      </c>
      <c r="I608" s="222"/>
      <c r="J608" s="217"/>
      <c r="K608" s="217"/>
      <c r="L608" s="223"/>
      <c r="M608" s="224"/>
      <c r="N608" s="225"/>
      <c r="O608" s="225"/>
      <c r="P608" s="225"/>
      <c r="Q608" s="225"/>
      <c r="R608" s="225"/>
      <c r="S608" s="225"/>
      <c r="T608" s="226"/>
      <c r="AT608" s="227" t="s">
        <v>189</v>
      </c>
      <c r="AU608" s="227" t="s">
        <v>84</v>
      </c>
      <c r="AV608" s="12" t="s">
        <v>84</v>
      </c>
      <c r="AW608" s="12" t="s">
        <v>39</v>
      </c>
      <c r="AX608" s="12" t="s">
        <v>76</v>
      </c>
      <c r="AY608" s="227" t="s">
        <v>179</v>
      </c>
    </row>
    <row r="609" spans="2:65" s="13" customFormat="1" ht="13.5">
      <c r="B609" s="228"/>
      <c r="C609" s="229"/>
      <c r="D609" s="230" t="s">
        <v>189</v>
      </c>
      <c r="E609" s="231" t="s">
        <v>22</v>
      </c>
      <c r="F609" s="232" t="s">
        <v>191</v>
      </c>
      <c r="G609" s="229"/>
      <c r="H609" s="233">
        <v>4.5</v>
      </c>
      <c r="I609" s="234"/>
      <c r="J609" s="229"/>
      <c r="K609" s="229"/>
      <c r="L609" s="235"/>
      <c r="M609" s="236"/>
      <c r="N609" s="237"/>
      <c r="O609" s="237"/>
      <c r="P609" s="237"/>
      <c r="Q609" s="237"/>
      <c r="R609" s="237"/>
      <c r="S609" s="237"/>
      <c r="T609" s="238"/>
      <c r="AT609" s="239" t="s">
        <v>189</v>
      </c>
      <c r="AU609" s="239" t="s">
        <v>84</v>
      </c>
      <c r="AV609" s="13" t="s">
        <v>187</v>
      </c>
      <c r="AW609" s="13" t="s">
        <v>39</v>
      </c>
      <c r="AX609" s="13" t="s">
        <v>24</v>
      </c>
      <c r="AY609" s="239" t="s">
        <v>179</v>
      </c>
    </row>
    <row r="610" spans="2:65" s="1" customFormat="1" ht="22.5" customHeight="1">
      <c r="B610" s="41"/>
      <c r="C610" s="204" t="s">
        <v>697</v>
      </c>
      <c r="D610" s="204" t="s">
        <v>182</v>
      </c>
      <c r="E610" s="205" t="s">
        <v>698</v>
      </c>
      <c r="F610" s="206" t="s">
        <v>699</v>
      </c>
      <c r="G610" s="207" t="s">
        <v>212</v>
      </c>
      <c r="H610" s="208">
        <v>119.065</v>
      </c>
      <c r="I610" s="209"/>
      <c r="J610" s="210">
        <f>ROUND(I610*H610,2)</f>
        <v>0</v>
      </c>
      <c r="K610" s="206" t="s">
        <v>186</v>
      </c>
      <c r="L610" s="61"/>
      <c r="M610" s="211" t="s">
        <v>22</v>
      </c>
      <c r="N610" s="212" t="s">
        <v>47</v>
      </c>
      <c r="O610" s="42"/>
      <c r="P610" s="213">
        <f>O610*H610</f>
        <v>0</v>
      </c>
      <c r="Q610" s="213">
        <v>0</v>
      </c>
      <c r="R610" s="213">
        <f>Q610*H610</f>
        <v>0</v>
      </c>
      <c r="S610" s="213">
        <v>0</v>
      </c>
      <c r="T610" s="214">
        <f>S610*H610</f>
        <v>0</v>
      </c>
      <c r="AR610" s="24" t="s">
        <v>187</v>
      </c>
      <c r="AT610" s="24" t="s">
        <v>182</v>
      </c>
      <c r="AU610" s="24" t="s">
        <v>84</v>
      </c>
      <c r="AY610" s="24" t="s">
        <v>179</v>
      </c>
      <c r="BE610" s="215">
        <f>IF(N610="základní",J610,0)</f>
        <v>0</v>
      </c>
      <c r="BF610" s="215">
        <f>IF(N610="snížená",J610,0)</f>
        <v>0</v>
      </c>
      <c r="BG610" s="215">
        <f>IF(N610="zákl. přenesená",J610,0)</f>
        <v>0</v>
      </c>
      <c r="BH610" s="215">
        <f>IF(N610="sníž. přenesená",J610,0)</f>
        <v>0</v>
      </c>
      <c r="BI610" s="215">
        <f>IF(N610="nulová",J610,0)</f>
        <v>0</v>
      </c>
      <c r="BJ610" s="24" t="s">
        <v>24</v>
      </c>
      <c r="BK610" s="215">
        <f>ROUND(I610*H610,2)</f>
        <v>0</v>
      </c>
      <c r="BL610" s="24" t="s">
        <v>187</v>
      </c>
      <c r="BM610" s="24" t="s">
        <v>700</v>
      </c>
    </row>
    <row r="611" spans="2:65" s="12" customFormat="1" ht="13.5">
      <c r="B611" s="216"/>
      <c r="C611" s="217"/>
      <c r="D611" s="230" t="s">
        <v>189</v>
      </c>
      <c r="E611" s="264" t="s">
        <v>22</v>
      </c>
      <c r="F611" s="265" t="s">
        <v>701</v>
      </c>
      <c r="G611" s="217"/>
      <c r="H611" s="266">
        <v>119.065</v>
      </c>
      <c r="I611" s="222"/>
      <c r="J611" s="217"/>
      <c r="K611" s="217"/>
      <c r="L611" s="223"/>
      <c r="M611" s="224"/>
      <c r="N611" s="225"/>
      <c r="O611" s="225"/>
      <c r="P611" s="225"/>
      <c r="Q611" s="225"/>
      <c r="R611" s="225"/>
      <c r="S611" s="225"/>
      <c r="T611" s="226"/>
      <c r="AT611" s="227" t="s">
        <v>189</v>
      </c>
      <c r="AU611" s="227" t="s">
        <v>84</v>
      </c>
      <c r="AV611" s="12" t="s">
        <v>84</v>
      </c>
      <c r="AW611" s="12" t="s">
        <v>39</v>
      </c>
      <c r="AX611" s="12" t="s">
        <v>24</v>
      </c>
      <c r="AY611" s="227" t="s">
        <v>179</v>
      </c>
    </row>
    <row r="612" spans="2:65" s="1" customFormat="1" ht="22.5" customHeight="1">
      <c r="B612" s="41"/>
      <c r="C612" s="204" t="s">
        <v>702</v>
      </c>
      <c r="D612" s="204" t="s">
        <v>182</v>
      </c>
      <c r="E612" s="205" t="s">
        <v>703</v>
      </c>
      <c r="F612" s="206" t="s">
        <v>704</v>
      </c>
      <c r="G612" s="207" t="s">
        <v>212</v>
      </c>
      <c r="H612" s="208">
        <v>119.065</v>
      </c>
      <c r="I612" s="209"/>
      <c r="J612" s="210">
        <f>ROUND(I612*H612,2)</f>
        <v>0</v>
      </c>
      <c r="K612" s="206" t="s">
        <v>186</v>
      </c>
      <c r="L612" s="61"/>
      <c r="M612" s="211" t="s">
        <v>22</v>
      </c>
      <c r="N612" s="212" t="s">
        <v>47</v>
      </c>
      <c r="O612" s="42"/>
      <c r="P612" s="213">
        <f>O612*H612</f>
        <v>0</v>
      </c>
      <c r="Q612" s="213">
        <v>0</v>
      </c>
      <c r="R612" s="213">
        <f>Q612*H612</f>
        <v>0</v>
      </c>
      <c r="S612" s="213">
        <v>0</v>
      </c>
      <c r="T612" s="214">
        <f>S612*H612</f>
        <v>0</v>
      </c>
      <c r="AR612" s="24" t="s">
        <v>187</v>
      </c>
      <c r="AT612" s="24" t="s">
        <v>182</v>
      </c>
      <c r="AU612" s="24" t="s">
        <v>84</v>
      </c>
      <c r="AY612" s="24" t="s">
        <v>179</v>
      </c>
      <c r="BE612" s="215">
        <f>IF(N612="základní",J612,0)</f>
        <v>0</v>
      </c>
      <c r="BF612" s="215">
        <f>IF(N612="snížená",J612,0)</f>
        <v>0</v>
      </c>
      <c r="BG612" s="215">
        <f>IF(N612="zákl. přenesená",J612,0)</f>
        <v>0</v>
      </c>
      <c r="BH612" s="215">
        <f>IF(N612="sníž. přenesená",J612,0)</f>
        <v>0</v>
      </c>
      <c r="BI612" s="215">
        <f>IF(N612="nulová",J612,0)</f>
        <v>0</v>
      </c>
      <c r="BJ612" s="24" t="s">
        <v>24</v>
      </c>
      <c r="BK612" s="215">
        <f>ROUND(I612*H612,2)</f>
        <v>0</v>
      </c>
      <c r="BL612" s="24" t="s">
        <v>187</v>
      </c>
      <c r="BM612" s="24" t="s">
        <v>705</v>
      </c>
    </row>
    <row r="613" spans="2:65" s="12" customFormat="1" ht="13.5">
      <c r="B613" s="216"/>
      <c r="C613" s="217"/>
      <c r="D613" s="218" t="s">
        <v>189</v>
      </c>
      <c r="E613" s="219" t="s">
        <v>22</v>
      </c>
      <c r="F613" s="220" t="s">
        <v>701</v>
      </c>
      <c r="G613" s="217"/>
      <c r="H613" s="221">
        <v>119.065</v>
      </c>
      <c r="I613" s="222"/>
      <c r="J613" s="217"/>
      <c r="K613" s="217"/>
      <c r="L613" s="223"/>
      <c r="M613" s="224"/>
      <c r="N613" s="225"/>
      <c r="O613" s="225"/>
      <c r="P613" s="225"/>
      <c r="Q613" s="225"/>
      <c r="R613" s="225"/>
      <c r="S613" s="225"/>
      <c r="T613" s="226"/>
      <c r="AT613" s="227" t="s">
        <v>189</v>
      </c>
      <c r="AU613" s="227" t="s">
        <v>84</v>
      </c>
      <c r="AV613" s="12" t="s">
        <v>84</v>
      </c>
      <c r="AW613" s="12" t="s">
        <v>39</v>
      </c>
      <c r="AX613" s="12" t="s">
        <v>76</v>
      </c>
      <c r="AY613" s="227" t="s">
        <v>179</v>
      </c>
    </row>
    <row r="614" spans="2:65" s="13" customFormat="1" ht="13.5">
      <c r="B614" s="228"/>
      <c r="C614" s="229"/>
      <c r="D614" s="230" t="s">
        <v>189</v>
      </c>
      <c r="E614" s="231" t="s">
        <v>22</v>
      </c>
      <c r="F614" s="232" t="s">
        <v>191</v>
      </c>
      <c r="G614" s="229"/>
      <c r="H614" s="233">
        <v>119.065</v>
      </c>
      <c r="I614" s="234"/>
      <c r="J614" s="229"/>
      <c r="K614" s="229"/>
      <c r="L614" s="235"/>
      <c r="M614" s="236"/>
      <c r="N614" s="237"/>
      <c r="O614" s="237"/>
      <c r="P614" s="237"/>
      <c r="Q614" s="237"/>
      <c r="R614" s="237"/>
      <c r="S614" s="237"/>
      <c r="T614" s="238"/>
      <c r="AT614" s="239" t="s">
        <v>189</v>
      </c>
      <c r="AU614" s="239" t="s">
        <v>84</v>
      </c>
      <c r="AV614" s="13" t="s">
        <v>187</v>
      </c>
      <c r="AW614" s="13" t="s">
        <v>39</v>
      </c>
      <c r="AX614" s="13" t="s">
        <v>24</v>
      </c>
      <c r="AY614" s="239" t="s">
        <v>179</v>
      </c>
    </row>
    <row r="615" spans="2:65" s="1" customFormat="1" ht="22.5" customHeight="1">
      <c r="B615" s="41"/>
      <c r="C615" s="204" t="s">
        <v>706</v>
      </c>
      <c r="D615" s="204" t="s">
        <v>182</v>
      </c>
      <c r="E615" s="205" t="s">
        <v>707</v>
      </c>
      <c r="F615" s="206" t="s">
        <v>708</v>
      </c>
      <c r="G615" s="207" t="s">
        <v>212</v>
      </c>
      <c r="H615" s="208">
        <v>119.065</v>
      </c>
      <c r="I615" s="209"/>
      <c r="J615" s="210">
        <f>ROUND(I615*H615,2)</f>
        <v>0</v>
      </c>
      <c r="K615" s="206" t="s">
        <v>186</v>
      </c>
      <c r="L615" s="61"/>
      <c r="M615" s="211" t="s">
        <v>22</v>
      </c>
      <c r="N615" s="212" t="s">
        <v>47</v>
      </c>
      <c r="O615" s="42"/>
      <c r="P615" s="213">
        <f>O615*H615</f>
        <v>0</v>
      </c>
      <c r="Q615" s="213">
        <v>0</v>
      </c>
      <c r="R615" s="213">
        <f>Q615*H615</f>
        <v>0</v>
      </c>
      <c r="S615" s="213">
        <v>0</v>
      </c>
      <c r="T615" s="214">
        <f>S615*H615</f>
        <v>0</v>
      </c>
      <c r="AR615" s="24" t="s">
        <v>187</v>
      </c>
      <c r="AT615" s="24" t="s">
        <v>182</v>
      </c>
      <c r="AU615" s="24" t="s">
        <v>84</v>
      </c>
      <c r="AY615" s="24" t="s">
        <v>179</v>
      </c>
      <c r="BE615" s="215">
        <f>IF(N615="základní",J615,0)</f>
        <v>0</v>
      </c>
      <c r="BF615" s="215">
        <f>IF(N615="snížená",J615,0)</f>
        <v>0</v>
      </c>
      <c r="BG615" s="215">
        <f>IF(N615="zákl. přenesená",J615,0)</f>
        <v>0</v>
      </c>
      <c r="BH615" s="215">
        <f>IF(N615="sníž. přenesená",J615,0)</f>
        <v>0</v>
      </c>
      <c r="BI615" s="215">
        <f>IF(N615="nulová",J615,0)</f>
        <v>0</v>
      </c>
      <c r="BJ615" s="24" t="s">
        <v>24</v>
      </c>
      <c r="BK615" s="215">
        <f>ROUND(I615*H615,2)</f>
        <v>0</v>
      </c>
      <c r="BL615" s="24" t="s">
        <v>187</v>
      </c>
      <c r="BM615" s="24" t="s">
        <v>709</v>
      </c>
    </row>
    <row r="616" spans="2:65" s="12" customFormat="1" ht="13.5">
      <c r="B616" s="216"/>
      <c r="C616" s="217"/>
      <c r="D616" s="218" t="s">
        <v>189</v>
      </c>
      <c r="E616" s="219" t="s">
        <v>22</v>
      </c>
      <c r="F616" s="220" t="s">
        <v>701</v>
      </c>
      <c r="G616" s="217"/>
      <c r="H616" s="221">
        <v>119.065</v>
      </c>
      <c r="I616" s="222"/>
      <c r="J616" s="217"/>
      <c r="K616" s="217"/>
      <c r="L616" s="223"/>
      <c r="M616" s="224"/>
      <c r="N616" s="225"/>
      <c r="O616" s="225"/>
      <c r="P616" s="225"/>
      <c r="Q616" s="225"/>
      <c r="R616" s="225"/>
      <c r="S616" s="225"/>
      <c r="T616" s="226"/>
      <c r="AT616" s="227" t="s">
        <v>189</v>
      </c>
      <c r="AU616" s="227" t="s">
        <v>84</v>
      </c>
      <c r="AV616" s="12" t="s">
        <v>84</v>
      </c>
      <c r="AW616" s="12" t="s">
        <v>39</v>
      </c>
      <c r="AX616" s="12" t="s">
        <v>76</v>
      </c>
      <c r="AY616" s="227" t="s">
        <v>179</v>
      </c>
    </row>
    <row r="617" spans="2:65" s="13" customFormat="1" ht="13.5">
      <c r="B617" s="228"/>
      <c r="C617" s="229"/>
      <c r="D617" s="230" t="s">
        <v>189</v>
      </c>
      <c r="E617" s="231" t="s">
        <v>22</v>
      </c>
      <c r="F617" s="232" t="s">
        <v>191</v>
      </c>
      <c r="G617" s="229"/>
      <c r="H617" s="233">
        <v>119.065</v>
      </c>
      <c r="I617" s="234"/>
      <c r="J617" s="229"/>
      <c r="K617" s="229"/>
      <c r="L617" s="235"/>
      <c r="M617" s="236"/>
      <c r="N617" s="237"/>
      <c r="O617" s="237"/>
      <c r="P617" s="237"/>
      <c r="Q617" s="237"/>
      <c r="R617" s="237"/>
      <c r="S617" s="237"/>
      <c r="T617" s="238"/>
      <c r="AT617" s="239" t="s">
        <v>189</v>
      </c>
      <c r="AU617" s="239" t="s">
        <v>84</v>
      </c>
      <c r="AV617" s="13" t="s">
        <v>187</v>
      </c>
      <c r="AW617" s="13" t="s">
        <v>39</v>
      </c>
      <c r="AX617" s="13" t="s">
        <v>24</v>
      </c>
      <c r="AY617" s="239" t="s">
        <v>179</v>
      </c>
    </row>
    <row r="618" spans="2:65" s="1" customFormat="1" ht="22.5" customHeight="1">
      <c r="B618" s="41"/>
      <c r="C618" s="204" t="s">
        <v>710</v>
      </c>
      <c r="D618" s="204" t="s">
        <v>182</v>
      </c>
      <c r="E618" s="205" t="s">
        <v>711</v>
      </c>
      <c r="F618" s="206" t="s">
        <v>712</v>
      </c>
      <c r="G618" s="207" t="s">
        <v>212</v>
      </c>
      <c r="H618" s="208">
        <v>238.13</v>
      </c>
      <c r="I618" s="209"/>
      <c r="J618" s="210">
        <f>ROUND(I618*H618,2)</f>
        <v>0</v>
      </c>
      <c r="K618" s="206" t="s">
        <v>186</v>
      </c>
      <c r="L618" s="61"/>
      <c r="M618" s="211" t="s">
        <v>22</v>
      </c>
      <c r="N618" s="212" t="s">
        <v>47</v>
      </c>
      <c r="O618" s="42"/>
      <c r="P618" s="213">
        <f>O618*H618</f>
        <v>0</v>
      </c>
      <c r="Q618" s="213">
        <v>0</v>
      </c>
      <c r="R618" s="213">
        <f>Q618*H618</f>
        <v>0</v>
      </c>
      <c r="S618" s="213">
        <v>0</v>
      </c>
      <c r="T618" s="214">
        <f>S618*H618</f>
        <v>0</v>
      </c>
      <c r="AR618" s="24" t="s">
        <v>187</v>
      </c>
      <c r="AT618" s="24" t="s">
        <v>182</v>
      </c>
      <c r="AU618" s="24" t="s">
        <v>84</v>
      </c>
      <c r="AY618" s="24" t="s">
        <v>179</v>
      </c>
      <c r="BE618" s="215">
        <f>IF(N618="základní",J618,0)</f>
        <v>0</v>
      </c>
      <c r="BF618" s="215">
        <f>IF(N618="snížená",J618,0)</f>
        <v>0</v>
      </c>
      <c r="BG618" s="215">
        <f>IF(N618="zákl. přenesená",J618,0)</f>
        <v>0</v>
      </c>
      <c r="BH618" s="215">
        <f>IF(N618="sníž. přenesená",J618,0)</f>
        <v>0</v>
      </c>
      <c r="BI618" s="215">
        <f>IF(N618="nulová",J618,0)</f>
        <v>0</v>
      </c>
      <c r="BJ618" s="24" t="s">
        <v>24</v>
      </c>
      <c r="BK618" s="215">
        <f>ROUND(I618*H618,2)</f>
        <v>0</v>
      </c>
      <c r="BL618" s="24" t="s">
        <v>187</v>
      </c>
      <c r="BM618" s="24" t="s">
        <v>713</v>
      </c>
    </row>
    <row r="619" spans="2:65" s="12" customFormat="1" ht="13.5">
      <c r="B619" s="216"/>
      <c r="C619" s="217"/>
      <c r="D619" s="218" t="s">
        <v>189</v>
      </c>
      <c r="E619" s="219" t="s">
        <v>22</v>
      </c>
      <c r="F619" s="220" t="s">
        <v>714</v>
      </c>
      <c r="G619" s="217"/>
      <c r="H619" s="221">
        <v>238.13</v>
      </c>
      <c r="I619" s="222"/>
      <c r="J619" s="217"/>
      <c r="K619" s="217"/>
      <c r="L619" s="223"/>
      <c r="M619" s="224"/>
      <c r="N619" s="225"/>
      <c r="O619" s="225"/>
      <c r="P619" s="225"/>
      <c r="Q619" s="225"/>
      <c r="R619" s="225"/>
      <c r="S619" s="225"/>
      <c r="T619" s="226"/>
      <c r="AT619" s="227" t="s">
        <v>189</v>
      </c>
      <c r="AU619" s="227" t="s">
        <v>84</v>
      </c>
      <c r="AV619" s="12" t="s">
        <v>84</v>
      </c>
      <c r="AW619" s="12" t="s">
        <v>39</v>
      </c>
      <c r="AX619" s="12" t="s">
        <v>76</v>
      </c>
      <c r="AY619" s="227" t="s">
        <v>179</v>
      </c>
    </row>
    <row r="620" spans="2:65" s="13" customFormat="1" ht="13.5">
      <c r="B620" s="228"/>
      <c r="C620" s="229"/>
      <c r="D620" s="230" t="s">
        <v>189</v>
      </c>
      <c r="E620" s="231" t="s">
        <v>22</v>
      </c>
      <c r="F620" s="232" t="s">
        <v>191</v>
      </c>
      <c r="G620" s="229"/>
      <c r="H620" s="233">
        <v>238.13</v>
      </c>
      <c r="I620" s="234"/>
      <c r="J620" s="229"/>
      <c r="K620" s="229"/>
      <c r="L620" s="235"/>
      <c r="M620" s="236"/>
      <c r="N620" s="237"/>
      <c r="O620" s="237"/>
      <c r="P620" s="237"/>
      <c r="Q620" s="237"/>
      <c r="R620" s="237"/>
      <c r="S620" s="237"/>
      <c r="T620" s="238"/>
      <c r="AT620" s="239" t="s">
        <v>189</v>
      </c>
      <c r="AU620" s="239" t="s">
        <v>84</v>
      </c>
      <c r="AV620" s="13" t="s">
        <v>187</v>
      </c>
      <c r="AW620" s="13" t="s">
        <v>39</v>
      </c>
      <c r="AX620" s="13" t="s">
        <v>24</v>
      </c>
      <c r="AY620" s="239" t="s">
        <v>179</v>
      </c>
    </row>
    <row r="621" spans="2:65" s="1" customFormat="1" ht="22.5" customHeight="1">
      <c r="B621" s="41"/>
      <c r="C621" s="204" t="s">
        <v>715</v>
      </c>
      <c r="D621" s="204" t="s">
        <v>182</v>
      </c>
      <c r="E621" s="205" t="s">
        <v>716</v>
      </c>
      <c r="F621" s="206" t="s">
        <v>717</v>
      </c>
      <c r="G621" s="207" t="s">
        <v>212</v>
      </c>
      <c r="H621" s="208">
        <v>119.065</v>
      </c>
      <c r="I621" s="209"/>
      <c r="J621" s="210">
        <f>ROUND(I621*H621,2)</f>
        <v>0</v>
      </c>
      <c r="K621" s="206" t="s">
        <v>186</v>
      </c>
      <c r="L621" s="61"/>
      <c r="M621" s="211" t="s">
        <v>22</v>
      </c>
      <c r="N621" s="212" t="s">
        <v>47</v>
      </c>
      <c r="O621" s="42"/>
      <c r="P621" s="213">
        <f>O621*H621</f>
        <v>0</v>
      </c>
      <c r="Q621" s="213">
        <v>0</v>
      </c>
      <c r="R621" s="213">
        <f>Q621*H621</f>
        <v>0</v>
      </c>
      <c r="S621" s="213">
        <v>0</v>
      </c>
      <c r="T621" s="214">
        <f>S621*H621</f>
        <v>0</v>
      </c>
      <c r="AR621" s="24" t="s">
        <v>187</v>
      </c>
      <c r="AT621" s="24" t="s">
        <v>182</v>
      </c>
      <c r="AU621" s="24" t="s">
        <v>84</v>
      </c>
      <c r="AY621" s="24" t="s">
        <v>179</v>
      </c>
      <c r="BE621" s="215">
        <f>IF(N621="základní",J621,0)</f>
        <v>0</v>
      </c>
      <c r="BF621" s="215">
        <f>IF(N621="snížená",J621,0)</f>
        <v>0</v>
      </c>
      <c r="BG621" s="215">
        <f>IF(N621="zákl. přenesená",J621,0)</f>
        <v>0</v>
      </c>
      <c r="BH621" s="215">
        <f>IF(N621="sníž. přenesená",J621,0)</f>
        <v>0</v>
      </c>
      <c r="BI621" s="215">
        <f>IF(N621="nulová",J621,0)</f>
        <v>0</v>
      </c>
      <c r="BJ621" s="24" t="s">
        <v>24</v>
      </c>
      <c r="BK621" s="215">
        <f>ROUND(I621*H621,2)</f>
        <v>0</v>
      </c>
      <c r="BL621" s="24" t="s">
        <v>187</v>
      </c>
      <c r="BM621" s="24" t="s">
        <v>718</v>
      </c>
    </row>
    <row r="622" spans="2:65" s="12" customFormat="1" ht="13.5">
      <c r="B622" s="216"/>
      <c r="C622" s="217"/>
      <c r="D622" s="230" t="s">
        <v>189</v>
      </c>
      <c r="E622" s="264" t="s">
        <v>22</v>
      </c>
      <c r="F622" s="265" t="s">
        <v>701</v>
      </c>
      <c r="G622" s="217"/>
      <c r="H622" s="266">
        <v>119.065</v>
      </c>
      <c r="I622" s="222"/>
      <c r="J622" s="217"/>
      <c r="K622" s="217"/>
      <c r="L622" s="223"/>
      <c r="M622" s="224"/>
      <c r="N622" s="225"/>
      <c r="O622" s="225"/>
      <c r="P622" s="225"/>
      <c r="Q622" s="225"/>
      <c r="R622" s="225"/>
      <c r="S622" s="225"/>
      <c r="T622" s="226"/>
      <c r="AT622" s="227" t="s">
        <v>189</v>
      </c>
      <c r="AU622" s="227" t="s">
        <v>84</v>
      </c>
      <c r="AV622" s="12" t="s">
        <v>84</v>
      </c>
      <c r="AW622" s="12" t="s">
        <v>39</v>
      </c>
      <c r="AX622" s="12" t="s">
        <v>24</v>
      </c>
      <c r="AY622" s="227" t="s">
        <v>179</v>
      </c>
    </row>
    <row r="623" spans="2:65" s="1" customFormat="1" ht="22.5" customHeight="1">
      <c r="B623" s="41"/>
      <c r="C623" s="204" t="s">
        <v>559</v>
      </c>
      <c r="D623" s="204" t="s">
        <v>182</v>
      </c>
      <c r="E623" s="205" t="s">
        <v>719</v>
      </c>
      <c r="F623" s="206" t="s">
        <v>720</v>
      </c>
      <c r="G623" s="207" t="s">
        <v>212</v>
      </c>
      <c r="H623" s="208">
        <v>595.32500000000005</v>
      </c>
      <c r="I623" s="209"/>
      <c r="J623" s="210">
        <f>ROUND(I623*H623,2)</f>
        <v>0</v>
      </c>
      <c r="K623" s="206" t="s">
        <v>186</v>
      </c>
      <c r="L623" s="61"/>
      <c r="M623" s="211" t="s">
        <v>22</v>
      </c>
      <c r="N623" s="212" t="s">
        <v>47</v>
      </c>
      <c r="O623" s="42"/>
      <c r="P623" s="213">
        <f>O623*H623</f>
        <v>0</v>
      </c>
      <c r="Q623" s="213">
        <v>0</v>
      </c>
      <c r="R623" s="213">
        <f>Q623*H623</f>
        <v>0</v>
      </c>
      <c r="S623" s="213">
        <v>0</v>
      </c>
      <c r="T623" s="214">
        <f>S623*H623</f>
        <v>0</v>
      </c>
      <c r="AR623" s="24" t="s">
        <v>187</v>
      </c>
      <c r="AT623" s="24" t="s">
        <v>182</v>
      </c>
      <c r="AU623" s="24" t="s">
        <v>84</v>
      </c>
      <c r="AY623" s="24" t="s">
        <v>179</v>
      </c>
      <c r="BE623" s="215">
        <f>IF(N623="základní",J623,0)</f>
        <v>0</v>
      </c>
      <c r="BF623" s="215">
        <f>IF(N623="snížená",J623,0)</f>
        <v>0</v>
      </c>
      <c r="BG623" s="215">
        <f>IF(N623="zákl. přenesená",J623,0)</f>
        <v>0</v>
      </c>
      <c r="BH623" s="215">
        <f>IF(N623="sníž. přenesená",J623,0)</f>
        <v>0</v>
      </c>
      <c r="BI623" s="215">
        <f>IF(N623="nulová",J623,0)</f>
        <v>0</v>
      </c>
      <c r="BJ623" s="24" t="s">
        <v>24</v>
      </c>
      <c r="BK623" s="215">
        <f>ROUND(I623*H623,2)</f>
        <v>0</v>
      </c>
      <c r="BL623" s="24" t="s">
        <v>187</v>
      </c>
      <c r="BM623" s="24" t="s">
        <v>721</v>
      </c>
    </row>
    <row r="624" spans="2:65" s="12" customFormat="1" ht="13.5">
      <c r="B624" s="216"/>
      <c r="C624" s="217"/>
      <c r="D624" s="218" t="s">
        <v>189</v>
      </c>
      <c r="E624" s="219" t="s">
        <v>22</v>
      </c>
      <c r="F624" s="220" t="s">
        <v>722</v>
      </c>
      <c r="G624" s="217"/>
      <c r="H624" s="221">
        <v>595.32500000000005</v>
      </c>
      <c r="I624" s="222"/>
      <c r="J624" s="217"/>
      <c r="K624" s="217"/>
      <c r="L624" s="223"/>
      <c r="M624" s="224"/>
      <c r="N624" s="225"/>
      <c r="O624" s="225"/>
      <c r="P624" s="225"/>
      <c r="Q624" s="225"/>
      <c r="R624" s="225"/>
      <c r="S624" s="225"/>
      <c r="T624" s="226"/>
      <c r="AT624" s="227" t="s">
        <v>189</v>
      </c>
      <c r="AU624" s="227" t="s">
        <v>84</v>
      </c>
      <c r="AV624" s="12" t="s">
        <v>84</v>
      </c>
      <c r="AW624" s="12" t="s">
        <v>39</v>
      </c>
      <c r="AX624" s="12" t="s">
        <v>76</v>
      </c>
      <c r="AY624" s="227" t="s">
        <v>179</v>
      </c>
    </row>
    <row r="625" spans="2:65" s="13" customFormat="1" ht="13.5">
      <c r="B625" s="228"/>
      <c r="C625" s="229"/>
      <c r="D625" s="230" t="s">
        <v>189</v>
      </c>
      <c r="E625" s="231" t="s">
        <v>22</v>
      </c>
      <c r="F625" s="232" t="s">
        <v>191</v>
      </c>
      <c r="G625" s="229"/>
      <c r="H625" s="233">
        <v>595.32500000000005</v>
      </c>
      <c r="I625" s="234"/>
      <c r="J625" s="229"/>
      <c r="K625" s="229"/>
      <c r="L625" s="235"/>
      <c r="M625" s="236"/>
      <c r="N625" s="237"/>
      <c r="O625" s="237"/>
      <c r="P625" s="237"/>
      <c r="Q625" s="237"/>
      <c r="R625" s="237"/>
      <c r="S625" s="237"/>
      <c r="T625" s="238"/>
      <c r="AT625" s="239" t="s">
        <v>189</v>
      </c>
      <c r="AU625" s="239" t="s">
        <v>84</v>
      </c>
      <c r="AV625" s="13" t="s">
        <v>187</v>
      </c>
      <c r="AW625" s="13" t="s">
        <v>39</v>
      </c>
      <c r="AX625" s="13" t="s">
        <v>24</v>
      </c>
      <c r="AY625" s="239" t="s">
        <v>179</v>
      </c>
    </row>
    <row r="626" spans="2:65" s="1" customFormat="1" ht="22.5" customHeight="1">
      <c r="B626" s="41"/>
      <c r="C626" s="204" t="s">
        <v>723</v>
      </c>
      <c r="D626" s="204" t="s">
        <v>182</v>
      </c>
      <c r="E626" s="205" t="s">
        <v>724</v>
      </c>
      <c r="F626" s="206" t="s">
        <v>725</v>
      </c>
      <c r="G626" s="207" t="s">
        <v>212</v>
      </c>
      <c r="H626" s="208">
        <v>119.065</v>
      </c>
      <c r="I626" s="209"/>
      <c r="J626" s="210">
        <f>ROUND(I626*H626,2)</f>
        <v>0</v>
      </c>
      <c r="K626" s="206" t="s">
        <v>186</v>
      </c>
      <c r="L626" s="61"/>
      <c r="M626" s="211" t="s">
        <v>22</v>
      </c>
      <c r="N626" s="212" t="s">
        <v>47</v>
      </c>
      <c r="O626" s="42"/>
      <c r="P626" s="213">
        <f>O626*H626</f>
        <v>0</v>
      </c>
      <c r="Q626" s="213">
        <v>0</v>
      </c>
      <c r="R626" s="213">
        <f>Q626*H626</f>
        <v>0</v>
      </c>
      <c r="S626" s="213">
        <v>0</v>
      </c>
      <c r="T626" s="214">
        <f>S626*H626</f>
        <v>0</v>
      </c>
      <c r="AR626" s="24" t="s">
        <v>187</v>
      </c>
      <c r="AT626" s="24" t="s">
        <v>182</v>
      </c>
      <c r="AU626" s="24" t="s">
        <v>84</v>
      </c>
      <c r="AY626" s="24" t="s">
        <v>179</v>
      </c>
      <c r="BE626" s="215">
        <f>IF(N626="základní",J626,0)</f>
        <v>0</v>
      </c>
      <c r="BF626" s="215">
        <f>IF(N626="snížená",J626,0)</f>
        <v>0</v>
      </c>
      <c r="BG626" s="215">
        <f>IF(N626="zákl. přenesená",J626,0)</f>
        <v>0</v>
      </c>
      <c r="BH626" s="215">
        <f>IF(N626="sníž. přenesená",J626,0)</f>
        <v>0</v>
      </c>
      <c r="BI626" s="215">
        <f>IF(N626="nulová",J626,0)</f>
        <v>0</v>
      </c>
      <c r="BJ626" s="24" t="s">
        <v>24</v>
      </c>
      <c r="BK626" s="215">
        <f>ROUND(I626*H626,2)</f>
        <v>0</v>
      </c>
      <c r="BL626" s="24" t="s">
        <v>187</v>
      </c>
      <c r="BM626" s="24" t="s">
        <v>726</v>
      </c>
    </row>
    <row r="627" spans="2:65" s="12" customFormat="1" ht="13.5">
      <c r="B627" s="216"/>
      <c r="C627" s="217"/>
      <c r="D627" s="218" t="s">
        <v>189</v>
      </c>
      <c r="E627" s="219" t="s">
        <v>22</v>
      </c>
      <c r="F627" s="220" t="s">
        <v>701</v>
      </c>
      <c r="G627" s="217"/>
      <c r="H627" s="221">
        <v>119.065</v>
      </c>
      <c r="I627" s="222"/>
      <c r="J627" s="217"/>
      <c r="K627" s="217"/>
      <c r="L627" s="223"/>
      <c r="M627" s="224"/>
      <c r="N627" s="225"/>
      <c r="O627" s="225"/>
      <c r="P627" s="225"/>
      <c r="Q627" s="225"/>
      <c r="R627" s="225"/>
      <c r="S627" s="225"/>
      <c r="T627" s="226"/>
      <c r="AT627" s="227" t="s">
        <v>189</v>
      </c>
      <c r="AU627" s="227" t="s">
        <v>84</v>
      </c>
      <c r="AV627" s="12" t="s">
        <v>84</v>
      </c>
      <c r="AW627" s="12" t="s">
        <v>39</v>
      </c>
      <c r="AX627" s="12" t="s">
        <v>76</v>
      </c>
      <c r="AY627" s="227" t="s">
        <v>179</v>
      </c>
    </row>
    <row r="628" spans="2:65" s="13" customFormat="1" ht="13.5">
      <c r="B628" s="228"/>
      <c r="C628" s="229"/>
      <c r="D628" s="230" t="s">
        <v>189</v>
      </c>
      <c r="E628" s="231" t="s">
        <v>22</v>
      </c>
      <c r="F628" s="232" t="s">
        <v>191</v>
      </c>
      <c r="G628" s="229"/>
      <c r="H628" s="233">
        <v>119.065</v>
      </c>
      <c r="I628" s="234"/>
      <c r="J628" s="229"/>
      <c r="K628" s="229"/>
      <c r="L628" s="235"/>
      <c r="M628" s="236"/>
      <c r="N628" s="237"/>
      <c r="O628" s="237"/>
      <c r="P628" s="237"/>
      <c r="Q628" s="237"/>
      <c r="R628" s="237"/>
      <c r="S628" s="237"/>
      <c r="T628" s="238"/>
      <c r="AT628" s="239" t="s">
        <v>189</v>
      </c>
      <c r="AU628" s="239" t="s">
        <v>84</v>
      </c>
      <c r="AV628" s="13" t="s">
        <v>187</v>
      </c>
      <c r="AW628" s="13" t="s">
        <v>39</v>
      </c>
      <c r="AX628" s="13" t="s">
        <v>24</v>
      </c>
      <c r="AY628" s="239" t="s">
        <v>179</v>
      </c>
    </row>
    <row r="629" spans="2:65" s="1" customFormat="1" ht="22.5" customHeight="1">
      <c r="B629" s="41"/>
      <c r="C629" s="204" t="s">
        <v>563</v>
      </c>
      <c r="D629" s="204" t="s">
        <v>182</v>
      </c>
      <c r="E629" s="205" t="s">
        <v>727</v>
      </c>
      <c r="F629" s="206" t="s">
        <v>728</v>
      </c>
      <c r="G629" s="207" t="s">
        <v>185</v>
      </c>
      <c r="H629" s="208">
        <v>1.4350000000000001</v>
      </c>
      <c r="I629" s="209"/>
      <c r="J629" s="210">
        <f>ROUND(I629*H629,2)</f>
        <v>0</v>
      </c>
      <c r="K629" s="206" t="s">
        <v>186</v>
      </c>
      <c r="L629" s="61"/>
      <c r="M629" s="211" t="s">
        <v>22</v>
      </c>
      <c r="N629" s="212" t="s">
        <v>47</v>
      </c>
      <c r="O629" s="42"/>
      <c r="P629" s="213">
        <f>O629*H629</f>
        <v>0</v>
      </c>
      <c r="Q629" s="213">
        <v>0</v>
      </c>
      <c r="R629" s="213">
        <f>Q629*H629</f>
        <v>0</v>
      </c>
      <c r="S629" s="213">
        <v>0</v>
      </c>
      <c r="T629" s="214">
        <f>S629*H629</f>
        <v>0</v>
      </c>
      <c r="AR629" s="24" t="s">
        <v>187</v>
      </c>
      <c r="AT629" s="24" t="s">
        <v>182</v>
      </c>
      <c r="AU629" s="24" t="s">
        <v>84</v>
      </c>
      <c r="AY629" s="24" t="s">
        <v>179</v>
      </c>
      <c r="BE629" s="215">
        <f>IF(N629="základní",J629,0)</f>
        <v>0</v>
      </c>
      <c r="BF629" s="215">
        <f>IF(N629="snížená",J629,0)</f>
        <v>0</v>
      </c>
      <c r="BG629" s="215">
        <f>IF(N629="zákl. přenesená",J629,0)</f>
        <v>0</v>
      </c>
      <c r="BH629" s="215">
        <f>IF(N629="sníž. přenesená",J629,0)</f>
        <v>0</v>
      </c>
      <c r="BI629" s="215">
        <f>IF(N629="nulová",J629,0)</f>
        <v>0</v>
      </c>
      <c r="BJ629" s="24" t="s">
        <v>24</v>
      </c>
      <c r="BK629" s="215">
        <f>ROUND(I629*H629,2)</f>
        <v>0</v>
      </c>
      <c r="BL629" s="24" t="s">
        <v>187</v>
      </c>
      <c r="BM629" s="24" t="s">
        <v>729</v>
      </c>
    </row>
    <row r="630" spans="2:65" s="14" customFormat="1" ht="13.5">
      <c r="B630" s="240"/>
      <c r="C630" s="241"/>
      <c r="D630" s="218" t="s">
        <v>189</v>
      </c>
      <c r="E630" s="242" t="s">
        <v>22</v>
      </c>
      <c r="F630" s="243" t="s">
        <v>292</v>
      </c>
      <c r="G630" s="241"/>
      <c r="H630" s="244" t="s">
        <v>22</v>
      </c>
      <c r="I630" s="245"/>
      <c r="J630" s="241"/>
      <c r="K630" s="241"/>
      <c r="L630" s="246"/>
      <c r="M630" s="247"/>
      <c r="N630" s="248"/>
      <c r="O630" s="248"/>
      <c r="P630" s="248"/>
      <c r="Q630" s="248"/>
      <c r="R630" s="248"/>
      <c r="S630" s="248"/>
      <c r="T630" s="249"/>
      <c r="AT630" s="250" t="s">
        <v>189</v>
      </c>
      <c r="AU630" s="250" t="s">
        <v>84</v>
      </c>
      <c r="AV630" s="14" t="s">
        <v>24</v>
      </c>
      <c r="AW630" s="14" t="s">
        <v>39</v>
      </c>
      <c r="AX630" s="14" t="s">
        <v>76</v>
      </c>
      <c r="AY630" s="250" t="s">
        <v>179</v>
      </c>
    </row>
    <row r="631" spans="2:65" s="12" customFormat="1" ht="13.5">
      <c r="B631" s="216"/>
      <c r="C631" s="217"/>
      <c r="D631" s="218" t="s">
        <v>189</v>
      </c>
      <c r="E631" s="219" t="s">
        <v>22</v>
      </c>
      <c r="F631" s="220" t="s">
        <v>730</v>
      </c>
      <c r="G631" s="217"/>
      <c r="H631" s="221">
        <v>1.06</v>
      </c>
      <c r="I631" s="222"/>
      <c r="J631" s="217"/>
      <c r="K631" s="217"/>
      <c r="L631" s="223"/>
      <c r="M631" s="224"/>
      <c r="N631" s="225"/>
      <c r="O631" s="225"/>
      <c r="P631" s="225"/>
      <c r="Q631" s="225"/>
      <c r="R631" s="225"/>
      <c r="S631" s="225"/>
      <c r="T631" s="226"/>
      <c r="AT631" s="227" t="s">
        <v>189</v>
      </c>
      <c r="AU631" s="227" t="s">
        <v>84</v>
      </c>
      <c r="AV631" s="12" t="s">
        <v>84</v>
      </c>
      <c r="AW631" s="12" t="s">
        <v>39</v>
      </c>
      <c r="AX631" s="12" t="s">
        <v>76</v>
      </c>
      <c r="AY631" s="227" t="s">
        <v>179</v>
      </c>
    </row>
    <row r="632" spans="2:65" s="14" customFormat="1" ht="13.5">
      <c r="B632" s="240"/>
      <c r="C632" s="241"/>
      <c r="D632" s="218" t="s">
        <v>189</v>
      </c>
      <c r="E632" s="242" t="s">
        <v>22</v>
      </c>
      <c r="F632" s="243" t="s">
        <v>298</v>
      </c>
      <c r="G632" s="241"/>
      <c r="H632" s="244" t="s">
        <v>22</v>
      </c>
      <c r="I632" s="245"/>
      <c r="J632" s="241"/>
      <c r="K632" s="241"/>
      <c r="L632" s="246"/>
      <c r="M632" s="247"/>
      <c r="N632" s="248"/>
      <c r="O632" s="248"/>
      <c r="P632" s="248"/>
      <c r="Q632" s="248"/>
      <c r="R632" s="248"/>
      <c r="S632" s="248"/>
      <c r="T632" s="249"/>
      <c r="AT632" s="250" t="s">
        <v>189</v>
      </c>
      <c r="AU632" s="250" t="s">
        <v>84</v>
      </c>
      <c r="AV632" s="14" t="s">
        <v>24</v>
      </c>
      <c r="AW632" s="14" t="s">
        <v>39</v>
      </c>
      <c r="AX632" s="14" t="s">
        <v>76</v>
      </c>
      <c r="AY632" s="250" t="s">
        <v>179</v>
      </c>
    </row>
    <row r="633" spans="2:65" s="12" customFormat="1" ht="13.5">
      <c r="B633" s="216"/>
      <c r="C633" s="217"/>
      <c r="D633" s="218" t="s">
        <v>189</v>
      </c>
      <c r="E633" s="219" t="s">
        <v>22</v>
      </c>
      <c r="F633" s="220" t="s">
        <v>731</v>
      </c>
      <c r="G633" s="217"/>
      <c r="H633" s="221">
        <v>0.375</v>
      </c>
      <c r="I633" s="222"/>
      <c r="J633" s="217"/>
      <c r="K633" s="217"/>
      <c r="L633" s="223"/>
      <c r="M633" s="224"/>
      <c r="N633" s="225"/>
      <c r="O633" s="225"/>
      <c r="P633" s="225"/>
      <c r="Q633" s="225"/>
      <c r="R633" s="225"/>
      <c r="S633" s="225"/>
      <c r="T633" s="226"/>
      <c r="AT633" s="227" t="s">
        <v>189</v>
      </c>
      <c r="AU633" s="227" t="s">
        <v>84</v>
      </c>
      <c r="AV633" s="12" t="s">
        <v>84</v>
      </c>
      <c r="AW633" s="12" t="s">
        <v>39</v>
      </c>
      <c r="AX633" s="12" t="s">
        <v>76</v>
      </c>
      <c r="AY633" s="227" t="s">
        <v>179</v>
      </c>
    </row>
    <row r="634" spans="2:65" s="13" customFormat="1" ht="13.5">
      <c r="B634" s="228"/>
      <c r="C634" s="229"/>
      <c r="D634" s="218" t="s">
        <v>189</v>
      </c>
      <c r="E634" s="251" t="s">
        <v>22</v>
      </c>
      <c r="F634" s="252" t="s">
        <v>191</v>
      </c>
      <c r="G634" s="229"/>
      <c r="H634" s="253">
        <v>1.4350000000000001</v>
      </c>
      <c r="I634" s="234"/>
      <c r="J634" s="229"/>
      <c r="K634" s="229"/>
      <c r="L634" s="235"/>
      <c r="M634" s="236"/>
      <c r="N634" s="237"/>
      <c r="O634" s="237"/>
      <c r="P634" s="237"/>
      <c r="Q634" s="237"/>
      <c r="R634" s="237"/>
      <c r="S634" s="237"/>
      <c r="T634" s="238"/>
      <c r="AT634" s="239" t="s">
        <v>189</v>
      </c>
      <c r="AU634" s="239" t="s">
        <v>84</v>
      </c>
      <c r="AV634" s="13" t="s">
        <v>187</v>
      </c>
      <c r="AW634" s="13" t="s">
        <v>39</v>
      </c>
      <c r="AX634" s="13" t="s">
        <v>24</v>
      </c>
      <c r="AY634" s="239" t="s">
        <v>179</v>
      </c>
    </row>
    <row r="635" spans="2:65" s="11" customFormat="1" ht="29.85" customHeight="1">
      <c r="B635" s="187"/>
      <c r="C635" s="188"/>
      <c r="D635" s="201" t="s">
        <v>75</v>
      </c>
      <c r="E635" s="202" t="s">
        <v>732</v>
      </c>
      <c r="F635" s="202" t="s">
        <v>733</v>
      </c>
      <c r="G635" s="188"/>
      <c r="H635" s="188"/>
      <c r="I635" s="191"/>
      <c r="J635" s="203">
        <f>BK635</f>
        <v>0</v>
      </c>
      <c r="K635" s="188"/>
      <c r="L635" s="193"/>
      <c r="M635" s="194"/>
      <c r="N635" s="195"/>
      <c r="O635" s="195"/>
      <c r="P635" s="196">
        <f>SUM(P636:P642)</f>
        <v>0</v>
      </c>
      <c r="Q635" s="195"/>
      <c r="R635" s="196">
        <f>SUM(R636:R642)</f>
        <v>0</v>
      </c>
      <c r="S635" s="195"/>
      <c r="T635" s="197">
        <f>SUM(T636:T642)</f>
        <v>0</v>
      </c>
      <c r="AR635" s="198" t="s">
        <v>24</v>
      </c>
      <c r="AT635" s="199" t="s">
        <v>75</v>
      </c>
      <c r="AU635" s="199" t="s">
        <v>24</v>
      </c>
      <c r="AY635" s="198" t="s">
        <v>179</v>
      </c>
      <c r="BK635" s="200">
        <f>SUM(BK636:BK642)</f>
        <v>0</v>
      </c>
    </row>
    <row r="636" spans="2:65" s="1" customFormat="1" ht="22.5" customHeight="1">
      <c r="B636" s="41"/>
      <c r="C636" s="204" t="s">
        <v>734</v>
      </c>
      <c r="D636" s="204" t="s">
        <v>182</v>
      </c>
      <c r="E636" s="205" t="s">
        <v>735</v>
      </c>
      <c r="F636" s="206" t="s">
        <v>736</v>
      </c>
      <c r="G636" s="207" t="s">
        <v>372</v>
      </c>
      <c r="H636" s="208">
        <v>10</v>
      </c>
      <c r="I636" s="209"/>
      <c r="J636" s="210">
        <f>ROUND(I636*H636,2)</f>
        <v>0</v>
      </c>
      <c r="K636" s="206" t="s">
        <v>186</v>
      </c>
      <c r="L636" s="61"/>
      <c r="M636" s="211" t="s">
        <v>22</v>
      </c>
      <c r="N636" s="212" t="s">
        <v>47</v>
      </c>
      <c r="O636" s="42"/>
      <c r="P636" s="213">
        <f>O636*H636</f>
        <v>0</v>
      </c>
      <c r="Q636" s="213">
        <v>0</v>
      </c>
      <c r="R636" s="213">
        <f>Q636*H636</f>
        <v>0</v>
      </c>
      <c r="S636" s="213">
        <v>0</v>
      </c>
      <c r="T636" s="214">
        <f>S636*H636</f>
        <v>0</v>
      </c>
      <c r="AR636" s="24" t="s">
        <v>187</v>
      </c>
      <c r="AT636" s="24" t="s">
        <v>182</v>
      </c>
      <c r="AU636" s="24" t="s">
        <v>84</v>
      </c>
      <c r="AY636" s="24" t="s">
        <v>179</v>
      </c>
      <c r="BE636" s="215">
        <f>IF(N636="základní",J636,0)</f>
        <v>0</v>
      </c>
      <c r="BF636" s="215">
        <f>IF(N636="snížená",J636,0)</f>
        <v>0</v>
      </c>
      <c r="BG636" s="215">
        <f>IF(N636="zákl. přenesená",J636,0)</f>
        <v>0</v>
      </c>
      <c r="BH636" s="215">
        <f>IF(N636="sníž. přenesená",J636,0)</f>
        <v>0</v>
      </c>
      <c r="BI636" s="215">
        <f>IF(N636="nulová",J636,0)</f>
        <v>0</v>
      </c>
      <c r="BJ636" s="24" t="s">
        <v>24</v>
      </c>
      <c r="BK636" s="215">
        <f>ROUND(I636*H636,2)</f>
        <v>0</v>
      </c>
      <c r="BL636" s="24" t="s">
        <v>187</v>
      </c>
      <c r="BM636" s="24" t="s">
        <v>737</v>
      </c>
    </row>
    <row r="637" spans="2:65" s="12" customFormat="1" ht="13.5">
      <c r="B637" s="216"/>
      <c r="C637" s="217"/>
      <c r="D637" s="230" t="s">
        <v>189</v>
      </c>
      <c r="E637" s="264" t="s">
        <v>22</v>
      </c>
      <c r="F637" s="265" t="s">
        <v>29</v>
      </c>
      <c r="G637" s="217"/>
      <c r="H637" s="266">
        <v>10</v>
      </c>
      <c r="I637" s="222"/>
      <c r="J637" s="217"/>
      <c r="K637" s="217"/>
      <c r="L637" s="223"/>
      <c r="M637" s="224"/>
      <c r="N637" s="225"/>
      <c r="O637" s="225"/>
      <c r="P637" s="225"/>
      <c r="Q637" s="225"/>
      <c r="R637" s="225"/>
      <c r="S637" s="225"/>
      <c r="T637" s="226"/>
      <c r="AT637" s="227" t="s">
        <v>189</v>
      </c>
      <c r="AU637" s="227" t="s">
        <v>84</v>
      </c>
      <c r="AV637" s="12" t="s">
        <v>84</v>
      </c>
      <c r="AW637" s="12" t="s">
        <v>39</v>
      </c>
      <c r="AX637" s="12" t="s">
        <v>24</v>
      </c>
      <c r="AY637" s="227" t="s">
        <v>179</v>
      </c>
    </row>
    <row r="638" spans="2:65" s="1" customFormat="1" ht="31.5" customHeight="1">
      <c r="B638" s="41"/>
      <c r="C638" s="204" t="s">
        <v>567</v>
      </c>
      <c r="D638" s="204" t="s">
        <v>182</v>
      </c>
      <c r="E638" s="205" t="s">
        <v>738</v>
      </c>
      <c r="F638" s="206" t="s">
        <v>739</v>
      </c>
      <c r="G638" s="207" t="s">
        <v>372</v>
      </c>
      <c r="H638" s="208">
        <v>900</v>
      </c>
      <c r="I638" s="209"/>
      <c r="J638" s="210">
        <f>ROUND(I638*H638,2)</f>
        <v>0</v>
      </c>
      <c r="K638" s="206" t="s">
        <v>186</v>
      </c>
      <c r="L638" s="61"/>
      <c r="M638" s="211" t="s">
        <v>22</v>
      </c>
      <c r="N638" s="212" t="s">
        <v>47</v>
      </c>
      <c r="O638" s="42"/>
      <c r="P638" s="213">
        <f>O638*H638</f>
        <v>0</v>
      </c>
      <c r="Q638" s="213">
        <v>0</v>
      </c>
      <c r="R638" s="213">
        <f>Q638*H638</f>
        <v>0</v>
      </c>
      <c r="S638" s="213">
        <v>0</v>
      </c>
      <c r="T638" s="214">
        <f>S638*H638</f>
        <v>0</v>
      </c>
      <c r="AR638" s="24" t="s">
        <v>187</v>
      </c>
      <c r="AT638" s="24" t="s">
        <v>182</v>
      </c>
      <c r="AU638" s="24" t="s">
        <v>84</v>
      </c>
      <c r="AY638" s="24" t="s">
        <v>179</v>
      </c>
      <c r="BE638" s="215">
        <f>IF(N638="základní",J638,0)</f>
        <v>0</v>
      </c>
      <c r="BF638" s="215">
        <f>IF(N638="snížená",J638,0)</f>
        <v>0</v>
      </c>
      <c r="BG638" s="215">
        <f>IF(N638="zákl. přenesená",J638,0)</f>
        <v>0</v>
      </c>
      <c r="BH638" s="215">
        <f>IF(N638="sníž. přenesená",J638,0)</f>
        <v>0</v>
      </c>
      <c r="BI638" s="215">
        <f>IF(N638="nulová",J638,0)</f>
        <v>0</v>
      </c>
      <c r="BJ638" s="24" t="s">
        <v>24</v>
      </c>
      <c r="BK638" s="215">
        <f>ROUND(I638*H638,2)</f>
        <v>0</v>
      </c>
      <c r="BL638" s="24" t="s">
        <v>187</v>
      </c>
      <c r="BM638" s="24" t="s">
        <v>740</v>
      </c>
    </row>
    <row r="639" spans="2:65" s="12" customFormat="1" ht="13.5">
      <c r="B639" s="216"/>
      <c r="C639" s="217"/>
      <c r="D639" s="218" t="s">
        <v>189</v>
      </c>
      <c r="E639" s="219" t="s">
        <v>22</v>
      </c>
      <c r="F639" s="220" t="s">
        <v>741</v>
      </c>
      <c r="G639" s="217"/>
      <c r="H639" s="221">
        <v>900</v>
      </c>
      <c r="I639" s="222"/>
      <c r="J639" s="217"/>
      <c r="K639" s="217"/>
      <c r="L639" s="223"/>
      <c r="M639" s="224"/>
      <c r="N639" s="225"/>
      <c r="O639" s="225"/>
      <c r="P639" s="225"/>
      <c r="Q639" s="225"/>
      <c r="R639" s="225"/>
      <c r="S639" s="225"/>
      <c r="T639" s="226"/>
      <c r="AT639" s="227" t="s">
        <v>189</v>
      </c>
      <c r="AU639" s="227" t="s">
        <v>84</v>
      </c>
      <c r="AV639" s="12" t="s">
        <v>84</v>
      </c>
      <c r="AW639" s="12" t="s">
        <v>39</v>
      </c>
      <c r="AX639" s="12" t="s">
        <v>76</v>
      </c>
      <c r="AY639" s="227" t="s">
        <v>179</v>
      </c>
    </row>
    <row r="640" spans="2:65" s="13" customFormat="1" ht="13.5">
      <c r="B640" s="228"/>
      <c r="C640" s="229"/>
      <c r="D640" s="230" t="s">
        <v>189</v>
      </c>
      <c r="E640" s="231" t="s">
        <v>22</v>
      </c>
      <c r="F640" s="232" t="s">
        <v>191</v>
      </c>
      <c r="G640" s="229"/>
      <c r="H640" s="233">
        <v>900</v>
      </c>
      <c r="I640" s="234"/>
      <c r="J640" s="229"/>
      <c r="K640" s="229"/>
      <c r="L640" s="235"/>
      <c r="M640" s="236"/>
      <c r="N640" s="237"/>
      <c r="O640" s="237"/>
      <c r="P640" s="237"/>
      <c r="Q640" s="237"/>
      <c r="R640" s="237"/>
      <c r="S640" s="237"/>
      <c r="T640" s="238"/>
      <c r="AT640" s="239" t="s">
        <v>189</v>
      </c>
      <c r="AU640" s="239" t="s">
        <v>84</v>
      </c>
      <c r="AV640" s="13" t="s">
        <v>187</v>
      </c>
      <c r="AW640" s="13" t="s">
        <v>39</v>
      </c>
      <c r="AX640" s="13" t="s">
        <v>24</v>
      </c>
      <c r="AY640" s="239" t="s">
        <v>179</v>
      </c>
    </row>
    <row r="641" spans="2:65" s="1" customFormat="1" ht="44.25" customHeight="1">
      <c r="B641" s="41"/>
      <c r="C641" s="204" t="s">
        <v>742</v>
      </c>
      <c r="D641" s="204" t="s">
        <v>182</v>
      </c>
      <c r="E641" s="205" t="s">
        <v>743</v>
      </c>
      <c r="F641" s="206" t="s">
        <v>744</v>
      </c>
      <c r="G641" s="207" t="s">
        <v>212</v>
      </c>
      <c r="H641" s="208">
        <v>91.816999999999993</v>
      </c>
      <c r="I641" s="209"/>
      <c r="J641" s="210">
        <f>ROUND(I641*H641,2)</f>
        <v>0</v>
      </c>
      <c r="K641" s="206" t="s">
        <v>186</v>
      </c>
      <c r="L641" s="61"/>
      <c r="M641" s="211" t="s">
        <v>22</v>
      </c>
      <c r="N641" s="212" t="s">
        <v>47</v>
      </c>
      <c r="O641" s="42"/>
      <c r="P641" s="213">
        <f>O641*H641</f>
        <v>0</v>
      </c>
      <c r="Q641" s="213">
        <v>0</v>
      </c>
      <c r="R641" s="213">
        <f>Q641*H641</f>
        <v>0</v>
      </c>
      <c r="S641" s="213">
        <v>0</v>
      </c>
      <c r="T641" s="214">
        <f>S641*H641</f>
        <v>0</v>
      </c>
      <c r="AR641" s="24" t="s">
        <v>187</v>
      </c>
      <c r="AT641" s="24" t="s">
        <v>182</v>
      </c>
      <c r="AU641" s="24" t="s">
        <v>84</v>
      </c>
      <c r="AY641" s="24" t="s">
        <v>179</v>
      </c>
      <c r="BE641" s="215">
        <f>IF(N641="základní",J641,0)</f>
        <v>0</v>
      </c>
      <c r="BF641" s="215">
        <f>IF(N641="snížená",J641,0)</f>
        <v>0</v>
      </c>
      <c r="BG641" s="215">
        <f>IF(N641="zákl. přenesená",J641,0)</f>
        <v>0</v>
      </c>
      <c r="BH641" s="215">
        <f>IF(N641="sníž. přenesená",J641,0)</f>
        <v>0</v>
      </c>
      <c r="BI641" s="215">
        <f>IF(N641="nulová",J641,0)</f>
        <v>0</v>
      </c>
      <c r="BJ641" s="24" t="s">
        <v>24</v>
      </c>
      <c r="BK641" s="215">
        <f>ROUND(I641*H641,2)</f>
        <v>0</v>
      </c>
      <c r="BL641" s="24" t="s">
        <v>187</v>
      </c>
      <c r="BM641" s="24" t="s">
        <v>745</v>
      </c>
    </row>
    <row r="642" spans="2:65" s="12" customFormat="1" ht="13.5">
      <c r="B642" s="216"/>
      <c r="C642" s="217"/>
      <c r="D642" s="218" t="s">
        <v>189</v>
      </c>
      <c r="E642" s="219" t="s">
        <v>22</v>
      </c>
      <c r="F642" s="220" t="s">
        <v>746</v>
      </c>
      <c r="G642" s="217"/>
      <c r="H642" s="221">
        <v>91.816999999999993</v>
      </c>
      <c r="I642" s="222"/>
      <c r="J642" s="217"/>
      <c r="K642" s="217"/>
      <c r="L642" s="223"/>
      <c r="M642" s="224"/>
      <c r="N642" s="225"/>
      <c r="O642" s="225"/>
      <c r="P642" s="225"/>
      <c r="Q642" s="225"/>
      <c r="R642" s="225"/>
      <c r="S642" s="225"/>
      <c r="T642" s="226"/>
      <c r="AT642" s="227" t="s">
        <v>189</v>
      </c>
      <c r="AU642" s="227" t="s">
        <v>84</v>
      </c>
      <c r="AV642" s="12" t="s">
        <v>84</v>
      </c>
      <c r="AW642" s="12" t="s">
        <v>39</v>
      </c>
      <c r="AX642" s="12" t="s">
        <v>76</v>
      </c>
      <c r="AY642" s="227" t="s">
        <v>179</v>
      </c>
    </row>
    <row r="643" spans="2:65" s="11" customFormat="1" ht="37.35" customHeight="1">
      <c r="B643" s="187"/>
      <c r="C643" s="188"/>
      <c r="D643" s="189" t="s">
        <v>75</v>
      </c>
      <c r="E643" s="190" t="s">
        <v>747</v>
      </c>
      <c r="F643" s="190" t="s">
        <v>748</v>
      </c>
      <c r="G643" s="188"/>
      <c r="H643" s="188"/>
      <c r="I643" s="191"/>
      <c r="J643" s="192">
        <f>BK643</f>
        <v>0</v>
      </c>
      <c r="K643" s="188"/>
      <c r="L643" s="193"/>
      <c r="M643" s="194"/>
      <c r="N643" s="195"/>
      <c r="O643" s="195"/>
      <c r="P643" s="196">
        <f>P644+P664+P689</f>
        <v>0</v>
      </c>
      <c r="Q643" s="195"/>
      <c r="R643" s="196">
        <f>R644+R664+R689</f>
        <v>2.8803268199999996</v>
      </c>
      <c r="S643" s="195"/>
      <c r="T643" s="197">
        <f>T644+T664+T689</f>
        <v>4.9692999999999996</v>
      </c>
      <c r="AR643" s="198" t="s">
        <v>24</v>
      </c>
      <c r="AT643" s="199" t="s">
        <v>75</v>
      </c>
      <c r="AU643" s="199" t="s">
        <v>76</v>
      </c>
      <c r="AY643" s="198" t="s">
        <v>179</v>
      </c>
      <c r="BK643" s="200">
        <f>BK644+BK664+BK689</f>
        <v>0</v>
      </c>
    </row>
    <row r="644" spans="2:65" s="11" customFormat="1" ht="19.899999999999999" customHeight="1">
      <c r="B644" s="187"/>
      <c r="C644" s="188"/>
      <c r="D644" s="201" t="s">
        <v>75</v>
      </c>
      <c r="E644" s="202" t="s">
        <v>522</v>
      </c>
      <c r="F644" s="202" t="s">
        <v>749</v>
      </c>
      <c r="G644" s="188"/>
      <c r="H644" s="188"/>
      <c r="I644" s="191"/>
      <c r="J644" s="203">
        <f>BK644</f>
        <v>0</v>
      </c>
      <c r="K644" s="188"/>
      <c r="L644" s="193"/>
      <c r="M644" s="194"/>
      <c r="N644" s="195"/>
      <c r="O644" s="195"/>
      <c r="P644" s="196">
        <f>SUM(P645:P663)</f>
        <v>0</v>
      </c>
      <c r="Q644" s="195"/>
      <c r="R644" s="196">
        <f>SUM(R645:R663)</f>
        <v>1.3307898200000001</v>
      </c>
      <c r="S644" s="195"/>
      <c r="T644" s="197">
        <f>SUM(T645:T663)</f>
        <v>0</v>
      </c>
      <c r="AR644" s="198" t="s">
        <v>24</v>
      </c>
      <c r="AT644" s="199" t="s">
        <v>75</v>
      </c>
      <c r="AU644" s="199" t="s">
        <v>24</v>
      </c>
      <c r="AY644" s="198" t="s">
        <v>179</v>
      </c>
      <c r="BK644" s="200">
        <f>SUM(BK645:BK663)</f>
        <v>0</v>
      </c>
    </row>
    <row r="645" spans="2:65" s="1" customFormat="1" ht="22.5" customHeight="1">
      <c r="B645" s="41"/>
      <c r="C645" s="254" t="s">
        <v>572</v>
      </c>
      <c r="D645" s="254" t="s">
        <v>267</v>
      </c>
      <c r="E645" s="255" t="s">
        <v>750</v>
      </c>
      <c r="F645" s="256" t="s">
        <v>751</v>
      </c>
      <c r="G645" s="257" t="s">
        <v>328</v>
      </c>
      <c r="H645" s="258">
        <v>50</v>
      </c>
      <c r="I645" s="259"/>
      <c r="J645" s="260">
        <f>ROUND(I645*H645,2)</f>
        <v>0</v>
      </c>
      <c r="K645" s="256" t="s">
        <v>186</v>
      </c>
      <c r="L645" s="261"/>
      <c r="M645" s="262" t="s">
        <v>22</v>
      </c>
      <c r="N645" s="263" t="s">
        <v>47</v>
      </c>
      <c r="O645" s="42"/>
      <c r="P645" s="213">
        <f>O645*H645</f>
        <v>0</v>
      </c>
      <c r="Q645" s="213">
        <v>2.9999999999999997E-4</v>
      </c>
      <c r="R645" s="213">
        <f>Q645*H645</f>
        <v>1.4999999999999999E-2</v>
      </c>
      <c r="S645" s="213">
        <v>0</v>
      </c>
      <c r="T645" s="214">
        <f>S645*H645</f>
        <v>0</v>
      </c>
      <c r="AR645" s="24" t="s">
        <v>200</v>
      </c>
      <c r="AT645" s="24" t="s">
        <v>267</v>
      </c>
      <c r="AU645" s="24" t="s">
        <v>84</v>
      </c>
      <c r="AY645" s="24" t="s">
        <v>179</v>
      </c>
      <c r="BE645" s="215">
        <f>IF(N645="základní",J645,0)</f>
        <v>0</v>
      </c>
      <c r="BF645" s="215">
        <f>IF(N645="snížená",J645,0)</f>
        <v>0</v>
      </c>
      <c r="BG645" s="215">
        <f>IF(N645="zákl. přenesená",J645,0)</f>
        <v>0</v>
      </c>
      <c r="BH645" s="215">
        <f>IF(N645="sníž. přenesená",J645,0)</f>
        <v>0</v>
      </c>
      <c r="BI645" s="215">
        <f>IF(N645="nulová",J645,0)</f>
        <v>0</v>
      </c>
      <c r="BJ645" s="24" t="s">
        <v>24</v>
      </c>
      <c r="BK645" s="215">
        <f>ROUND(I645*H645,2)</f>
        <v>0</v>
      </c>
      <c r="BL645" s="24" t="s">
        <v>187</v>
      </c>
      <c r="BM645" s="24" t="s">
        <v>752</v>
      </c>
    </row>
    <row r="646" spans="2:65" s="1" customFormat="1" ht="31.5" customHeight="1">
      <c r="B646" s="41"/>
      <c r="C646" s="204" t="s">
        <v>753</v>
      </c>
      <c r="D646" s="204" t="s">
        <v>182</v>
      </c>
      <c r="E646" s="205" t="s">
        <v>754</v>
      </c>
      <c r="F646" s="206" t="s">
        <v>755</v>
      </c>
      <c r="G646" s="207" t="s">
        <v>194</v>
      </c>
      <c r="H646" s="208">
        <v>0.17100000000000001</v>
      </c>
      <c r="I646" s="209"/>
      <c r="J646" s="210">
        <f>ROUND(I646*H646,2)</f>
        <v>0</v>
      </c>
      <c r="K646" s="206" t="s">
        <v>186</v>
      </c>
      <c r="L646" s="61"/>
      <c r="M646" s="211" t="s">
        <v>22</v>
      </c>
      <c r="N646" s="212" t="s">
        <v>47</v>
      </c>
      <c r="O646" s="42"/>
      <c r="P646" s="213">
        <f>O646*H646</f>
        <v>0</v>
      </c>
      <c r="Q646" s="213">
        <v>2.2563399999999998</v>
      </c>
      <c r="R646" s="213">
        <f>Q646*H646</f>
        <v>0.38583413999999999</v>
      </c>
      <c r="S646" s="213">
        <v>0</v>
      </c>
      <c r="T646" s="214">
        <f>S646*H646</f>
        <v>0</v>
      </c>
      <c r="AR646" s="24" t="s">
        <v>187</v>
      </c>
      <c r="AT646" s="24" t="s">
        <v>182</v>
      </c>
      <c r="AU646" s="24" t="s">
        <v>84</v>
      </c>
      <c r="AY646" s="24" t="s">
        <v>179</v>
      </c>
      <c r="BE646" s="215">
        <f>IF(N646="základní",J646,0)</f>
        <v>0</v>
      </c>
      <c r="BF646" s="215">
        <f>IF(N646="snížená",J646,0)</f>
        <v>0</v>
      </c>
      <c r="BG646" s="215">
        <f>IF(N646="zákl. přenesená",J646,0)</f>
        <v>0</v>
      </c>
      <c r="BH646" s="215">
        <f>IF(N646="sníž. přenesená",J646,0)</f>
        <v>0</v>
      </c>
      <c r="BI646" s="215">
        <f>IF(N646="nulová",J646,0)</f>
        <v>0</v>
      </c>
      <c r="BJ646" s="24" t="s">
        <v>24</v>
      </c>
      <c r="BK646" s="215">
        <f>ROUND(I646*H646,2)</f>
        <v>0</v>
      </c>
      <c r="BL646" s="24" t="s">
        <v>187</v>
      </c>
      <c r="BM646" s="24" t="s">
        <v>756</v>
      </c>
    </row>
    <row r="647" spans="2:65" s="14" customFormat="1" ht="13.5">
      <c r="B647" s="240"/>
      <c r="C647" s="241"/>
      <c r="D647" s="218" t="s">
        <v>189</v>
      </c>
      <c r="E647" s="242" t="s">
        <v>22</v>
      </c>
      <c r="F647" s="243" t="s">
        <v>757</v>
      </c>
      <c r="G647" s="241"/>
      <c r="H647" s="244" t="s">
        <v>22</v>
      </c>
      <c r="I647" s="245"/>
      <c r="J647" s="241"/>
      <c r="K647" s="241"/>
      <c r="L647" s="246"/>
      <c r="M647" s="247"/>
      <c r="N647" s="248"/>
      <c r="O647" s="248"/>
      <c r="P647" s="248"/>
      <c r="Q647" s="248"/>
      <c r="R647" s="248"/>
      <c r="S647" s="248"/>
      <c r="T647" s="249"/>
      <c r="AT647" s="250" t="s">
        <v>189</v>
      </c>
      <c r="AU647" s="250" t="s">
        <v>84</v>
      </c>
      <c r="AV647" s="14" t="s">
        <v>24</v>
      </c>
      <c r="AW647" s="14" t="s">
        <v>39</v>
      </c>
      <c r="AX647" s="14" t="s">
        <v>76</v>
      </c>
      <c r="AY647" s="250" t="s">
        <v>179</v>
      </c>
    </row>
    <row r="648" spans="2:65" s="12" customFormat="1" ht="13.5">
      <c r="B648" s="216"/>
      <c r="C648" s="217"/>
      <c r="D648" s="218" t="s">
        <v>189</v>
      </c>
      <c r="E648" s="219" t="s">
        <v>22</v>
      </c>
      <c r="F648" s="220" t="s">
        <v>758</v>
      </c>
      <c r="G648" s="217"/>
      <c r="H648" s="221">
        <v>0.17100000000000001</v>
      </c>
      <c r="I648" s="222"/>
      <c r="J648" s="217"/>
      <c r="K648" s="217"/>
      <c r="L648" s="223"/>
      <c r="M648" s="224"/>
      <c r="N648" s="225"/>
      <c r="O648" s="225"/>
      <c r="P648" s="225"/>
      <c r="Q648" s="225"/>
      <c r="R648" s="225"/>
      <c r="S648" s="225"/>
      <c r="T648" s="226"/>
      <c r="AT648" s="227" t="s">
        <v>189</v>
      </c>
      <c r="AU648" s="227" t="s">
        <v>84</v>
      </c>
      <c r="AV648" s="12" t="s">
        <v>84</v>
      </c>
      <c r="AW648" s="12" t="s">
        <v>39</v>
      </c>
      <c r="AX648" s="12" t="s">
        <v>76</v>
      </c>
      <c r="AY648" s="227" t="s">
        <v>179</v>
      </c>
    </row>
    <row r="649" spans="2:65" s="13" customFormat="1" ht="13.5">
      <c r="B649" s="228"/>
      <c r="C649" s="229"/>
      <c r="D649" s="230" t="s">
        <v>189</v>
      </c>
      <c r="E649" s="231" t="s">
        <v>22</v>
      </c>
      <c r="F649" s="232" t="s">
        <v>191</v>
      </c>
      <c r="G649" s="229"/>
      <c r="H649" s="233">
        <v>0.17100000000000001</v>
      </c>
      <c r="I649" s="234"/>
      <c r="J649" s="229"/>
      <c r="K649" s="229"/>
      <c r="L649" s="235"/>
      <c r="M649" s="236"/>
      <c r="N649" s="237"/>
      <c r="O649" s="237"/>
      <c r="P649" s="237"/>
      <c r="Q649" s="237"/>
      <c r="R649" s="237"/>
      <c r="S649" s="237"/>
      <c r="T649" s="238"/>
      <c r="AT649" s="239" t="s">
        <v>189</v>
      </c>
      <c r="AU649" s="239" t="s">
        <v>84</v>
      </c>
      <c r="AV649" s="13" t="s">
        <v>187</v>
      </c>
      <c r="AW649" s="13" t="s">
        <v>39</v>
      </c>
      <c r="AX649" s="13" t="s">
        <v>24</v>
      </c>
      <c r="AY649" s="239" t="s">
        <v>179</v>
      </c>
    </row>
    <row r="650" spans="2:65" s="1" customFormat="1" ht="22.5" customHeight="1">
      <c r="B650" s="41"/>
      <c r="C650" s="204" t="s">
        <v>575</v>
      </c>
      <c r="D650" s="204" t="s">
        <v>182</v>
      </c>
      <c r="E650" s="205" t="s">
        <v>759</v>
      </c>
      <c r="F650" s="206" t="s">
        <v>760</v>
      </c>
      <c r="G650" s="207" t="s">
        <v>212</v>
      </c>
      <c r="H650" s="208">
        <v>5.0000000000000001E-3</v>
      </c>
      <c r="I650" s="209"/>
      <c r="J650" s="210">
        <f>ROUND(I650*H650,2)</f>
        <v>0</v>
      </c>
      <c r="K650" s="206" t="s">
        <v>186</v>
      </c>
      <c r="L650" s="61"/>
      <c r="M650" s="211" t="s">
        <v>22</v>
      </c>
      <c r="N650" s="212" t="s">
        <v>47</v>
      </c>
      <c r="O650" s="42"/>
      <c r="P650" s="213">
        <f>O650*H650</f>
        <v>0</v>
      </c>
      <c r="Q650" s="213">
        <v>1.0530600000000001</v>
      </c>
      <c r="R650" s="213">
        <f>Q650*H650</f>
        <v>5.2653000000000005E-3</v>
      </c>
      <c r="S650" s="213">
        <v>0</v>
      </c>
      <c r="T650" s="214">
        <f>S650*H650</f>
        <v>0</v>
      </c>
      <c r="AR650" s="24" t="s">
        <v>187</v>
      </c>
      <c r="AT650" s="24" t="s">
        <v>182</v>
      </c>
      <c r="AU650" s="24" t="s">
        <v>84</v>
      </c>
      <c r="AY650" s="24" t="s">
        <v>179</v>
      </c>
      <c r="BE650" s="215">
        <f>IF(N650="základní",J650,0)</f>
        <v>0</v>
      </c>
      <c r="BF650" s="215">
        <f>IF(N650="snížená",J650,0)</f>
        <v>0</v>
      </c>
      <c r="BG650" s="215">
        <f>IF(N650="zákl. přenesená",J650,0)</f>
        <v>0</v>
      </c>
      <c r="BH650" s="215">
        <f>IF(N650="sníž. přenesená",J650,0)</f>
        <v>0</v>
      </c>
      <c r="BI650" s="215">
        <f>IF(N650="nulová",J650,0)</f>
        <v>0</v>
      </c>
      <c r="BJ650" s="24" t="s">
        <v>24</v>
      </c>
      <c r="BK650" s="215">
        <f>ROUND(I650*H650,2)</f>
        <v>0</v>
      </c>
      <c r="BL650" s="24" t="s">
        <v>187</v>
      </c>
      <c r="BM650" s="24" t="s">
        <v>761</v>
      </c>
    </row>
    <row r="651" spans="2:65" s="14" customFormat="1" ht="13.5">
      <c r="B651" s="240"/>
      <c r="C651" s="241"/>
      <c r="D651" s="218" t="s">
        <v>189</v>
      </c>
      <c r="E651" s="242" t="s">
        <v>22</v>
      </c>
      <c r="F651" s="243" t="s">
        <v>757</v>
      </c>
      <c r="G651" s="241"/>
      <c r="H651" s="244" t="s">
        <v>22</v>
      </c>
      <c r="I651" s="245"/>
      <c r="J651" s="241"/>
      <c r="K651" s="241"/>
      <c r="L651" s="246"/>
      <c r="M651" s="247"/>
      <c r="N651" s="248"/>
      <c r="O651" s="248"/>
      <c r="P651" s="248"/>
      <c r="Q651" s="248"/>
      <c r="R651" s="248"/>
      <c r="S651" s="248"/>
      <c r="T651" s="249"/>
      <c r="AT651" s="250" t="s">
        <v>189</v>
      </c>
      <c r="AU651" s="250" t="s">
        <v>84</v>
      </c>
      <c r="AV651" s="14" t="s">
        <v>24</v>
      </c>
      <c r="AW651" s="14" t="s">
        <v>39</v>
      </c>
      <c r="AX651" s="14" t="s">
        <v>76</v>
      </c>
      <c r="AY651" s="250" t="s">
        <v>179</v>
      </c>
    </row>
    <row r="652" spans="2:65" s="12" customFormat="1" ht="13.5">
      <c r="B652" s="216"/>
      <c r="C652" s="217"/>
      <c r="D652" s="218" t="s">
        <v>189</v>
      </c>
      <c r="E652" s="219" t="s">
        <v>22</v>
      </c>
      <c r="F652" s="220" t="s">
        <v>762</v>
      </c>
      <c r="G652" s="217"/>
      <c r="H652" s="221">
        <v>5.0000000000000001E-3</v>
      </c>
      <c r="I652" s="222"/>
      <c r="J652" s="217"/>
      <c r="K652" s="217"/>
      <c r="L652" s="223"/>
      <c r="M652" s="224"/>
      <c r="N652" s="225"/>
      <c r="O652" s="225"/>
      <c r="P652" s="225"/>
      <c r="Q652" s="225"/>
      <c r="R652" s="225"/>
      <c r="S652" s="225"/>
      <c r="T652" s="226"/>
      <c r="AT652" s="227" t="s">
        <v>189</v>
      </c>
      <c r="AU652" s="227" t="s">
        <v>84</v>
      </c>
      <c r="AV652" s="12" t="s">
        <v>84</v>
      </c>
      <c r="AW652" s="12" t="s">
        <v>39</v>
      </c>
      <c r="AX652" s="12" t="s">
        <v>76</v>
      </c>
      <c r="AY652" s="227" t="s">
        <v>179</v>
      </c>
    </row>
    <row r="653" spans="2:65" s="13" customFormat="1" ht="13.5">
      <c r="B653" s="228"/>
      <c r="C653" s="229"/>
      <c r="D653" s="230" t="s">
        <v>189</v>
      </c>
      <c r="E653" s="231" t="s">
        <v>22</v>
      </c>
      <c r="F653" s="232" t="s">
        <v>191</v>
      </c>
      <c r="G653" s="229"/>
      <c r="H653" s="233">
        <v>5.0000000000000001E-3</v>
      </c>
      <c r="I653" s="234"/>
      <c r="J653" s="229"/>
      <c r="K653" s="229"/>
      <c r="L653" s="235"/>
      <c r="M653" s="236"/>
      <c r="N653" s="237"/>
      <c r="O653" s="237"/>
      <c r="P653" s="237"/>
      <c r="Q653" s="237"/>
      <c r="R653" s="237"/>
      <c r="S653" s="237"/>
      <c r="T653" s="238"/>
      <c r="AT653" s="239" t="s">
        <v>189</v>
      </c>
      <c r="AU653" s="239" t="s">
        <v>84</v>
      </c>
      <c r="AV653" s="13" t="s">
        <v>187</v>
      </c>
      <c r="AW653" s="13" t="s">
        <v>39</v>
      </c>
      <c r="AX653" s="13" t="s">
        <v>24</v>
      </c>
      <c r="AY653" s="239" t="s">
        <v>179</v>
      </c>
    </row>
    <row r="654" spans="2:65" s="1" customFormat="1" ht="31.5" customHeight="1">
      <c r="B654" s="41"/>
      <c r="C654" s="204" t="s">
        <v>763</v>
      </c>
      <c r="D654" s="204" t="s">
        <v>182</v>
      </c>
      <c r="E654" s="205" t="s">
        <v>764</v>
      </c>
      <c r="F654" s="206" t="s">
        <v>765</v>
      </c>
      <c r="G654" s="207" t="s">
        <v>185</v>
      </c>
      <c r="H654" s="208">
        <v>12.263</v>
      </c>
      <c r="I654" s="209"/>
      <c r="J654" s="210">
        <f>ROUND(I654*H654,2)</f>
        <v>0</v>
      </c>
      <c r="K654" s="206" t="s">
        <v>186</v>
      </c>
      <c r="L654" s="61"/>
      <c r="M654" s="211" t="s">
        <v>22</v>
      </c>
      <c r="N654" s="212" t="s">
        <v>47</v>
      </c>
      <c r="O654" s="42"/>
      <c r="P654" s="213">
        <f>O654*H654</f>
        <v>0</v>
      </c>
      <c r="Q654" s="213">
        <v>7.4260000000000007E-2</v>
      </c>
      <c r="R654" s="213">
        <f>Q654*H654</f>
        <v>0.91065038000000009</v>
      </c>
      <c r="S654" s="213">
        <v>0</v>
      </c>
      <c r="T654" s="214">
        <f>S654*H654</f>
        <v>0</v>
      </c>
      <c r="AR654" s="24" t="s">
        <v>187</v>
      </c>
      <c r="AT654" s="24" t="s">
        <v>182</v>
      </c>
      <c r="AU654" s="24" t="s">
        <v>84</v>
      </c>
      <c r="AY654" s="24" t="s">
        <v>179</v>
      </c>
      <c r="BE654" s="215">
        <f>IF(N654="základní",J654,0)</f>
        <v>0</v>
      </c>
      <c r="BF654" s="215">
        <f>IF(N654="snížená",J654,0)</f>
        <v>0</v>
      </c>
      <c r="BG654" s="215">
        <f>IF(N654="zákl. přenesená",J654,0)</f>
        <v>0</v>
      </c>
      <c r="BH654" s="215">
        <f>IF(N654="sníž. přenesená",J654,0)</f>
        <v>0</v>
      </c>
      <c r="BI654" s="215">
        <f>IF(N654="nulová",J654,0)</f>
        <v>0</v>
      </c>
      <c r="BJ654" s="24" t="s">
        <v>24</v>
      </c>
      <c r="BK654" s="215">
        <f>ROUND(I654*H654,2)</f>
        <v>0</v>
      </c>
      <c r="BL654" s="24" t="s">
        <v>187</v>
      </c>
      <c r="BM654" s="24" t="s">
        <v>766</v>
      </c>
    </row>
    <row r="655" spans="2:65" s="14" customFormat="1" ht="13.5">
      <c r="B655" s="240"/>
      <c r="C655" s="241"/>
      <c r="D655" s="218" t="s">
        <v>189</v>
      </c>
      <c r="E655" s="242" t="s">
        <v>22</v>
      </c>
      <c r="F655" s="243" t="s">
        <v>767</v>
      </c>
      <c r="G655" s="241"/>
      <c r="H655" s="244" t="s">
        <v>22</v>
      </c>
      <c r="I655" s="245"/>
      <c r="J655" s="241"/>
      <c r="K655" s="241"/>
      <c r="L655" s="246"/>
      <c r="M655" s="247"/>
      <c r="N655" s="248"/>
      <c r="O655" s="248"/>
      <c r="P655" s="248"/>
      <c r="Q655" s="248"/>
      <c r="R655" s="248"/>
      <c r="S655" s="248"/>
      <c r="T655" s="249"/>
      <c r="AT655" s="250" t="s">
        <v>189</v>
      </c>
      <c r="AU655" s="250" t="s">
        <v>84</v>
      </c>
      <c r="AV655" s="14" t="s">
        <v>24</v>
      </c>
      <c r="AW655" s="14" t="s">
        <v>39</v>
      </c>
      <c r="AX655" s="14" t="s">
        <v>76</v>
      </c>
      <c r="AY655" s="250" t="s">
        <v>179</v>
      </c>
    </row>
    <row r="656" spans="2:65" s="12" customFormat="1" ht="13.5">
      <c r="B656" s="216"/>
      <c r="C656" s="217"/>
      <c r="D656" s="218" t="s">
        <v>189</v>
      </c>
      <c r="E656" s="219" t="s">
        <v>22</v>
      </c>
      <c r="F656" s="220" t="s">
        <v>768</v>
      </c>
      <c r="G656" s="217"/>
      <c r="H656" s="221">
        <v>12.263</v>
      </c>
      <c r="I656" s="222"/>
      <c r="J656" s="217"/>
      <c r="K656" s="217"/>
      <c r="L656" s="223"/>
      <c r="M656" s="224"/>
      <c r="N656" s="225"/>
      <c r="O656" s="225"/>
      <c r="P656" s="225"/>
      <c r="Q656" s="225"/>
      <c r="R656" s="225"/>
      <c r="S656" s="225"/>
      <c r="T656" s="226"/>
      <c r="AT656" s="227" t="s">
        <v>189</v>
      </c>
      <c r="AU656" s="227" t="s">
        <v>84</v>
      </c>
      <c r="AV656" s="12" t="s">
        <v>84</v>
      </c>
      <c r="AW656" s="12" t="s">
        <v>39</v>
      </c>
      <c r="AX656" s="12" t="s">
        <v>76</v>
      </c>
      <c r="AY656" s="227" t="s">
        <v>179</v>
      </c>
    </row>
    <row r="657" spans="2:65" s="13" customFormat="1" ht="13.5">
      <c r="B657" s="228"/>
      <c r="C657" s="229"/>
      <c r="D657" s="230" t="s">
        <v>189</v>
      </c>
      <c r="E657" s="231" t="s">
        <v>22</v>
      </c>
      <c r="F657" s="232" t="s">
        <v>191</v>
      </c>
      <c r="G657" s="229"/>
      <c r="H657" s="233">
        <v>12.263</v>
      </c>
      <c r="I657" s="234"/>
      <c r="J657" s="229"/>
      <c r="K657" s="229"/>
      <c r="L657" s="235"/>
      <c r="M657" s="236"/>
      <c r="N657" s="237"/>
      <c r="O657" s="237"/>
      <c r="P657" s="237"/>
      <c r="Q657" s="237"/>
      <c r="R657" s="237"/>
      <c r="S657" s="237"/>
      <c r="T657" s="238"/>
      <c r="AT657" s="239" t="s">
        <v>189</v>
      </c>
      <c r="AU657" s="239" t="s">
        <v>84</v>
      </c>
      <c r="AV657" s="13" t="s">
        <v>187</v>
      </c>
      <c r="AW657" s="13" t="s">
        <v>39</v>
      </c>
      <c r="AX657" s="13" t="s">
        <v>24</v>
      </c>
      <c r="AY657" s="239" t="s">
        <v>179</v>
      </c>
    </row>
    <row r="658" spans="2:65" s="1" customFormat="1" ht="31.5" customHeight="1">
      <c r="B658" s="41"/>
      <c r="C658" s="204" t="s">
        <v>580</v>
      </c>
      <c r="D658" s="204" t="s">
        <v>182</v>
      </c>
      <c r="E658" s="205" t="s">
        <v>769</v>
      </c>
      <c r="F658" s="206" t="s">
        <v>770</v>
      </c>
      <c r="G658" s="207" t="s">
        <v>771</v>
      </c>
      <c r="H658" s="208">
        <v>22</v>
      </c>
      <c r="I658" s="209"/>
      <c r="J658" s="210">
        <f>ROUND(I658*H658,2)</f>
        <v>0</v>
      </c>
      <c r="K658" s="206" t="s">
        <v>280</v>
      </c>
      <c r="L658" s="61"/>
      <c r="M658" s="211" t="s">
        <v>22</v>
      </c>
      <c r="N658" s="212" t="s">
        <v>47</v>
      </c>
      <c r="O658" s="42"/>
      <c r="P658" s="213">
        <f>O658*H658</f>
        <v>0</v>
      </c>
      <c r="Q658" s="213">
        <v>0</v>
      </c>
      <c r="R658" s="213">
        <f>Q658*H658</f>
        <v>0</v>
      </c>
      <c r="S658" s="213">
        <v>0</v>
      </c>
      <c r="T658" s="214">
        <f>S658*H658</f>
        <v>0</v>
      </c>
      <c r="AR658" s="24" t="s">
        <v>187</v>
      </c>
      <c r="AT658" s="24" t="s">
        <v>182</v>
      </c>
      <c r="AU658" s="24" t="s">
        <v>84</v>
      </c>
      <c r="AY658" s="24" t="s">
        <v>179</v>
      </c>
      <c r="BE658" s="215">
        <f>IF(N658="základní",J658,0)</f>
        <v>0</v>
      </c>
      <c r="BF658" s="215">
        <f>IF(N658="snížená",J658,0)</f>
        <v>0</v>
      </c>
      <c r="BG658" s="215">
        <f>IF(N658="zákl. přenesená",J658,0)</f>
        <v>0</v>
      </c>
      <c r="BH658" s="215">
        <f>IF(N658="sníž. přenesená",J658,0)</f>
        <v>0</v>
      </c>
      <c r="BI658" s="215">
        <f>IF(N658="nulová",J658,0)</f>
        <v>0</v>
      </c>
      <c r="BJ658" s="24" t="s">
        <v>24</v>
      </c>
      <c r="BK658" s="215">
        <f>ROUND(I658*H658,2)</f>
        <v>0</v>
      </c>
      <c r="BL658" s="24" t="s">
        <v>187</v>
      </c>
      <c r="BM658" s="24" t="s">
        <v>772</v>
      </c>
    </row>
    <row r="659" spans="2:65" s="12" customFormat="1" ht="13.5">
      <c r="B659" s="216"/>
      <c r="C659" s="217"/>
      <c r="D659" s="218" t="s">
        <v>189</v>
      </c>
      <c r="E659" s="219" t="s">
        <v>22</v>
      </c>
      <c r="F659" s="220" t="s">
        <v>773</v>
      </c>
      <c r="G659" s="217"/>
      <c r="H659" s="221">
        <v>22</v>
      </c>
      <c r="I659" s="222"/>
      <c r="J659" s="217"/>
      <c r="K659" s="217"/>
      <c r="L659" s="223"/>
      <c r="M659" s="224"/>
      <c r="N659" s="225"/>
      <c r="O659" s="225"/>
      <c r="P659" s="225"/>
      <c r="Q659" s="225"/>
      <c r="R659" s="225"/>
      <c r="S659" s="225"/>
      <c r="T659" s="226"/>
      <c r="AT659" s="227" t="s">
        <v>189</v>
      </c>
      <c r="AU659" s="227" t="s">
        <v>84</v>
      </c>
      <c r="AV659" s="12" t="s">
        <v>84</v>
      </c>
      <c r="AW659" s="12" t="s">
        <v>39</v>
      </c>
      <c r="AX659" s="12" t="s">
        <v>76</v>
      </c>
      <c r="AY659" s="227" t="s">
        <v>179</v>
      </c>
    </row>
    <row r="660" spans="2:65" s="13" customFormat="1" ht="13.5">
      <c r="B660" s="228"/>
      <c r="C660" s="229"/>
      <c r="D660" s="230" t="s">
        <v>189</v>
      </c>
      <c r="E660" s="231" t="s">
        <v>22</v>
      </c>
      <c r="F660" s="232" t="s">
        <v>191</v>
      </c>
      <c r="G660" s="229"/>
      <c r="H660" s="233">
        <v>22</v>
      </c>
      <c r="I660" s="234"/>
      <c r="J660" s="229"/>
      <c r="K660" s="229"/>
      <c r="L660" s="235"/>
      <c r="M660" s="236"/>
      <c r="N660" s="237"/>
      <c r="O660" s="237"/>
      <c r="P660" s="237"/>
      <c r="Q660" s="237"/>
      <c r="R660" s="237"/>
      <c r="S660" s="237"/>
      <c r="T660" s="238"/>
      <c r="AT660" s="239" t="s">
        <v>189</v>
      </c>
      <c r="AU660" s="239" t="s">
        <v>84</v>
      </c>
      <c r="AV660" s="13" t="s">
        <v>187</v>
      </c>
      <c r="AW660" s="13" t="s">
        <v>39</v>
      </c>
      <c r="AX660" s="13" t="s">
        <v>24</v>
      </c>
      <c r="AY660" s="239" t="s">
        <v>179</v>
      </c>
    </row>
    <row r="661" spans="2:65" s="1" customFormat="1" ht="31.5" customHeight="1">
      <c r="B661" s="41"/>
      <c r="C661" s="204" t="s">
        <v>774</v>
      </c>
      <c r="D661" s="204" t="s">
        <v>182</v>
      </c>
      <c r="E661" s="205" t="s">
        <v>775</v>
      </c>
      <c r="F661" s="206" t="s">
        <v>776</v>
      </c>
      <c r="G661" s="207" t="s">
        <v>185</v>
      </c>
      <c r="H661" s="208">
        <v>11.7</v>
      </c>
      <c r="I661" s="209"/>
      <c r="J661" s="210">
        <f>ROUND(I661*H661,2)</f>
        <v>0</v>
      </c>
      <c r="K661" s="206" t="s">
        <v>186</v>
      </c>
      <c r="L661" s="61"/>
      <c r="M661" s="211" t="s">
        <v>22</v>
      </c>
      <c r="N661" s="212" t="s">
        <v>47</v>
      </c>
      <c r="O661" s="42"/>
      <c r="P661" s="213">
        <f>O661*H661</f>
        <v>0</v>
      </c>
      <c r="Q661" s="213">
        <v>1.1999999999999999E-3</v>
      </c>
      <c r="R661" s="213">
        <f>Q661*H661</f>
        <v>1.4039999999999999E-2</v>
      </c>
      <c r="S661" s="213">
        <v>0</v>
      </c>
      <c r="T661" s="214">
        <f>S661*H661</f>
        <v>0</v>
      </c>
      <c r="AR661" s="24" t="s">
        <v>187</v>
      </c>
      <c r="AT661" s="24" t="s">
        <v>182</v>
      </c>
      <c r="AU661" s="24" t="s">
        <v>84</v>
      </c>
      <c r="AY661" s="24" t="s">
        <v>179</v>
      </c>
      <c r="BE661" s="215">
        <f>IF(N661="základní",J661,0)</f>
        <v>0</v>
      </c>
      <c r="BF661" s="215">
        <f>IF(N661="snížená",J661,0)</f>
        <v>0</v>
      </c>
      <c r="BG661" s="215">
        <f>IF(N661="zákl. přenesená",J661,0)</f>
        <v>0</v>
      </c>
      <c r="BH661" s="215">
        <f>IF(N661="sníž. přenesená",J661,0)</f>
        <v>0</v>
      </c>
      <c r="BI661" s="215">
        <f>IF(N661="nulová",J661,0)</f>
        <v>0</v>
      </c>
      <c r="BJ661" s="24" t="s">
        <v>24</v>
      </c>
      <c r="BK661" s="215">
        <f>ROUND(I661*H661,2)</f>
        <v>0</v>
      </c>
      <c r="BL661" s="24" t="s">
        <v>187</v>
      </c>
      <c r="BM661" s="24" t="s">
        <v>777</v>
      </c>
    </row>
    <row r="662" spans="2:65" s="12" customFormat="1" ht="13.5">
      <c r="B662" s="216"/>
      <c r="C662" s="217"/>
      <c r="D662" s="218" t="s">
        <v>189</v>
      </c>
      <c r="E662" s="219" t="s">
        <v>22</v>
      </c>
      <c r="F662" s="220" t="s">
        <v>778</v>
      </c>
      <c r="G662" s="217"/>
      <c r="H662" s="221">
        <v>11.7</v>
      </c>
      <c r="I662" s="222"/>
      <c r="J662" s="217"/>
      <c r="K662" s="217"/>
      <c r="L662" s="223"/>
      <c r="M662" s="224"/>
      <c r="N662" s="225"/>
      <c r="O662" s="225"/>
      <c r="P662" s="225"/>
      <c r="Q662" s="225"/>
      <c r="R662" s="225"/>
      <c r="S662" s="225"/>
      <c r="T662" s="226"/>
      <c r="AT662" s="227" t="s">
        <v>189</v>
      </c>
      <c r="AU662" s="227" t="s">
        <v>84</v>
      </c>
      <c r="AV662" s="12" t="s">
        <v>84</v>
      </c>
      <c r="AW662" s="12" t="s">
        <v>39</v>
      </c>
      <c r="AX662" s="12" t="s">
        <v>76</v>
      </c>
      <c r="AY662" s="227" t="s">
        <v>179</v>
      </c>
    </row>
    <row r="663" spans="2:65" s="13" customFormat="1" ht="13.5">
      <c r="B663" s="228"/>
      <c r="C663" s="229"/>
      <c r="D663" s="218" t="s">
        <v>189</v>
      </c>
      <c r="E663" s="251" t="s">
        <v>22</v>
      </c>
      <c r="F663" s="252" t="s">
        <v>191</v>
      </c>
      <c r="G663" s="229"/>
      <c r="H663" s="253">
        <v>11.7</v>
      </c>
      <c r="I663" s="234"/>
      <c r="J663" s="229"/>
      <c r="K663" s="229"/>
      <c r="L663" s="235"/>
      <c r="M663" s="236"/>
      <c r="N663" s="237"/>
      <c r="O663" s="237"/>
      <c r="P663" s="237"/>
      <c r="Q663" s="237"/>
      <c r="R663" s="237"/>
      <c r="S663" s="237"/>
      <c r="T663" s="238"/>
      <c r="AT663" s="239" t="s">
        <v>189</v>
      </c>
      <c r="AU663" s="239" t="s">
        <v>84</v>
      </c>
      <c r="AV663" s="13" t="s">
        <v>187</v>
      </c>
      <c r="AW663" s="13" t="s">
        <v>39</v>
      </c>
      <c r="AX663" s="13" t="s">
        <v>24</v>
      </c>
      <c r="AY663" s="239" t="s">
        <v>179</v>
      </c>
    </row>
    <row r="664" spans="2:65" s="11" customFormat="1" ht="29.85" customHeight="1">
      <c r="B664" s="187"/>
      <c r="C664" s="188"/>
      <c r="D664" s="201" t="s">
        <v>75</v>
      </c>
      <c r="E664" s="202" t="s">
        <v>200</v>
      </c>
      <c r="F664" s="202" t="s">
        <v>779</v>
      </c>
      <c r="G664" s="188"/>
      <c r="H664" s="188"/>
      <c r="I664" s="191"/>
      <c r="J664" s="203">
        <f>BK664</f>
        <v>0</v>
      </c>
      <c r="K664" s="188"/>
      <c r="L664" s="193"/>
      <c r="M664" s="194"/>
      <c r="N664" s="195"/>
      <c r="O664" s="195"/>
      <c r="P664" s="196">
        <f>SUM(P665:P688)</f>
        <v>0</v>
      </c>
      <c r="Q664" s="195"/>
      <c r="R664" s="196">
        <f>SUM(R665:R688)</f>
        <v>1.9609999999999999E-2</v>
      </c>
      <c r="S664" s="195"/>
      <c r="T664" s="197">
        <f>SUM(T665:T688)</f>
        <v>0</v>
      </c>
      <c r="AR664" s="198" t="s">
        <v>24</v>
      </c>
      <c r="AT664" s="199" t="s">
        <v>75</v>
      </c>
      <c r="AU664" s="199" t="s">
        <v>24</v>
      </c>
      <c r="AY664" s="198" t="s">
        <v>179</v>
      </c>
      <c r="BK664" s="200">
        <f>SUM(BK665:BK688)</f>
        <v>0</v>
      </c>
    </row>
    <row r="665" spans="2:65" s="1" customFormat="1" ht="22.5" customHeight="1">
      <c r="B665" s="41"/>
      <c r="C665" s="204" t="s">
        <v>584</v>
      </c>
      <c r="D665" s="204" t="s">
        <v>182</v>
      </c>
      <c r="E665" s="205" t="s">
        <v>780</v>
      </c>
      <c r="F665" s="206" t="s">
        <v>781</v>
      </c>
      <c r="G665" s="207" t="s">
        <v>194</v>
      </c>
      <c r="H665" s="208">
        <v>0.58399999999999996</v>
      </c>
      <c r="I665" s="209"/>
      <c r="J665" s="210">
        <f>ROUND(I665*H665,2)</f>
        <v>0</v>
      </c>
      <c r="K665" s="206" t="s">
        <v>280</v>
      </c>
      <c r="L665" s="61"/>
      <c r="M665" s="211" t="s">
        <v>22</v>
      </c>
      <c r="N665" s="212" t="s">
        <v>47</v>
      </c>
      <c r="O665" s="42"/>
      <c r="P665" s="213">
        <f>O665*H665</f>
        <v>0</v>
      </c>
      <c r="Q665" s="213">
        <v>0</v>
      </c>
      <c r="R665" s="213">
        <f>Q665*H665</f>
        <v>0</v>
      </c>
      <c r="S665" s="213">
        <v>0</v>
      </c>
      <c r="T665" s="214">
        <f>S665*H665</f>
        <v>0</v>
      </c>
      <c r="AR665" s="24" t="s">
        <v>187</v>
      </c>
      <c r="AT665" s="24" t="s">
        <v>182</v>
      </c>
      <c r="AU665" s="24" t="s">
        <v>84</v>
      </c>
      <c r="AY665" s="24" t="s">
        <v>179</v>
      </c>
      <c r="BE665" s="215">
        <f>IF(N665="základní",J665,0)</f>
        <v>0</v>
      </c>
      <c r="BF665" s="215">
        <f>IF(N665="snížená",J665,0)</f>
        <v>0</v>
      </c>
      <c r="BG665" s="215">
        <f>IF(N665="zákl. přenesená",J665,0)</f>
        <v>0</v>
      </c>
      <c r="BH665" s="215">
        <f>IF(N665="sníž. přenesená",J665,0)</f>
        <v>0</v>
      </c>
      <c r="BI665" s="215">
        <f>IF(N665="nulová",J665,0)</f>
        <v>0</v>
      </c>
      <c r="BJ665" s="24" t="s">
        <v>24</v>
      </c>
      <c r="BK665" s="215">
        <f>ROUND(I665*H665,2)</f>
        <v>0</v>
      </c>
      <c r="BL665" s="24" t="s">
        <v>187</v>
      </c>
      <c r="BM665" s="24" t="s">
        <v>782</v>
      </c>
    </row>
    <row r="666" spans="2:65" s="14" customFormat="1" ht="13.5">
      <c r="B666" s="240"/>
      <c r="C666" s="241"/>
      <c r="D666" s="218" t="s">
        <v>189</v>
      </c>
      <c r="E666" s="242" t="s">
        <v>22</v>
      </c>
      <c r="F666" s="243" t="s">
        <v>783</v>
      </c>
      <c r="G666" s="241"/>
      <c r="H666" s="244" t="s">
        <v>22</v>
      </c>
      <c r="I666" s="245"/>
      <c r="J666" s="241"/>
      <c r="K666" s="241"/>
      <c r="L666" s="246"/>
      <c r="M666" s="247"/>
      <c r="N666" s="248"/>
      <c r="O666" s="248"/>
      <c r="P666" s="248"/>
      <c r="Q666" s="248"/>
      <c r="R666" s="248"/>
      <c r="S666" s="248"/>
      <c r="T666" s="249"/>
      <c r="AT666" s="250" t="s">
        <v>189</v>
      </c>
      <c r="AU666" s="250" t="s">
        <v>84</v>
      </c>
      <c r="AV666" s="14" t="s">
        <v>24</v>
      </c>
      <c r="AW666" s="14" t="s">
        <v>39</v>
      </c>
      <c r="AX666" s="14" t="s">
        <v>76</v>
      </c>
      <c r="AY666" s="250" t="s">
        <v>179</v>
      </c>
    </row>
    <row r="667" spans="2:65" s="12" customFormat="1" ht="13.5">
      <c r="B667" s="216"/>
      <c r="C667" s="217"/>
      <c r="D667" s="218" t="s">
        <v>189</v>
      </c>
      <c r="E667" s="219" t="s">
        <v>22</v>
      </c>
      <c r="F667" s="220" t="s">
        <v>784</v>
      </c>
      <c r="G667" s="217"/>
      <c r="H667" s="221">
        <v>0.58399999999999996</v>
      </c>
      <c r="I667" s="222"/>
      <c r="J667" s="217"/>
      <c r="K667" s="217"/>
      <c r="L667" s="223"/>
      <c r="M667" s="224"/>
      <c r="N667" s="225"/>
      <c r="O667" s="225"/>
      <c r="P667" s="225"/>
      <c r="Q667" s="225"/>
      <c r="R667" s="225"/>
      <c r="S667" s="225"/>
      <c r="T667" s="226"/>
      <c r="AT667" s="227" t="s">
        <v>189</v>
      </c>
      <c r="AU667" s="227" t="s">
        <v>84</v>
      </c>
      <c r="AV667" s="12" t="s">
        <v>84</v>
      </c>
      <c r="AW667" s="12" t="s">
        <v>39</v>
      </c>
      <c r="AX667" s="12" t="s">
        <v>76</v>
      </c>
      <c r="AY667" s="227" t="s">
        <v>179</v>
      </c>
    </row>
    <row r="668" spans="2:65" s="13" customFormat="1" ht="13.5">
      <c r="B668" s="228"/>
      <c r="C668" s="229"/>
      <c r="D668" s="230" t="s">
        <v>189</v>
      </c>
      <c r="E668" s="231" t="s">
        <v>22</v>
      </c>
      <c r="F668" s="232" t="s">
        <v>191</v>
      </c>
      <c r="G668" s="229"/>
      <c r="H668" s="233">
        <v>0.58399999999999996</v>
      </c>
      <c r="I668" s="234"/>
      <c r="J668" s="229"/>
      <c r="K668" s="229"/>
      <c r="L668" s="235"/>
      <c r="M668" s="236"/>
      <c r="N668" s="237"/>
      <c r="O668" s="237"/>
      <c r="P668" s="237"/>
      <c r="Q668" s="237"/>
      <c r="R668" s="237"/>
      <c r="S668" s="237"/>
      <c r="T668" s="238"/>
      <c r="AT668" s="239" t="s">
        <v>189</v>
      </c>
      <c r="AU668" s="239" t="s">
        <v>84</v>
      </c>
      <c r="AV668" s="13" t="s">
        <v>187</v>
      </c>
      <c r="AW668" s="13" t="s">
        <v>39</v>
      </c>
      <c r="AX668" s="13" t="s">
        <v>24</v>
      </c>
      <c r="AY668" s="239" t="s">
        <v>179</v>
      </c>
    </row>
    <row r="669" spans="2:65" s="1" customFormat="1" ht="22.5" customHeight="1">
      <c r="B669" s="41"/>
      <c r="C669" s="204" t="s">
        <v>785</v>
      </c>
      <c r="D669" s="204" t="s">
        <v>182</v>
      </c>
      <c r="E669" s="205" t="s">
        <v>786</v>
      </c>
      <c r="F669" s="206" t="s">
        <v>787</v>
      </c>
      <c r="G669" s="207" t="s">
        <v>372</v>
      </c>
      <c r="H669" s="208">
        <v>6</v>
      </c>
      <c r="I669" s="209"/>
      <c r="J669" s="210">
        <f>ROUND(I669*H669,2)</f>
        <v>0</v>
      </c>
      <c r="K669" s="206" t="s">
        <v>280</v>
      </c>
      <c r="L669" s="61"/>
      <c r="M669" s="211" t="s">
        <v>22</v>
      </c>
      <c r="N669" s="212" t="s">
        <v>47</v>
      </c>
      <c r="O669" s="42"/>
      <c r="P669" s="213">
        <f>O669*H669</f>
        <v>0</v>
      </c>
      <c r="Q669" s="213">
        <v>0</v>
      </c>
      <c r="R669" s="213">
        <f>Q669*H669</f>
        <v>0</v>
      </c>
      <c r="S669" s="213">
        <v>0</v>
      </c>
      <c r="T669" s="214">
        <f>S669*H669</f>
        <v>0</v>
      </c>
      <c r="AR669" s="24" t="s">
        <v>187</v>
      </c>
      <c r="AT669" s="24" t="s">
        <v>182</v>
      </c>
      <c r="AU669" s="24" t="s">
        <v>84</v>
      </c>
      <c r="AY669" s="24" t="s">
        <v>179</v>
      </c>
      <c r="BE669" s="215">
        <f>IF(N669="základní",J669,0)</f>
        <v>0</v>
      </c>
      <c r="BF669" s="215">
        <f>IF(N669="snížená",J669,0)</f>
        <v>0</v>
      </c>
      <c r="BG669" s="215">
        <f>IF(N669="zákl. přenesená",J669,0)</f>
        <v>0</v>
      </c>
      <c r="BH669" s="215">
        <f>IF(N669="sníž. přenesená",J669,0)</f>
        <v>0</v>
      </c>
      <c r="BI669" s="215">
        <f>IF(N669="nulová",J669,0)</f>
        <v>0</v>
      </c>
      <c r="BJ669" s="24" t="s">
        <v>24</v>
      </c>
      <c r="BK669" s="215">
        <f>ROUND(I669*H669,2)</f>
        <v>0</v>
      </c>
      <c r="BL669" s="24" t="s">
        <v>187</v>
      </c>
      <c r="BM669" s="24" t="s">
        <v>788</v>
      </c>
    </row>
    <row r="670" spans="2:65" s="12" customFormat="1" ht="13.5">
      <c r="B670" s="216"/>
      <c r="C670" s="217"/>
      <c r="D670" s="218" t="s">
        <v>189</v>
      </c>
      <c r="E670" s="219" t="s">
        <v>22</v>
      </c>
      <c r="F670" s="220" t="s">
        <v>789</v>
      </c>
      <c r="G670" s="217"/>
      <c r="H670" s="221">
        <v>6</v>
      </c>
      <c r="I670" s="222"/>
      <c r="J670" s="217"/>
      <c r="K670" s="217"/>
      <c r="L670" s="223"/>
      <c r="M670" s="224"/>
      <c r="N670" s="225"/>
      <c r="O670" s="225"/>
      <c r="P670" s="225"/>
      <c r="Q670" s="225"/>
      <c r="R670" s="225"/>
      <c r="S670" s="225"/>
      <c r="T670" s="226"/>
      <c r="AT670" s="227" t="s">
        <v>189</v>
      </c>
      <c r="AU670" s="227" t="s">
        <v>84</v>
      </c>
      <c r="AV670" s="12" t="s">
        <v>84</v>
      </c>
      <c r="AW670" s="12" t="s">
        <v>39</v>
      </c>
      <c r="AX670" s="12" t="s">
        <v>76</v>
      </c>
      <c r="AY670" s="227" t="s">
        <v>179</v>
      </c>
    </row>
    <row r="671" spans="2:65" s="13" customFormat="1" ht="13.5">
      <c r="B671" s="228"/>
      <c r="C671" s="229"/>
      <c r="D671" s="230" t="s">
        <v>189</v>
      </c>
      <c r="E671" s="231" t="s">
        <v>22</v>
      </c>
      <c r="F671" s="232" t="s">
        <v>191</v>
      </c>
      <c r="G671" s="229"/>
      <c r="H671" s="233">
        <v>6</v>
      </c>
      <c r="I671" s="234"/>
      <c r="J671" s="229"/>
      <c r="K671" s="229"/>
      <c r="L671" s="235"/>
      <c r="M671" s="236"/>
      <c r="N671" s="237"/>
      <c r="O671" s="237"/>
      <c r="P671" s="237"/>
      <c r="Q671" s="237"/>
      <c r="R671" s="237"/>
      <c r="S671" s="237"/>
      <c r="T671" s="238"/>
      <c r="AT671" s="239" t="s">
        <v>189</v>
      </c>
      <c r="AU671" s="239" t="s">
        <v>84</v>
      </c>
      <c r="AV671" s="13" t="s">
        <v>187</v>
      </c>
      <c r="AW671" s="13" t="s">
        <v>39</v>
      </c>
      <c r="AX671" s="13" t="s">
        <v>24</v>
      </c>
      <c r="AY671" s="239" t="s">
        <v>179</v>
      </c>
    </row>
    <row r="672" spans="2:65" s="1" customFormat="1" ht="22.5" customHeight="1">
      <c r="B672" s="41"/>
      <c r="C672" s="204" t="s">
        <v>590</v>
      </c>
      <c r="D672" s="204" t="s">
        <v>182</v>
      </c>
      <c r="E672" s="205" t="s">
        <v>790</v>
      </c>
      <c r="F672" s="206" t="s">
        <v>791</v>
      </c>
      <c r="G672" s="207" t="s">
        <v>372</v>
      </c>
      <c r="H672" s="208">
        <v>8.8000000000000007</v>
      </c>
      <c r="I672" s="209"/>
      <c r="J672" s="210">
        <f>ROUND(I672*H672,2)</f>
        <v>0</v>
      </c>
      <c r="K672" s="206" t="s">
        <v>280</v>
      </c>
      <c r="L672" s="61"/>
      <c r="M672" s="211" t="s">
        <v>22</v>
      </c>
      <c r="N672" s="212" t="s">
        <v>47</v>
      </c>
      <c r="O672" s="42"/>
      <c r="P672" s="213">
        <f>O672*H672</f>
        <v>0</v>
      </c>
      <c r="Q672" s="213">
        <v>0</v>
      </c>
      <c r="R672" s="213">
        <f>Q672*H672</f>
        <v>0</v>
      </c>
      <c r="S672" s="213">
        <v>0</v>
      </c>
      <c r="T672" s="214">
        <f>S672*H672</f>
        <v>0</v>
      </c>
      <c r="AR672" s="24" t="s">
        <v>187</v>
      </c>
      <c r="AT672" s="24" t="s">
        <v>182</v>
      </c>
      <c r="AU672" s="24" t="s">
        <v>84</v>
      </c>
      <c r="AY672" s="24" t="s">
        <v>179</v>
      </c>
      <c r="BE672" s="215">
        <f>IF(N672="základní",J672,0)</f>
        <v>0</v>
      </c>
      <c r="BF672" s="215">
        <f>IF(N672="snížená",J672,0)</f>
        <v>0</v>
      </c>
      <c r="BG672" s="215">
        <f>IF(N672="zákl. přenesená",J672,0)</f>
        <v>0</v>
      </c>
      <c r="BH672" s="215">
        <f>IF(N672="sníž. přenesená",J672,0)</f>
        <v>0</v>
      </c>
      <c r="BI672" s="215">
        <f>IF(N672="nulová",J672,0)</f>
        <v>0</v>
      </c>
      <c r="BJ672" s="24" t="s">
        <v>24</v>
      </c>
      <c r="BK672" s="215">
        <f>ROUND(I672*H672,2)</f>
        <v>0</v>
      </c>
      <c r="BL672" s="24" t="s">
        <v>187</v>
      </c>
      <c r="BM672" s="24" t="s">
        <v>792</v>
      </c>
    </row>
    <row r="673" spans="2:65" s="14" customFormat="1" ht="13.5">
      <c r="B673" s="240"/>
      <c r="C673" s="241"/>
      <c r="D673" s="218" t="s">
        <v>189</v>
      </c>
      <c r="E673" s="242" t="s">
        <v>22</v>
      </c>
      <c r="F673" s="243" t="s">
        <v>793</v>
      </c>
      <c r="G673" s="241"/>
      <c r="H673" s="244" t="s">
        <v>22</v>
      </c>
      <c r="I673" s="245"/>
      <c r="J673" s="241"/>
      <c r="K673" s="241"/>
      <c r="L673" s="246"/>
      <c r="M673" s="247"/>
      <c r="N673" s="248"/>
      <c r="O673" s="248"/>
      <c r="P673" s="248"/>
      <c r="Q673" s="248"/>
      <c r="R673" s="248"/>
      <c r="S673" s="248"/>
      <c r="T673" s="249"/>
      <c r="AT673" s="250" t="s">
        <v>189</v>
      </c>
      <c r="AU673" s="250" t="s">
        <v>84</v>
      </c>
      <c r="AV673" s="14" t="s">
        <v>24</v>
      </c>
      <c r="AW673" s="14" t="s">
        <v>39</v>
      </c>
      <c r="AX673" s="14" t="s">
        <v>76</v>
      </c>
      <c r="AY673" s="250" t="s">
        <v>179</v>
      </c>
    </row>
    <row r="674" spans="2:65" s="12" customFormat="1" ht="13.5">
      <c r="B674" s="216"/>
      <c r="C674" s="217"/>
      <c r="D674" s="218" t="s">
        <v>189</v>
      </c>
      <c r="E674" s="219" t="s">
        <v>22</v>
      </c>
      <c r="F674" s="220" t="s">
        <v>794</v>
      </c>
      <c r="G674" s="217"/>
      <c r="H674" s="221">
        <v>8.8000000000000007</v>
      </c>
      <c r="I674" s="222"/>
      <c r="J674" s="217"/>
      <c r="K674" s="217"/>
      <c r="L674" s="223"/>
      <c r="M674" s="224"/>
      <c r="N674" s="225"/>
      <c r="O674" s="225"/>
      <c r="P674" s="225"/>
      <c r="Q674" s="225"/>
      <c r="R674" s="225"/>
      <c r="S674" s="225"/>
      <c r="T674" s="226"/>
      <c r="AT674" s="227" t="s">
        <v>189</v>
      </c>
      <c r="AU674" s="227" t="s">
        <v>84</v>
      </c>
      <c r="AV674" s="12" t="s">
        <v>84</v>
      </c>
      <c r="AW674" s="12" t="s">
        <v>39</v>
      </c>
      <c r="AX674" s="12" t="s">
        <v>76</v>
      </c>
      <c r="AY674" s="227" t="s">
        <v>179</v>
      </c>
    </row>
    <row r="675" spans="2:65" s="13" customFormat="1" ht="13.5">
      <c r="B675" s="228"/>
      <c r="C675" s="229"/>
      <c r="D675" s="230" t="s">
        <v>189</v>
      </c>
      <c r="E675" s="231" t="s">
        <v>22</v>
      </c>
      <c r="F675" s="232" t="s">
        <v>191</v>
      </c>
      <c r="G675" s="229"/>
      <c r="H675" s="233">
        <v>8.8000000000000007</v>
      </c>
      <c r="I675" s="234"/>
      <c r="J675" s="229"/>
      <c r="K675" s="229"/>
      <c r="L675" s="235"/>
      <c r="M675" s="236"/>
      <c r="N675" s="237"/>
      <c r="O675" s="237"/>
      <c r="P675" s="237"/>
      <c r="Q675" s="237"/>
      <c r="R675" s="237"/>
      <c r="S675" s="237"/>
      <c r="T675" s="238"/>
      <c r="AT675" s="239" t="s">
        <v>189</v>
      </c>
      <c r="AU675" s="239" t="s">
        <v>84</v>
      </c>
      <c r="AV675" s="13" t="s">
        <v>187</v>
      </c>
      <c r="AW675" s="13" t="s">
        <v>39</v>
      </c>
      <c r="AX675" s="13" t="s">
        <v>24</v>
      </c>
      <c r="AY675" s="239" t="s">
        <v>179</v>
      </c>
    </row>
    <row r="676" spans="2:65" s="1" customFormat="1" ht="31.5" customHeight="1">
      <c r="B676" s="41"/>
      <c r="C676" s="204" t="s">
        <v>795</v>
      </c>
      <c r="D676" s="204" t="s">
        <v>182</v>
      </c>
      <c r="E676" s="205" t="s">
        <v>796</v>
      </c>
      <c r="F676" s="206" t="s">
        <v>797</v>
      </c>
      <c r="G676" s="207" t="s">
        <v>328</v>
      </c>
      <c r="H676" s="208">
        <v>1</v>
      </c>
      <c r="I676" s="209"/>
      <c r="J676" s="210">
        <f>ROUND(I676*H676,2)</f>
        <v>0</v>
      </c>
      <c r="K676" s="206" t="s">
        <v>186</v>
      </c>
      <c r="L676" s="61"/>
      <c r="M676" s="211" t="s">
        <v>22</v>
      </c>
      <c r="N676" s="212" t="s">
        <v>47</v>
      </c>
      <c r="O676" s="42"/>
      <c r="P676" s="213">
        <f>O676*H676</f>
        <v>0</v>
      </c>
      <c r="Q676" s="213">
        <v>1.0189999999999999E-2</v>
      </c>
      <c r="R676" s="213">
        <f>Q676*H676</f>
        <v>1.0189999999999999E-2</v>
      </c>
      <c r="S676" s="213">
        <v>0</v>
      </c>
      <c r="T676" s="214">
        <f>S676*H676</f>
        <v>0</v>
      </c>
      <c r="AR676" s="24" t="s">
        <v>187</v>
      </c>
      <c r="AT676" s="24" t="s">
        <v>182</v>
      </c>
      <c r="AU676" s="24" t="s">
        <v>84</v>
      </c>
      <c r="AY676" s="24" t="s">
        <v>179</v>
      </c>
      <c r="BE676" s="215">
        <f>IF(N676="základní",J676,0)</f>
        <v>0</v>
      </c>
      <c r="BF676" s="215">
        <f>IF(N676="snížená",J676,0)</f>
        <v>0</v>
      </c>
      <c r="BG676" s="215">
        <f>IF(N676="zákl. přenesená",J676,0)</f>
        <v>0</v>
      </c>
      <c r="BH676" s="215">
        <f>IF(N676="sníž. přenesená",J676,0)</f>
        <v>0</v>
      </c>
      <c r="BI676" s="215">
        <f>IF(N676="nulová",J676,0)</f>
        <v>0</v>
      </c>
      <c r="BJ676" s="24" t="s">
        <v>24</v>
      </c>
      <c r="BK676" s="215">
        <f>ROUND(I676*H676,2)</f>
        <v>0</v>
      </c>
      <c r="BL676" s="24" t="s">
        <v>187</v>
      </c>
      <c r="BM676" s="24" t="s">
        <v>798</v>
      </c>
    </row>
    <row r="677" spans="2:65" s="12" customFormat="1" ht="13.5">
      <c r="B677" s="216"/>
      <c r="C677" s="217"/>
      <c r="D677" s="218" t="s">
        <v>189</v>
      </c>
      <c r="E677" s="219" t="s">
        <v>22</v>
      </c>
      <c r="F677" s="220" t="s">
        <v>24</v>
      </c>
      <c r="G677" s="217"/>
      <c r="H677" s="221">
        <v>1</v>
      </c>
      <c r="I677" s="222"/>
      <c r="J677" s="217"/>
      <c r="K677" s="217"/>
      <c r="L677" s="223"/>
      <c r="M677" s="224"/>
      <c r="N677" s="225"/>
      <c r="O677" s="225"/>
      <c r="P677" s="225"/>
      <c r="Q677" s="225"/>
      <c r="R677" s="225"/>
      <c r="S677" s="225"/>
      <c r="T677" s="226"/>
      <c r="AT677" s="227" t="s">
        <v>189</v>
      </c>
      <c r="AU677" s="227" t="s">
        <v>84</v>
      </c>
      <c r="AV677" s="12" t="s">
        <v>84</v>
      </c>
      <c r="AW677" s="12" t="s">
        <v>39</v>
      </c>
      <c r="AX677" s="12" t="s">
        <v>76</v>
      </c>
      <c r="AY677" s="227" t="s">
        <v>179</v>
      </c>
    </row>
    <row r="678" spans="2:65" s="13" customFormat="1" ht="13.5">
      <c r="B678" s="228"/>
      <c r="C678" s="229"/>
      <c r="D678" s="230" t="s">
        <v>189</v>
      </c>
      <c r="E678" s="231" t="s">
        <v>22</v>
      </c>
      <c r="F678" s="232" t="s">
        <v>191</v>
      </c>
      <c r="G678" s="229"/>
      <c r="H678" s="233">
        <v>1</v>
      </c>
      <c r="I678" s="234"/>
      <c r="J678" s="229"/>
      <c r="K678" s="229"/>
      <c r="L678" s="235"/>
      <c r="M678" s="236"/>
      <c r="N678" s="237"/>
      <c r="O678" s="237"/>
      <c r="P678" s="237"/>
      <c r="Q678" s="237"/>
      <c r="R678" s="237"/>
      <c r="S678" s="237"/>
      <c r="T678" s="238"/>
      <c r="AT678" s="239" t="s">
        <v>189</v>
      </c>
      <c r="AU678" s="239" t="s">
        <v>84</v>
      </c>
      <c r="AV678" s="13" t="s">
        <v>187</v>
      </c>
      <c r="AW678" s="13" t="s">
        <v>39</v>
      </c>
      <c r="AX678" s="13" t="s">
        <v>24</v>
      </c>
      <c r="AY678" s="239" t="s">
        <v>179</v>
      </c>
    </row>
    <row r="679" spans="2:65" s="1" customFormat="1" ht="22.5" customHeight="1">
      <c r="B679" s="41"/>
      <c r="C679" s="204" t="s">
        <v>594</v>
      </c>
      <c r="D679" s="204" t="s">
        <v>182</v>
      </c>
      <c r="E679" s="205" t="s">
        <v>799</v>
      </c>
      <c r="F679" s="206" t="s">
        <v>800</v>
      </c>
      <c r="G679" s="207" t="s">
        <v>801</v>
      </c>
      <c r="H679" s="208">
        <v>8</v>
      </c>
      <c r="I679" s="209"/>
      <c r="J679" s="210">
        <f>ROUND(I679*H679,2)</f>
        <v>0</v>
      </c>
      <c r="K679" s="206" t="s">
        <v>280</v>
      </c>
      <c r="L679" s="61"/>
      <c r="M679" s="211" t="s">
        <v>22</v>
      </c>
      <c r="N679" s="212" t="s">
        <v>47</v>
      </c>
      <c r="O679" s="42"/>
      <c r="P679" s="213">
        <f>O679*H679</f>
        <v>0</v>
      </c>
      <c r="Q679" s="213">
        <v>0</v>
      </c>
      <c r="R679" s="213">
        <f>Q679*H679</f>
        <v>0</v>
      </c>
      <c r="S679" s="213">
        <v>0</v>
      </c>
      <c r="T679" s="214">
        <f>S679*H679</f>
        <v>0</v>
      </c>
      <c r="AR679" s="24" t="s">
        <v>187</v>
      </c>
      <c r="AT679" s="24" t="s">
        <v>182</v>
      </c>
      <c r="AU679" s="24" t="s">
        <v>84</v>
      </c>
      <c r="AY679" s="24" t="s">
        <v>179</v>
      </c>
      <c r="BE679" s="215">
        <f>IF(N679="základní",J679,0)</f>
        <v>0</v>
      </c>
      <c r="BF679" s="215">
        <f>IF(N679="snížená",J679,0)</f>
        <v>0</v>
      </c>
      <c r="BG679" s="215">
        <f>IF(N679="zákl. přenesená",J679,0)</f>
        <v>0</v>
      </c>
      <c r="BH679" s="215">
        <f>IF(N679="sníž. přenesená",J679,0)</f>
        <v>0</v>
      </c>
      <c r="BI679" s="215">
        <f>IF(N679="nulová",J679,0)</f>
        <v>0</v>
      </c>
      <c r="BJ679" s="24" t="s">
        <v>24</v>
      </c>
      <c r="BK679" s="215">
        <f>ROUND(I679*H679,2)</f>
        <v>0</v>
      </c>
      <c r="BL679" s="24" t="s">
        <v>187</v>
      </c>
      <c r="BM679" s="24" t="s">
        <v>802</v>
      </c>
    </row>
    <row r="680" spans="2:65" s="14" customFormat="1" ht="13.5">
      <c r="B680" s="240"/>
      <c r="C680" s="241"/>
      <c r="D680" s="218" t="s">
        <v>189</v>
      </c>
      <c r="E680" s="242" t="s">
        <v>22</v>
      </c>
      <c r="F680" s="243" t="s">
        <v>803</v>
      </c>
      <c r="G680" s="241"/>
      <c r="H680" s="244" t="s">
        <v>22</v>
      </c>
      <c r="I680" s="245"/>
      <c r="J680" s="241"/>
      <c r="K680" s="241"/>
      <c r="L680" s="246"/>
      <c r="M680" s="247"/>
      <c r="N680" s="248"/>
      <c r="O680" s="248"/>
      <c r="P680" s="248"/>
      <c r="Q680" s="248"/>
      <c r="R680" s="248"/>
      <c r="S680" s="248"/>
      <c r="T680" s="249"/>
      <c r="AT680" s="250" t="s">
        <v>189</v>
      </c>
      <c r="AU680" s="250" t="s">
        <v>84</v>
      </c>
      <c r="AV680" s="14" t="s">
        <v>24</v>
      </c>
      <c r="AW680" s="14" t="s">
        <v>39</v>
      </c>
      <c r="AX680" s="14" t="s">
        <v>76</v>
      </c>
      <c r="AY680" s="250" t="s">
        <v>179</v>
      </c>
    </row>
    <row r="681" spans="2:65" s="12" customFormat="1" ht="13.5">
      <c r="B681" s="216"/>
      <c r="C681" s="217"/>
      <c r="D681" s="218" t="s">
        <v>189</v>
      </c>
      <c r="E681" s="219" t="s">
        <v>22</v>
      </c>
      <c r="F681" s="220" t="s">
        <v>804</v>
      </c>
      <c r="G681" s="217"/>
      <c r="H681" s="221">
        <v>8</v>
      </c>
      <c r="I681" s="222"/>
      <c r="J681" s="217"/>
      <c r="K681" s="217"/>
      <c r="L681" s="223"/>
      <c r="M681" s="224"/>
      <c r="N681" s="225"/>
      <c r="O681" s="225"/>
      <c r="P681" s="225"/>
      <c r="Q681" s="225"/>
      <c r="R681" s="225"/>
      <c r="S681" s="225"/>
      <c r="T681" s="226"/>
      <c r="AT681" s="227" t="s">
        <v>189</v>
      </c>
      <c r="AU681" s="227" t="s">
        <v>84</v>
      </c>
      <c r="AV681" s="12" t="s">
        <v>84</v>
      </c>
      <c r="AW681" s="12" t="s">
        <v>39</v>
      </c>
      <c r="AX681" s="12" t="s">
        <v>76</v>
      </c>
      <c r="AY681" s="227" t="s">
        <v>179</v>
      </c>
    </row>
    <row r="682" spans="2:65" s="13" customFormat="1" ht="13.5">
      <c r="B682" s="228"/>
      <c r="C682" s="229"/>
      <c r="D682" s="230" t="s">
        <v>189</v>
      </c>
      <c r="E682" s="231" t="s">
        <v>22</v>
      </c>
      <c r="F682" s="232" t="s">
        <v>191</v>
      </c>
      <c r="G682" s="229"/>
      <c r="H682" s="233">
        <v>8</v>
      </c>
      <c r="I682" s="234"/>
      <c r="J682" s="229"/>
      <c r="K682" s="229"/>
      <c r="L682" s="235"/>
      <c r="M682" s="236"/>
      <c r="N682" s="237"/>
      <c r="O682" s="237"/>
      <c r="P682" s="237"/>
      <c r="Q682" s="237"/>
      <c r="R682" s="237"/>
      <c r="S682" s="237"/>
      <c r="T682" s="238"/>
      <c r="AT682" s="239" t="s">
        <v>189</v>
      </c>
      <c r="AU682" s="239" t="s">
        <v>84</v>
      </c>
      <c r="AV682" s="13" t="s">
        <v>187</v>
      </c>
      <c r="AW682" s="13" t="s">
        <v>39</v>
      </c>
      <c r="AX682" s="13" t="s">
        <v>24</v>
      </c>
      <c r="AY682" s="239" t="s">
        <v>179</v>
      </c>
    </row>
    <row r="683" spans="2:65" s="1" customFormat="1" ht="22.5" customHeight="1">
      <c r="B683" s="41"/>
      <c r="C683" s="254" t="s">
        <v>805</v>
      </c>
      <c r="D683" s="254" t="s">
        <v>267</v>
      </c>
      <c r="E683" s="255" t="s">
        <v>806</v>
      </c>
      <c r="F683" s="256" t="s">
        <v>807</v>
      </c>
      <c r="G683" s="257" t="s">
        <v>328</v>
      </c>
      <c r="H683" s="258">
        <v>3</v>
      </c>
      <c r="I683" s="259"/>
      <c r="J683" s="260">
        <f>ROUND(I683*H683,2)</f>
        <v>0</v>
      </c>
      <c r="K683" s="256" t="s">
        <v>186</v>
      </c>
      <c r="L683" s="261"/>
      <c r="M683" s="262" t="s">
        <v>22</v>
      </c>
      <c r="N683" s="263" t="s">
        <v>47</v>
      </c>
      <c r="O683" s="42"/>
      <c r="P683" s="213">
        <f>O683*H683</f>
        <v>0</v>
      </c>
      <c r="Q683" s="213">
        <v>3.14E-3</v>
      </c>
      <c r="R683" s="213">
        <f>Q683*H683</f>
        <v>9.4199999999999996E-3</v>
      </c>
      <c r="S683" s="213">
        <v>0</v>
      </c>
      <c r="T683" s="214">
        <f>S683*H683</f>
        <v>0</v>
      </c>
      <c r="AR683" s="24" t="s">
        <v>200</v>
      </c>
      <c r="AT683" s="24" t="s">
        <v>267</v>
      </c>
      <c r="AU683" s="24" t="s">
        <v>84</v>
      </c>
      <c r="AY683" s="24" t="s">
        <v>179</v>
      </c>
      <c r="BE683" s="215">
        <f>IF(N683="základní",J683,0)</f>
        <v>0</v>
      </c>
      <c r="BF683" s="215">
        <f>IF(N683="snížená",J683,0)</f>
        <v>0</v>
      </c>
      <c r="BG683" s="215">
        <f>IF(N683="zákl. přenesená",J683,0)</f>
        <v>0</v>
      </c>
      <c r="BH683" s="215">
        <f>IF(N683="sníž. přenesená",J683,0)</f>
        <v>0</v>
      </c>
      <c r="BI683" s="215">
        <f>IF(N683="nulová",J683,0)</f>
        <v>0</v>
      </c>
      <c r="BJ683" s="24" t="s">
        <v>24</v>
      </c>
      <c r="BK683" s="215">
        <f>ROUND(I683*H683,2)</f>
        <v>0</v>
      </c>
      <c r="BL683" s="24" t="s">
        <v>187</v>
      </c>
      <c r="BM683" s="24" t="s">
        <v>808</v>
      </c>
    </row>
    <row r="684" spans="2:65" s="1" customFormat="1" ht="31.5" customHeight="1">
      <c r="B684" s="41"/>
      <c r="C684" s="204" t="s">
        <v>598</v>
      </c>
      <c r="D684" s="204" t="s">
        <v>182</v>
      </c>
      <c r="E684" s="205" t="s">
        <v>809</v>
      </c>
      <c r="F684" s="206" t="s">
        <v>810</v>
      </c>
      <c r="G684" s="207" t="s">
        <v>328</v>
      </c>
      <c r="H684" s="208">
        <v>1</v>
      </c>
      <c r="I684" s="209"/>
      <c r="J684" s="210">
        <f>ROUND(I684*H684,2)</f>
        <v>0</v>
      </c>
      <c r="K684" s="206" t="s">
        <v>186</v>
      </c>
      <c r="L684" s="61"/>
      <c r="M684" s="211" t="s">
        <v>22</v>
      </c>
      <c r="N684" s="212" t="s">
        <v>47</v>
      </c>
      <c r="O684" s="42"/>
      <c r="P684" s="213">
        <f>O684*H684</f>
        <v>0</v>
      </c>
      <c r="Q684" s="213">
        <v>0</v>
      </c>
      <c r="R684" s="213">
        <f>Q684*H684</f>
        <v>0</v>
      </c>
      <c r="S684" s="213">
        <v>0</v>
      </c>
      <c r="T684" s="214">
        <f>S684*H684</f>
        <v>0</v>
      </c>
      <c r="AR684" s="24" t="s">
        <v>187</v>
      </c>
      <c r="AT684" s="24" t="s">
        <v>182</v>
      </c>
      <c r="AU684" s="24" t="s">
        <v>84</v>
      </c>
      <c r="AY684" s="24" t="s">
        <v>179</v>
      </c>
      <c r="BE684" s="215">
        <f>IF(N684="základní",J684,0)</f>
        <v>0</v>
      </c>
      <c r="BF684" s="215">
        <f>IF(N684="snížená",J684,0)</f>
        <v>0</v>
      </c>
      <c r="BG684" s="215">
        <f>IF(N684="zákl. přenesená",J684,0)</f>
        <v>0</v>
      </c>
      <c r="BH684" s="215">
        <f>IF(N684="sníž. přenesená",J684,0)</f>
        <v>0</v>
      </c>
      <c r="BI684" s="215">
        <f>IF(N684="nulová",J684,0)</f>
        <v>0</v>
      </c>
      <c r="BJ684" s="24" t="s">
        <v>24</v>
      </c>
      <c r="BK684" s="215">
        <f>ROUND(I684*H684,2)</f>
        <v>0</v>
      </c>
      <c r="BL684" s="24" t="s">
        <v>187</v>
      </c>
      <c r="BM684" s="24" t="s">
        <v>811</v>
      </c>
    </row>
    <row r="685" spans="2:65" s="12" customFormat="1" ht="13.5">
      <c r="B685" s="216"/>
      <c r="C685" s="217"/>
      <c r="D685" s="230" t="s">
        <v>189</v>
      </c>
      <c r="E685" s="264" t="s">
        <v>22</v>
      </c>
      <c r="F685" s="265" t="s">
        <v>24</v>
      </c>
      <c r="G685" s="217"/>
      <c r="H685" s="266">
        <v>1</v>
      </c>
      <c r="I685" s="222"/>
      <c r="J685" s="217"/>
      <c r="K685" s="217"/>
      <c r="L685" s="223"/>
      <c r="M685" s="224"/>
      <c r="N685" s="225"/>
      <c r="O685" s="225"/>
      <c r="P685" s="225"/>
      <c r="Q685" s="225"/>
      <c r="R685" s="225"/>
      <c r="S685" s="225"/>
      <c r="T685" s="226"/>
      <c r="AT685" s="227" t="s">
        <v>189</v>
      </c>
      <c r="AU685" s="227" t="s">
        <v>84</v>
      </c>
      <c r="AV685" s="12" t="s">
        <v>84</v>
      </c>
      <c r="AW685" s="12" t="s">
        <v>39</v>
      </c>
      <c r="AX685" s="12" t="s">
        <v>24</v>
      </c>
      <c r="AY685" s="227" t="s">
        <v>179</v>
      </c>
    </row>
    <row r="686" spans="2:65" s="1" customFormat="1" ht="22.5" customHeight="1">
      <c r="B686" s="41"/>
      <c r="C686" s="204" t="s">
        <v>812</v>
      </c>
      <c r="D686" s="204" t="s">
        <v>182</v>
      </c>
      <c r="E686" s="205" t="s">
        <v>813</v>
      </c>
      <c r="F686" s="206" t="s">
        <v>814</v>
      </c>
      <c r="G686" s="207" t="s">
        <v>328</v>
      </c>
      <c r="H686" s="208">
        <v>3</v>
      </c>
      <c r="I686" s="209"/>
      <c r="J686" s="210">
        <f>ROUND(I686*H686,2)</f>
        <v>0</v>
      </c>
      <c r="K686" s="206" t="s">
        <v>280</v>
      </c>
      <c r="L686" s="61"/>
      <c r="M686" s="211" t="s">
        <v>22</v>
      </c>
      <c r="N686" s="212" t="s">
        <v>47</v>
      </c>
      <c r="O686" s="42"/>
      <c r="P686" s="213">
        <f>O686*H686</f>
        <v>0</v>
      </c>
      <c r="Q686" s="213">
        <v>0</v>
      </c>
      <c r="R686" s="213">
        <f>Q686*H686</f>
        <v>0</v>
      </c>
      <c r="S686" s="213">
        <v>0</v>
      </c>
      <c r="T686" s="214">
        <f>S686*H686</f>
        <v>0</v>
      </c>
      <c r="AR686" s="24" t="s">
        <v>187</v>
      </c>
      <c r="AT686" s="24" t="s">
        <v>182</v>
      </c>
      <c r="AU686" s="24" t="s">
        <v>84</v>
      </c>
      <c r="AY686" s="24" t="s">
        <v>179</v>
      </c>
      <c r="BE686" s="215">
        <f>IF(N686="základní",J686,0)</f>
        <v>0</v>
      </c>
      <c r="BF686" s="215">
        <f>IF(N686="snížená",J686,0)</f>
        <v>0</v>
      </c>
      <c r="BG686" s="215">
        <f>IF(N686="zákl. přenesená",J686,0)</f>
        <v>0</v>
      </c>
      <c r="BH686" s="215">
        <f>IF(N686="sníž. přenesená",J686,0)</f>
        <v>0</v>
      </c>
      <c r="BI686" s="215">
        <f>IF(N686="nulová",J686,0)</f>
        <v>0</v>
      </c>
      <c r="BJ686" s="24" t="s">
        <v>24</v>
      </c>
      <c r="BK686" s="215">
        <f>ROUND(I686*H686,2)</f>
        <v>0</v>
      </c>
      <c r="BL686" s="24" t="s">
        <v>187</v>
      </c>
      <c r="BM686" s="24" t="s">
        <v>815</v>
      </c>
    </row>
    <row r="687" spans="2:65" s="12" customFormat="1" ht="13.5">
      <c r="B687" s="216"/>
      <c r="C687" s="217"/>
      <c r="D687" s="218" t="s">
        <v>189</v>
      </c>
      <c r="E687" s="219" t="s">
        <v>22</v>
      </c>
      <c r="F687" s="220" t="s">
        <v>197</v>
      </c>
      <c r="G687" s="217"/>
      <c r="H687" s="221">
        <v>3</v>
      </c>
      <c r="I687" s="222"/>
      <c r="J687" s="217"/>
      <c r="K687" s="217"/>
      <c r="L687" s="223"/>
      <c r="M687" s="224"/>
      <c r="N687" s="225"/>
      <c r="O687" s="225"/>
      <c r="P687" s="225"/>
      <c r="Q687" s="225"/>
      <c r="R687" s="225"/>
      <c r="S687" s="225"/>
      <c r="T687" s="226"/>
      <c r="AT687" s="227" t="s">
        <v>189</v>
      </c>
      <c r="AU687" s="227" t="s">
        <v>84</v>
      </c>
      <c r="AV687" s="12" t="s">
        <v>84</v>
      </c>
      <c r="AW687" s="12" t="s">
        <v>39</v>
      </c>
      <c r="AX687" s="12" t="s">
        <v>76</v>
      </c>
      <c r="AY687" s="227" t="s">
        <v>179</v>
      </c>
    </row>
    <row r="688" spans="2:65" s="13" customFormat="1" ht="13.5">
      <c r="B688" s="228"/>
      <c r="C688" s="229"/>
      <c r="D688" s="218" t="s">
        <v>189</v>
      </c>
      <c r="E688" s="251" t="s">
        <v>22</v>
      </c>
      <c r="F688" s="252" t="s">
        <v>191</v>
      </c>
      <c r="G688" s="229"/>
      <c r="H688" s="253">
        <v>3</v>
      </c>
      <c r="I688" s="234"/>
      <c r="J688" s="229"/>
      <c r="K688" s="229"/>
      <c r="L688" s="235"/>
      <c r="M688" s="236"/>
      <c r="N688" s="237"/>
      <c r="O688" s="237"/>
      <c r="P688" s="237"/>
      <c r="Q688" s="237"/>
      <c r="R688" s="237"/>
      <c r="S688" s="237"/>
      <c r="T688" s="238"/>
      <c r="AT688" s="239" t="s">
        <v>189</v>
      </c>
      <c r="AU688" s="239" t="s">
        <v>84</v>
      </c>
      <c r="AV688" s="13" t="s">
        <v>187</v>
      </c>
      <c r="AW688" s="13" t="s">
        <v>39</v>
      </c>
      <c r="AX688" s="13" t="s">
        <v>24</v>
      </c>
      <c r="AY688" s="239" t="s">
        <v>179</v>
      </c>
    </row>
    <row r="689" spans="2:65" s="11" customFormat="1" ht="29.85" customHeight="1">
      <c r="B689" s="187"/>
      <c r="C689" s="188"/>
      <c r="D689" s="201" t="s">
        <v>75</v>
      </c>
      <c r="E689" s="202" t="s">
        <v>224</v>
      </c>
      <c r="F689" s="202" t="s">
        <v>816</v>
      </c>
      <c r="G689" s="188"/>
      <c r="H689" s="188"/>
      <c r="I689" s="191"/>
      <c r="J689" s="203">
        <f>BK689</f>
        <v>0</v>
      </c>
      <c r="K689" s="188"/>
      <c r="L689" s="193"/>
      <c r="M689" s="194"/>
      <c r="N689" s="195"/>
      <c r="O689" s="195"/>
      <c r="P689" s="196">
        <f>P690+SUM(P691:P693)+P729+P743+P765+P773</f>
        <v>0</v>
      </c>
      <c r="Q689" s="195"/>
      <c r="R689" s="196">
        <f>R690+SUM(R691:R693)+R729+R743+R765+R773</f>
        <v>1.5299269999999996</v>
      </c>
      <c r="S689" s="195"/>
      <c r="T689" s="197">
        <f>T690+SUM(T691:T693)+T729+T743+T765+T773</f>
        <v>4.9692999999999996</v>
      </c>
      <c r="AR689" s="198" t="s">
        <v>24</v>
      </c>
      <c r="AT689" s="199" t="s">
        <v>75</v>
      </c>
      <c r="AU689" s="199" t="s">
        <v>24</v>
      </c>
      <c r="AY689" s="198" t="s">
        <v>179</v>
      </c>
      <c r="BK689" s="200">
        <f>BK690+SUM(BK691:BK693)+BK729+BK743+BK765+BK773</f>
        <v>0</v>
      </c>
    </row>
    <row r="690" spans="2:65" s="1" customFormat="1" ht="31.5" customHeight="1">
      <c r="B690" s="41"/>
      <c r="C690" s="204" t="s">
        <v>602</v>
      </c>
      <c r="D690" s="204" t="s">
        <v>182</v>
      </c>
      <c r="E690" s="205" t="s">
        <v>817</v>
      </c>
      <c r="F690" s="206" t="s">
        <v>818</v>
      </c>
      <c r="G690" s="207" t="s">
        <v>194</v>
      </c>
      <c r="H690" s="208">
        <v>0.96</v>
      </c>
      <c r="I690" s="209"/>
      <c r="J690" s="210">
        <f>ROUND(I690*H690,2)</f>
        <v>0</v>
      </c>
      <c r="K690" s="206" t="s">
        <v>186</v>
      </c>
      <c r="L690" s="61"/>
      <c r="M690" s="211" t="s">
        <v>22</v>
      </c>
      <c r="N690" s="212" t="s">
        <v>47</v>
      </c>
      <c r="O690" s="42"/>
      <c r="P690" s="213">
        <f>O690*H690</f>
        <v>0</v>
      </c>
      <c r="Q690" s="213">
        <v>0</v>
      </c>
      <c r="R690" s="213">
        <f>Q690*H690</f>
        <v>0</v>
      </c>
      <c r="S690" s="213">
        <v>1.95</v>
      </c>
      <c r="T690" s="214">
        <f>S690*H690</f>
        <v>1.8719999999999999</v>
      </c>
      <c r="AR690" s="24" t="s">
        <v>187</v>
      </c>
      <c r="AT690" s="24" t="s">
        <v>182</v>
      </c>
      <c r="AU690" s="24" t="s">
        <v>84</v>
      </c>
      <c r="AY690" s="24" t="s">
        <v>179</v>
      </c>
      <c r="BE690" s="215">
        <f>IF(N690="základní",J690,0)</f>
        <v>0</v>
      </c>
      <c r="BF690" s="215">
        <f>IF(N690="snížená",J690,0)</f>
        <v>0</v>
      </c>
      <c r="BG690" s="215">
        <f>IF(N690="zákl. přenesená",J690,0)</f>
        <v>0</v>
      </c>
      <c r="BH690" s="215">
        <f>IF(N690="sníž. přenesená",J690,0)</f>
        <v>0</v>
      </c>
      <c r="BI690" s="215">
        <f>IF(N690="nulová",J690,0)</f>
        <v>0</v>
      </c>
      <c r="BJ690" s="24" t="s">
        <v>24</v>
      </c>
      <c r="BK690" s="215">
        <f>ROUND(I690*H690,2)</f>
        <v>0</v>
      </c>
      <c r="BL690" s="24" t="s">
        <v>187</v>
      </c>
      <c r="BM690" s="24" t="s">
        <v>819</v>
      </c>
    </row>
    <row r="691" spans="2:65" s="12" customFormat="1" ht="13.5">
      <c r="B691" s="216"/>
      <c r="C691" s="217"/>
      <c r="D691" s="218" t="s">
        <v>189</v>
      </c>
      <c r="E691" s="219" t="s">
        <v>22</v>
      </c>
      <c r="F691" s="220" t="s">
        <v>820</v>
      </c>
      <c r="G691" s="217"/>
      <c r="H691" s="221">
        <v>0.96</v>
      </c>
      <c r="I691" s="222"/>
      <c r="J691" s="217"/>
      <c r="K691" s="217"/>
      <c r="L691" s="223"/>
      <c r="M691" s="224"/>
      <c r="N691" s="225"/>
      <c r="O691" s="225"/>
      <c r="P691" s="225"/>
      <c r="Q691" s="225"/>
      <c r="R691" s="225"/>
      <c r="S691" s="225"/>
      <c r="T691" s="226"/>
      <c r="AT691" s="227" t="s">
        <v>189</v>
      </c>
      <c r="AU691" s="227" t="s">
        <v>84</v>
      </c>
      <c r="AV691" s="12" t="s">
        <v>84</v>
      </c>
      <c r="AW691" s="12" t="s">
        <v>39</v>
      </c>
      <c r="AX691" s="12" t="s">
        <v>76</v>
      </c>
      <c r="AY691" s="227" t="s">
        <v>179</v>
      </c>
    </row>
    <row r="692" spans="2:65" s="13" customFormat="1" ht="13.5">
      <c r="B692" s="228"/>
      <c r="C692" s="229"/>
      <c r="D692" s="218" t="s">
        <v>189</v>
      </c>
      <c r="E692" s="251" t="s">
        <v>22</v>
      </c>
      <c r="F692" s="252" t="s">
        <v>191</v>
      </c>
      <c r="G692" s="229"/>
      <c r="H692" s="253">
        <v>0.96</v>
      </c>
      <c r="I692" s="234"/>
      <c r="J692" s="229"/>
      <c r="K692" s="229"/>
      <c r="L692" s="235"/>
      <c r="M692" s="236"/>
      <c r="N692" s="237"/>
      <c r="O692" s="237"/>
      <c r="P692" s="237"/>
      <c r="Q692" s="237"/>
      <c r="R692" s="237"/>
      <c r="S692" s="237"/>
      <c r="T692" s="238"/>
      <c r="AT692" s="239" t="s">
        <v>189</v>
      </c>
      <c r="AU692" s="239" t="s">
        <v>84</v>
      </c>
      <c r="AV692" s="13" t="s">
        <v>187</v>
      </c>
      <c r="AW692" s="13" t="s">
        <v>39</v>
      </c>
      <c r="AX692" s="13" t="s">
        <v>24</v>
      </c>
      <c r="AY692" s="239" t="s">
        <v>179</v>
      </c>
    </row>
    <row r="693" spans="2:65" s="11" customFormat="1" ht="22.35" customHeight="1">
      <c r="B693" s="187"/>
      <c r="C693" s="188"/>
      <c r="D693" s="201" t="s">
        <v>75</v>
      </c>
      <c r="E693" s="202" t="s">
        <v>652</v>
      </c>
      <c r="F693" s="202" t="s">
        <v>821</v>
      </c>
      <c r="G693" s="188"/>
      <c r="H693" s="188"/>
      <c r="I693" s="191"/>
      <c r="J693" s="203">
        <f>BK693</f>
        <v>0</v>
      </c>
      <c r="K693" s="188"/>
      <c r="L693" s="193"/>
      <c r="M693" s="194"/>
      <c r="N693" s="195"/>
      <c r="O693" s="195"/>
      <c r="P693" s="196">
        <f>SUM(P694:P728)</f>
        <v>0</v>
      </c>
      <c r="Q693" s="195"/>
      <c r="R693" s="196">
        <f>SUM(R694:R728)</f>
        <v>1.4822729999999997</v>
      </c>
      <c r="S693" s="195"/>
      <c r="T693" s="197">
        <f>SUM(T694:T728)</f>
        <v>0</v>
      </c>
      <c r="AR693" s="198" t="s">
        <v>24</v>
      </c>
      <c r="AT693" s="199" t="s">
        <v>75</v>
      </c>
      <c r="AU693" s="199" t="s">
        <v>84</v>
      </c>
      <c r="AY693" s="198" t="s">
        <v>179</v>
      </c>
      <c r="BK693" s="200">
        <f>SUM(BK694:BK728)</f>
        <v>0</v>
      </c>
    </row>
    <row r="694" spans="2:65" s="1" customFormat="1" ht="22.5" customHeight="1">
      <c r="B694" s="41"/>
      <c r="C694" s="204" t="s">
        <v>822</v>
      </c>
      <c r="D694" s="204" t="s">
        <v>182</v>
      </c>
      <c r="E694" s="205" t="s">
        <v>823</v>
      </c>
      <c r="F694" s="206" t="s">
        <v>824</v>
      </c>
      <c r="G694" s="207" t="s">
        <v>22</v>
      </c>
      <c r="H694" s="208">
        <v>72</v>
      </c>
      <c r="I694" s="209"/>
      <c r="J694" s="210">
        <f>ROUND(I694*H694,2)</f>
        <v>0</v>
      </c>
      <c r="K694" s="206" t="s">
        <v>280</v>
      </c>
      <c r="L694" s="61"/>
      <c r="M694" s="211" t="s">
        <v>22</v>
      </c>
      <c r="N694" s="212" t="s">
        <v>47</v>
      </c>
      <c r="O694" s="42"/>
      <c r="P694" s="213">
        <f>O694*H694</f>
        <v>0</v>
      </c>
      <c r="Q694" s="213">
        <v>0</v>
      </c>
      <c r="R694" s="213">
        <f>Q694*H694</f>
        <v>0</v>
      </c>
      <c r="S694" s="213">
        <v>0</v>
      </c>
      <c r="T694" s="214">
        <f>S694*H694</f>
        <v>0</v>
      </c>
      <c r="AR694" s="24" t="s">
        <v>187</v>
      </c>
      <c r="AT694" s="24" t="s">
        <v>182</v>
      </c>
      <c r="AU694" s="24" t="s">
        <v>197</v>
      </c>
      <c r="AY694" s="24" t="s">
        <v>179</v>
      </c>
      <c r="BE694" s="215">
        <f>IF(N694="základní",J694,0)</f>
        <v>0</v>
      </c>
      <c r="BF694" s="215">
        <f>IF(N694="snížená",J694,0)</f>
        <v>0</v>
      </c>
      <c r="BG694" s="215">
        <f>IF(N694="zákl. přenesená",J694,0)</f>
        <v>0</v>
      </c>
      <c r="BH694" s="215">
        <f>IF(N694="sníž. přenesená",J694,0)</f>
        <v>0</v>
      </c>
      <c r="BI694" s="215">
        <f>IF(N694="nulová",J694,0)</f>
        <v>0</v>
      </c>
      <c r="BJ694" s="24" t="s">
        <v>24</v>
      </c>
      <c r="BK694" s="215">
        <f>ROUND(I694*H694,2)</f>
        <v>0</v>
      </c>
      <c r="BL694" s="24" t="s">
        <v>187</v>
      </c>
      <c r="BM694" s="24" t="s">
        <v>825</v>
      </c>
    </row>
    <row r="695" spans="2:65" s="12" customFormat="1" ht="13.5">
      <c r="B695" s="216"/>
      <c r="C695" s="217"/>
      <c r="D695" s="218" t="s">
        <v>189</v>
      </c>
      <c r="E695" s="219" t="s">
        <v>22</v>
      </c>
      <c r="F695" s="220" t="s">
        <v>826</v>
      </c>
      <c r="G695" s="217"/>
      <c r="H695" s="221">
        <v>72</v>
      </c>
      <c r="I695" s="222"/>
      <c r="J695" s="217"/>
      <c r="K695" s="217"/>
      <c r="L695" s="223"/>
      <c r="M695" s="224"/>
      <c r="N695" s="225"/>
      <c r="O695" s="225"/>
      <c r="P695" s="225"/>
      <c r="Q695" s="225"/>
      <c r="R695" s="225"/>
      <c r="S695" s="225"/>
      <c r="T695" s="226"/>
      <c r="AT695" s="227" t="s">
        <v>189</v>
      </c>
      <c r="AU695" s="227" t="s">
        <v>197</v>
      </c>
      <c r="AV695" s="12" t="s">
        <v>84</v>
      </c>
      <c r="AW695" s="12" t="s">
        <v>39</v>
      </c>
      <c r="AX695" s="12" t="s">
        <v>76</v>
      </c>
      <c r="AY695" s="227" t="s">
        <v>179</v>
      </c>
    </row>
    <row r="696" spans="2:65" s="13" customFormat="1" ht="13.5">
      <c r="B696" s="228"/>
      <c r="C696" s="229"/>
      <c r="D696" s="230" t="s">
        <v>189</v>
      </c>
      <c r="E696" s="231" t="s">
        <v>22</v>
      </c>
      <c r="F696" s="232" t="s">
        <v>191</v>
      </c>
      <c r="G696" s="229"/>
      <c r="H696" s="233">
        <v>72</v>
      </c>
      <c r="I696" s="234"/>
      <c r="J696" s="229"/>
      <c r="K696" s="229"/>
      <c r="L696" s="235"/>
      <c r="M696" s="236"/>
      <c r="N696" s="237"/>
      <c r="O696" s="237"/>
      <c r="P696" s="237"/>
      <c r="Q696" s="237"/>
      <c r="R696" s="237"/>
      <c r="S696" s="237"/>
      <c r="T696" s="238"/>
      <c r="AT696" s="239" t="s">
        <v>189</v>
      </c>
      <c r="AU696" s="239" t="s">
        <v>197</v>
      </c>
      <c r="AV696" s="13" t="s">
        <v>187</v>
      </c>
      <c r="AW696" s="13" t="s">
        <v>39</v>
      </c>
      <c r="AX696" s="13" t="s">
        <v>24</v>
      </c>
      <c r="AY696" s="239" t="s">
        <v>179</v>
      </c>
    </row>
    <row r="697" spans="2:65" s="1" customFormat="1" ht="31.5" customHeight="1">
      <c r="B697" s="41"/>
      <c r="C697" s="204" t="s">
        <v>606</v>
      </c>
      <c r="D697" s="204" t="s">
        <v>182</v>
      </c>
      <c r="E697" s="205" t="s">
        <v>827</v>
      </c>
      <c r="F697" s="206" t="s">
        <v>828</v>
      </c>
      <c r="G697" s="207" t="s">
        <v>185</v>
      </c>
      <c r="H697" s="208">
        <v>11.7</v>
      </c>
      <c r="I697" s="209"/>
      <c r="J697" s="210">
        <f>ROUND(I697*H697,2)</f>
        <v>0</v>
      </c>
      <c r="K697" s="206" t="s">
        <v>186</v>
      </c>
      <c r="L697" s="61"/>
      <c r="M697" s="211" t="s">
        <v>22</v>
      </c>
      <c r="N697" s="212" t="s">
        <v>47</v>
      </c>
      <c r="O697" s="42"/>
      <c r="P697" s="213">
        <f>O697*H697</f>
        <v>0</v>
      </c>
      <c r="Q697" s="213">
        <v>6.8999999999999997E-4</v>
      </c>
      <c r="R697" s="213">
        <f>Q697*H697</f>
        <v>8.0729999999999986E-3</v>
      </c>
      <c r="S697" s="213">
        <v>0</v>
      </c>
      <c r="T697" s="214">
        <f>S697*H697</f>
        <v>0</v>
      </c>
      <c r="AR697" s="24" t="s">
        <v>187</v>
      </c>
      <c r="AT697" s="24" t="s">
        <v>182</v>
      </c>
      <c r="AU697" s="24" t="s">
        <v>197</v>
      </c>
      <c r="AY697" s="24" t="s">
        <v>179</v>
      </c>
      <c r="BE697" s="215">
        <f>IF(N697="základní",J697,0)</f>
        <v>0</v>
      </c>
      <c r="BF697" s="215">
        <f>IF(N697="snížená",J697,0)</f>
        <v>0</v>
      </c>
      <c r="BG697" s="215">
        <f>IF(N697="zákl. přenesená",J697,0)</f>
        <v>0</v>
      </c>
      <c r="BH697" s="215">
        <f>IF(N697="sníž. přenesená",J697,0)</f>
        <v>0</v>
      </c>
      <c r="BI697" s="215">
        <f>IF(N697="nulová",J697,0)</f>
        <v>0</v>
      </c>
      <c r="BJ697" s="24" t="s">
        <v>24</v>
      </c>
      <c r="BK697" s="215">
        <f>ROUND(I697*H697,2)</f>
        <v>0</v>
      </c>
      <c r="BL697" s="24" t="s">
        <v>187</v>
      </c>
      <c r="BM697" s="24" t="s">
        <v>829</v>
      </c>
    </row>
    <row r="698" spans="2:65" s="12" customFormat="1" ht="13.5">
      <c r="B698" s="216"/>
      <c r="C698" s="217"/>
      <c r="D698" s="218" t="s">
        <v>189</v>
      </c>
      <c r="E698" s="219" t="s">
        <v>22</v>
      </c>
      <c r="F698" s="220" t="s">
        <v>778</v>
      </c>
      <c r="G698" s="217"/>
      <c r="H698" s="221">
        <v>11.7</v>
      </c>
      <c r="I698" s="222"/>
      <c r="J698" s="217"/>
      <c r="K698" s="217"/>
      <c r="L698" s="223"/>
      <c r="M698" s="224"/>
      <c r="N698" s="225"/>
      <c r="O698" s="225"/>
      <c r="P698" s="225"/>
      <c r="Q698" s="225"/>
      <c r="R698" s="225"/>
      <c r="S698" s="225"/>
      <c r="T698" s="226"/>
      <c r="AT698" s="227" t="s">
        <v>189</v>
      </c>
      <c r="AU698" s="227" t="s">
        <v>197</v>
      </c>
      <c r="AV698" s="12" t="s">
        <v>84</v>
      </c>
      <c r="AW698" s="12" t="s">
        <v>39</v>
      </c>
      <c r="AX698" s="12" t="s">
        <v>76</v>
      </c>
      <c r="AY698" s="227" t="s">
        <v>179</v>
      </c>
    </row>
    <row r="699" spans="2:65" s="13" customFormat="1" ht="13.5">
      <c r="B699" s="228"/>
      <c r="C699" s="229"/>
      <c r="D699" s="230" t="s">
        <v>189</v>
      </c>
      <c r="E699" s="231" t="s">
        <v>22</v>
      </c>
      <c r="F699" s="232" t="s">
        <v>191</v>
      </c>
      <c r="G699" s="229"/>
      <c r="H699" s="233">
        <v>11.7</v>
      </c>
      <c r="I699" s="234"/>
      <c r="J699" s="229"/>
      <c r="K699" s="229"/>
      <c r="L699" s="235"/>
      <c r="M699" s="236"/>
      <c r="N699" s="237"/>
      <c r="O699" s="237"/>
      <c r="P699" s="237"/>
      <c r="Q699" s="237"/>
      <c r="R699" s="237"/>
      <c r="S699" s="237"/>
      <c r="T699" s="238"/>
      <c r="AT699" s="239" t="s">
        <v>189</v>
      </c>
      <c r="AU699" s="239" t="s">
        <v>197</v>
      </c>
      <c r="AV699" s="13" t="s">
        <v>187</v>
      </c>
      <c r="AW699" s="13" t="s">
        <v>39</v>
      </c>
      <c r="AX699" s="13" t="s">
        <v>24</v>
      </c>
      <c r="AY699" s="239" t="s">
        <v>179</v>
      </c>
    </row>
    <row r="700" spans="2:65" s="1" customFormat="1" ht="22.5" customHeight="1">
      <c r="B700" s="41"/>
      <c r="C700" s="204" t="s">
        <v>830</v>
      </c>
      <c r="D700" s="204" t="s">
        <v>182</v>
      </c>
      <c r="E700" s="205" t="s">
        <v>831</v>
      </c>
      <c r="F700" s="206" t="s">
        <v>832</v>
      </c>
      <c r="G700" s="207" t="s">
        <v>372</v>
      </c>
      <c r="H700" s="208">
        <v>7.8289999999999997</v>
      </c>
      <c r="I700" s="209"/>
      <c r="J700" s="210">
        <f>ROUND(I700*H700,2)</f>
        <v>0</v>
      </c>
      <c r="K700" s="206" t="s">
        <v>186</v>
      </c>
      <c r="L700" s="61"/>
      <c r="M700" s="211" t="s">
        <v>22</v>
      </c>
      <c r="N700" s="212" t="s">
        <v>47</v>
      </c>
      <c r="O700" s="42"/>
      <c r="P700" s="213">
        <f>O700*H700</f>
        <v>0</v>
      </c>
      <c r="Q700" s="213">
        <v>0</v>
      </c>
      <c r="R700" s="213">
        <f>Q700*H700</f>
        <v>0</v>
      </c>
      <c r="S700" s="213">
        <v>0</v>
      </c>
      <c r="T700" s="214">
        <f>S700*H700</f>
        <v>0</v>
      </c>
      <c r="AR700" s="24" t="s">
        <v>187</v>
      </c>
      <c r="AT700" s="24" t="s">
        <v>182</v>
      </c>
      <c r="AU700" s="24" t="s">
        <v>197</v>
      </c>
      <c r="AY700" s="24" t="s">
        <v>179</v>
      </c>
      <c r="BE700" s="215">
        <f>IF(N700="základní",J700,0)</f>
        <v>0</v>
      </c>
      <c r="BF700" s="215">
        <f>IF(N700="snížená",J700,0)</f>
        <v>0</v>
      </c>
      <c r="BG700" s="215">
        <f>IF(N700="zákl. přenesená",J700,0)</f>
        <v>0</v>
      </c>
      <c r="BH700" s="215">
        <f>IF(N700="sníž. přenesená",J700,0)</f>
        <v>0</v>
      </c>
      <c r="BI700" s="215">
        <f>IF(N700="nulová",J700,0)</f>
        <v>0</v>
      </c>
      <c r="BJ700" s="24" t="s">
        <v>24</v>
      </c>
      <c r="BK700" s="215">
        <f>ROUND(I700*H700,2)</f>
        <v>0</v>
      </c>
      <c r="BL700" s="24" t="s">
        <v>187</v>
      </c>
      <c r="BM700" s="24" t="s">
        <v>833</v>
      </c>
    </row>
    <row r="701" spans="2:65" s="14" customFormat="1" ht="13.5">
      <c r="B701" s="240"/>
      <c r="C701" s="241"/>
      <c r="D701" s="218" t="s">
        <v>189</v>
      </c>
      <c r="E701" s="242" t="s">
        <v>22</v>
      </c>
      <c r="F701" s="243" t="s">
        <v>834</v>
      </c>
      <c r="G701" s="241"/>
      <c r="H701" s="244" t="s">
        <v>22</v>
      </c>
      <c r="I701" s="245"/>
      <c r="J701" s="241"/>
      <c r="K701" s="241"/>
      <c r="L701" s="246"/>
      <c r="M701" s="247"/>
      <c r="N701" s="248"/>
      <c r="O701" s="248"/>
      <c r="P701" s="248"/>
      <c r="Q701" s="248"/>
      <c r="R701" s="248"/>
      <c r="S701" s="248"/>
      <c r="T701" s="249"/>
      <c r="AT701" s="250" t="s">
        <v>189</v>
      </c>
      <c r="AU701" s="250" t="s">
        <v>197</v>
      </c>
      <c r="AV701" s="14" t="s">
        <v>24</v>
      </c>
      <c r="AW701" s="14" t="s">
        <v>39</v>
      </c>
      <c r="AX701" s="14" t="s">
        <v>76</v>
      </c>
      <c r="AY701" s="250" t="s">
        <v>179</v>
      </c>
    </row>
    <row r="702" spans="2:65" s="12" customFormat="1" ht="13.5">
      <c r="B702" s="216"/>
      <c r="C702" s="217"/>
      <c r="D702" s="218" t="s">
        <v>189</v>
      </c>
      <c r="E702" s="219" t="s">
        <v>22</v>
      </c>
      <c r="F702" s="220" t="s">
        <v>835</v>
      </c>
      <c r="G702" s="217"/>
      <c r="H702" s="221">
        <v>7.8289999999999997</v>
      </c>
      <c r="I702" s="222"/>
      <c r="J702" s="217"/>
      <c r="K702" s="217"/>
      <c r="L702" s="223"/>
      <c r="M702" s="224"/>
      <c r="N702" s="225"/>
      <c r="O702" s="225"/>
      <c r="P702" s="225"/>
      <c r="Q702" s="225"/>
      <c r="R702" s="225"/>
      <c r="S702" s="225"/>
      <c r="T702" s="226"/>
      <c r="AT702" s="227" t="s">
        <v>189</v>
      </c>
      <c r="AU702" s="227" t="s">
        <v>197</v>
      </c>
      <c r="AV702" s="12" t="s">
        <v>84</v>
      </c>
      <c r="AW702" s="12" t="s">
        <v>39</v>
      </c>
      <c r="AX702" s="12" t="s">
        <v>76</v>
      </c>
      <c r="AY702" s="227" t="s">
        <v>179</v>
      </c>
    </row>
    <row r="703" spans="2:65" s="13" customFormat="1" ht="13.5">
      <c r="B703" s="228"/>
      <c r="C703" s="229"/>
      <c r="D703" s="230" t="s">
        <v>189</v>
      </c>
      <c r="E703" s="231" t="s">
        <v>22</v>
      </c>
      <c r="F703" s="232" t="s">
        <v>191</v>
      </c>
      <c r="G703" s="229"/>
      <c r="H703" s="233">
        <v>7.8289999999999997</v>
      </c>
      <c r="I703" s="234"/>
      <c r="J703" s="229"/>
      <c r="K703" s="229"/>
      <c r="L703" s="235"/>
      <c r="M703" s="236"/>
      <c r="N703" s="237"/>
      <c r="O703" s="237"/>
      <c r="P703" s="237"/>
      <c r="Q703" s="237"/>
      <c r="R703" s="237"/>
      <c r="S703" s="237"/>
      <c r="T703" s="238"/>
      <c r="AT703" s="239" t="s">
        <v>189</v>
      </c>
      <c r="AU703" s="239" t="s">
        <v>197</v>
      </c>
      <c r="AV703" s="13" t="s">
        <v>187</v>
      </c>
      <c r="AW703" s="13" t="s">
        <v>39</v>
      </c>
      <c r="AX703" s="13" t="s">
        <v>24</v>
      </c>
      <c r="AY703" s="239" t="s">
        <v>179</v>
      </c>
    </row>
    <row r="704" spans="2:65" s="1" customFormat="1" ht="31.5" customHeight="1">
      <c r="B704" s="41"/>
      <c r="C704" s="204" t="s">
        <v>609</v>
      </c>
      <c r="D704" s="204" t="s">
        <v>182</v>
      </c>
      <c r="E704" s="205" t="s">
        <v>836</v>
      </c>
      <c r="F704" s="206" t="s">
        <v>837</v>
      </c>
      <c r="G704" s="207" t="s">
        <v>185</v>
      </c>
      <c r="H704" s="208">
        <v>32</v>
      </c>
      <c r="I704" s="209"/>
      <c r="J704" s="210">
        <f>ROUND(I704*H704,2)</f>
        <v>0</v>
      </c>
      <c r="K704" s="206" t="s">
        <v>186</v>
      </c>
      <c r="L704" s="61"/>
      <c r="M704" s="211" t="s">
        <v>22</v>
      </c>
      <c r="N704" s="212" t="s">
        <v>47</v>
      </c>
      <c r="O704" s="42"/>
      <c r="P704" s="213">
        <f>O704*H704</f>
        <v>0</v>
      </c>
      <c r="Q704" s="213">
        <v>0</v>
      </c>
      <c r="R704" s="213">
        <f>Q704*H704</f>
        <v>0</v>
      </c>
      <c r="S704" s="213">
        <v>0</v>
      </c>
      <c r="T704" s="214">
        <f>S704*H704</f>
        <v>0</v>
      </c>
      <c r="AR704" s="24" t="s">
        <v>187</v>
      </c>
      <c r="AT704" s="24" t="s">
        <v>182</v>
      </c>
      <c r="AU704" s="24" t="s">
        <v>197</v>
      </c>
      <c r="AY704" s="24" t="s">
        <v>179</v>
      </c>
      <c r="BE704" s="215">
        <f>IF(N704="základní",J704,0)</f>
        <v>0</v>
      </c>
      <c r="BF704" s="215">
        <f>IF(N704="snížená",J704,0)</f>
        <v>0</v>
      </c>
      <c r="BG704" s="215">
        <f>IF(N704="zákl. přenesená",J704,0)</f>
        <v>0</v>
      </c>
      <c r="BH704" s="215">
        <f>IF(N704="sníž. přenesená",J704,0)</f>
        <v>0</v>
      </c>
      <c r="BI704" s="215">
        <f>IF(N704="nulová",J704,0)</f>
        <v>0</v>
      </c>
      <c r="BJ704" s="24" t="s">
        <v>24</v>
      </c>
      <c r="BK704" s="215">
        <f>ROUND(I704*H704,2)</f>
        <v>0</v>
      </c>
      <c r="BL704" s="24" t="s">
        <v>187</v>
      </c>
      <c r="BM704" s="24" t="s">
        <v>838</v>
      </c>
    </row>
    <row r="705" spans="2:65" s="14" customFormat="1" ht="13.5">
      <c r="B705" s="240"/>
      <c r="C705" s="241"/>
      <c r="D705" s="218" t="s">
        <v>189</v>
      </c>
      <c r="E705" s="242" t="s">
        <v>22</v>
      </c>
      <c r="F705" s="243" t="s">
        <v>839</v>
      </c>
      <c r="G705" s="241"/>
      <c r="H705" s="244" t="s">
        <v>22</v>
      </c>
      <c r="I705" s="245"/>
      <c r="J705" s="241"/>
      <c r="K705" s="241"/>
      <c r="L705" s="246"/>
      <c r="M705" s="247"/>
      <c r="N705" s="248"/>
      <c r="O705" s="248"/>
      <c r="P705" s="248"/>
      <c r="Q705" s="248"/>
      <c r="R705" s="248"/>
      <c r="S705" s="248"/>
      <c r="T705" s="249"/>
      <c r="AT705" s="250" t="s">
        <v>189</v>
      </c>
      <c r="AU705" s="250" t="s">
        <v>197</v>
      </c>
      <c r="AV705" s="14" t="s">
        <v>24</v>
      </c>
      <c r="AW705" s="14" t="s">
        <v>39</v>
      </c>
      <c r="AX705" s="14" t="s">
        <v>76</v>
      </c>
      <c r="AY705" s="250" t="s">
        <v>179</v>
      </c>
    </row>
    <row r="706" spans="2:65" s="12" customFormat="1" ht="13.5">
      <c r="B706" s="216"/>
      <c r="C706" s="217"/>
      <c r="D706" s="218" t="s">
        <v>189</v>
      </c>
      <c r="E706" s="219" t="s">
        <v>22</v>
      </c>
      <c r="F706" s="220" t="s">
        <v>840</v>
      </c>
      <c r="G706" s="217"/>
      <c r="H706" s="221">
        <v>26</v>
      </c>
      <c r="I706" s="222"/>
      <c r="J706" s="217"/>
      <c r="K706" s="217"/>
      <c r="L706" s="223"/>
      <c r="M706" s="224"/>
      <c r="N706" s="225"/>
      <c r="O706" s="225"/>
      <c r="P706" s="225"/>
      <c r="Q706" s="225"/>
      <c r="R706" s="225"/>
      <c r="S706" s="225"/>
      <c r="T706" s="226"/>
      <c r="AT706" s="227" t="s">
        <v>189</v>
      </c>
      <c r="AU706" s="227" t="s">
        <v>197</v>
      </c>
      <c r="AV706" s="12" t="s">
        <v>84</v>
      </c>
      <c r="AW706" s="12" t="s">
        <v>39</v>
      </c>
      <c r="AX706" s="12" t="s">
        <v>76</v>
      </c>
      <c r="AY706" s="227" t="s">
        <v>179</v>
      </c>
    </row>
    <row r="707" spans="2:65" s="14" customFormat="1" ht="13.5">
      <c r="B707" s="240"/>
      <c r="C707" s="241"/>
      <c r="D707" s="218" t="s">
        <v>189</v>
      </c>
      <c r="E707" s="242" t="s">
        <v>22</v>
      </c>
      <c r="F707" s="243" t="s">
        <v>514</v>
      </c>
      <c r="G707" s="241"/>
      <c r="H707" s="244" t="s">
        <v>22</v>
      </c>
      <c r="I707" s="245"/>
      <c r="J707" s="241"/>
      <c r="K707" s="241"/>
      <c r="L707" s="246"/>
      <c r="M707" s="247"/>
      <c r="N707" s="248"/>
      <c r="O707" s="248"/>
      <c r="P707" s="248"/>
      <c r="Q707" s="248"/>
      <c r="R707" s="248"/>
      <c r="S707" s="248"/>
      <c r="T707" s="249"/>
      <c r="AT707" s="250" t="s">
        <v>189</v>
      </c>
      <c r="AU707" s="250" t="s">
        <v>197</v>
      </c>
      <c r="AV707" s="14" t="s">
        <v>24</v>
      </c>
      <c r="AW707" s="14" t="s">
        <v>39</v>
      </c>
      <c r="AX707" s="14" t="s">
        <v>76</v>
      </c>
      <c r="AY707" s="250" t="s">
        <v>179</v>
      </c>
    </row>
    <row r="708" spans="2:65" s="12" customFormat="1" ht="13.5">
      <c r="B708" s="216"/>
      <c r="C708" s="217"/>
      <c r="D708" s="218" t="s">
        <v>189</v>
      </c>
      <c r="E708" s="219" t="s">
        <v>22</v>
      </c>
      <c r="F708" s="220" t="s">
        <v>499</v>
      </c>
      <c r="G708" s="217"/>
      <c r="H708" s="221">
        <v>6</v>
      </c>
      <c r="I708" s="222"/>
      <c r="J708" s="217"/>
      <c r="K708" s="217"/>
      <c r="L708" s="223"/>
      <c r="M708" s="224"/>
      <c r="N708" s="225"/>
      <c r="O708" s="225"/>
      <c r="P708" s="225"/>
      <c r="Q708" s="225"/>
      <c r="R708" s="225"/>
      <c r="S708" s="225"/>
      <c r="T708" s="226"/>
      <c r="AT708" s="227" t="s">
        <v>189</v>
      </c>
      <c r="AU708" s="227" t="s">
        <v>197</v>
      </c>
      <c r="AV708" s="12" t="s">
        <v>84</v>
      </c>
      <c r="AW708" s="12" t="s">
        <v>39</v>
      </c>
      <c r="AX708" s="12" t="s">
        <v>76</v>
      </c>
      <c r="AY708" s="227" t="s">
        <v>179</v>
      </c>
    </row>
    <row r="709" spans="2:65" s="13" customFormat="1" ht="13.5">
      <c r="B709" s="228"/>
      <c r="C709" s="229"/>
      <c r="D709" s="230" t="s">
        <v>189</v>
      </c>
      <c r="E709" s="231" t="s">
        <v>22</v>
      </c>
      <c r="F709" s="232" t="s">
        <v>191</v>
      </c>
      <c r="G709" s="229"/>
      <c r="H709" s="233">
        <v>32</v>
      </c>
      <c r="I709" s="234"/>
      <c r="J709" s="229"/>
      <c r="K709" s="229"/>
      <c r="L709" s="235"/>
      <c r="M709" s="236"/>
      <c r="N709" s="237"/>
      <c r="O709" s="237"/>
      <c r="P709" s="237"/>
      <c r="Q709" s="237"/>
      <c r="R709" s="237"/>
      <c r="S709" s="237"/>
      <c r="T709" s="238"/>
      <c r="AT709" s="239" t="s">
        <v>189</v>
      </c>
      <c r="AU709" s="239" t="s">
        <v>197</v>
      </c>
      <c r="AV709" s="13" t="s">
        <v>187</v>
      </c>
      <c r="AW709" s="13" t="s">
        <v>39</v>
      </c>
      <c r="AX709" s="13" t="s">
        <v>24</v>
      </c>
      <c r="AY709" s="239" t="s">
        <v>179</v>
      </c>
    </row>
    <row r="710" spans="2:65" s="1" customFormat="1" ht="22.5" customHeight="1">
      <c r="B710" s="41"/>
      <c r="C710" s="204" t="s">
        <v>841</v>
      </c>
      <c r="D710" s="204" t="s">
        <v>182</v>
      </c>
      <c r="E710" s="205" t="s">
        <v>842</v>
      </c>
      <c r="F710" s="206" t="s">
        <v>843</v>
      </c>
      <c r="G710" s="207" t="s">
        <v>372</v>
      </c>
      <c r="H710" s="208">
        <v>3.5249999999999999</v>
      </c>
      <c r="I710" s="209"/>
      <c r="J710" s="210">
        <f>ROUND(I710*H710,2)</f>
        <v>0</v>
      </c>
      <c r="K710" s="206" t="s">
        <v>280</v>
      </c>
      <c r="L710" s="61"/>
      <c r="M710" s="211" t="s">
        <v>22</v>
      </c>
      <c r="N710" s="212" t="s">
        <v>47</v>
      </c>
      <c r="O710" s="42"/>
      <c r="P710" s="213">
        <f>O710*H710</f>
        <v>0</v>
      </c>
      <c r="Q710" s="213">
        <v>0</v>
      </c>
      <c r="R710" s="213">
        <f>Q710*H710</f>
        <v>0</v>
      </c>
      <c r="S710" s="213">
        <v>0</v>
      </c>
      <c r="T710" s="214">
        <f>S710*H710</f>
        <v>0</v>
      </c>
      <c r="AR710" s="24" t="s">
        <v>187</v>
      </c>
      <c r="AT710" s="24" t="s">
        <v>182</v>
      </c>
      <c r="AU710" s="24" t="s">
        <v>197</v>
      </c>
      <c r="AY710" s="24" t="s">
        <v>179</v>
      </c>
      <c r="BE710" s="215">
        <f>IF(N710="základní",J710,0)</f>
        <v>0</v>
      </c>
      <c r="BF710" s="215">
        <f>IF(N710="snížená",J710,0)</f>
        <v>0</v>
      </c>
      <c r="BG710" s="215">
        <f>IF(N710="zákl. přenesená",J710,0)</f>
        <v>0</v>
      </c>
      <c r="BH710" s="215">
        <f>IF(N710="sníž. přenesená",J710,0)</f>
        <v>0</v>
      </c>
      <c r="BI710" s="215">
        <f>IF(N710="nulová",J710,0)</f>
        <v>0</v>
      </c>
      <c r="BJ710" s="24" t="s">
        <v>24</v>
      </c>
      <c r="BK710" s="215">
        <f>ROUND(I710*H710,2)</f>
        <v>0</v>
      </c>
      <c r="BL710" s="24" t="s">
        <v>187</v>
      </c>
      <c r="BM710" s="24" t="s">
        <v>844</v>
      </c>
    </row>
    <row r="711" spans="2:65" s="12" customFormat="1" ht="13.5">
      <c r="B711" s="216"/>
      <c r="C711" s="217"/>
      <c r="D711" s="230" t="s">
        <v>189</v>
      </c>
      <c r="E711" s="264" t="s">
        <v>22</v>
      </c>
      <c r="F711" s="265" t="s">
        <v>845</v>
      </c>
      <c r="G711" s="217"/>
      <c r="H711" s="266">
        <v>3.5249999999999999</v>
      </c>
      <c r="I711" s="222"/>
      <c r="J711" s="217"/>
      <c r="K711" s="217"/>
      <c r="L711" s="223"/>
      <c r="M711" s="224"/>
      <c r="N711" s="225"/>
      <c r="O711" s="225"/>
      <c r="P711" s="225"/>
      <c r="Q711" s="225"/>
      <c r="R711" s="225"/>
      <c r="S711" s="225"/>
      <c r="T711" s="226"/>
      <c r="AT711" s="227" t="s">
        <v>189</v>
      </c>
      <c r="AU711" s="227" t="s">
        <v>197</v>
      </c>
      <c r="AV711" s="12" t="s">
        <v>84</v>
      </c>
      <c r="AW711" s="12" t="s">
        <v>39</v>
      </c>
      <c r="AX711" s="12" t="s">
        <v>24</v>
      </c>
      <c r="AY711" s="227" t="s">
        <v>179</v>
      </c>
    </row>
    <row r="712" spans="2:65" s="1" customFormat="1" ht="22.5" customHeight="1">
      <c r="B712" s="41"/>
      <c r="C712" s="204" t="s">
        <v>613</v>
      </c>
      <c r="D712" s="204" t="s">
        <v>182</v>
      </c>
      <c r="E712" s="205" t="s">
        <v>846</v>
      </c>
      <c r="F712" s="206" t="s">
        <v>847</v>
      </c>
      <c r="G712" s="207" t="s">
        <v>185</v>
      </c>
      <c r="H712" s="208">
        <v>37.524999999999999</v>
      </c>
      <c r="I712" s="209"/>
      <c r="J712" s="210">
        <f>ROUND(I712*H712,2)</f>
        <v>0</v>
      </c>
      <c r="K712" s="206" t="s">
        <v>280</v>
      </c>
      <c r="L712" s="61"/>
      <c r="M712" s="211" t="s">
        <v>22</v>
      </c>
      <c r="N712" s="212" t="s">
        <v>47</v>
      </c>
      <c r="O712" s="42"/>
      <c r="P712" s="213">
        <f>O712*H712</f>
        <v>0</v>
      </c>
      <c r="Q712" s="213">
        <v>0</v>
      </c>
      <c r="R712" s="213">
        <f>Q712*H712</f>
        <v>0</v>
      </c>
      <c r="S712" s="213">
        <v>0</v>
      </c>
      <c r="T712" s="214">
        <f>S712*H712</f>
        <v>0</v>
      </c>
      <c r="AR712" s="24" t="s">
        <v>187</v>
      </c>
      <c r="AT712" s="24" t="s">
        <v>182</v>
      </c>
      <c r="AU712" s="24" t="s">
        <v>197</v>
      </c>
      <c r="AY712" s="24" t="s">
        <v>179</v>
      </c>
      <c r="BE712" s="215">
        <f>IF(N712="základní",J712,0)</f>
        <v>0</v>
      </c>
      <c r="BF712" s="215">
        <f>IF(N712="snížená",J712,0)</f>
        <v>0</v>
      </c>
      <c r="BG712" s="215">
        <f>IF(N712="zákl. přenesená",J712,0)</f>
        <v>0</v>
      </c>
      <c r="BH712" s="215">
        <f>IF(N712="sníž. přenesená",J712,0)</f>
        <v>0</v>
      </c>
      <c r="BI712" s="215">
        <f>IF(N712="nulová",J712,0)</f>
        <v>0</v>
      </c>
      <c r="BJ712" s="24" t="s">
        <v>24</v>
      </c>
      <c r="BK712" s="215">
        <f>ROUND(I712*H712,2)</f>
        <v>0</v>
      </c>
      <c r="BL712" s="24" t="s">
        <v>187</v>
      </c>
      <c r="BM712" s="24" t="s">
        <v>848</v>
      </c>
    </row>
    <row r="713" spans="2:65" s="14" customFormat="1" ht="13.5">
      <c r="B713" s="240"/>
      <c r="C713" s="241"/>
      <c r="D713" s="218" t="s">
        <v>189</v>
      </c>
      <c r="E713" s="242" t="s">
        <v>22</v>
      </c>
      <c r="F713" s="243" t="s">
        <v>839</v>
      </c>
      <c r="G713" s="241"/>
      <c r="H713" s="244" t="s">
        <v>22</v>
      </c>
      <c r="I713" s="245"/>
      <c r="J713" s="241"/>
      <c r="K713" s="241"/>
      <c r="L713" s="246"/>
      <c r="M713" s="247"/>
      <c r="N713" s="248"/>
      <c r="O713" s="248"/>
      <c r="P713" s="248"/>
      <c r="Q713" s="248"/>
      <c r="R713" s="248"/>
      <c r="S713" s="248"/>
      <c r="T713" s="249"/>
      <c r="AT713" s="250" t="s">
        <v>189</v>
      </c>
      <c r="AU713" s="250" t="s">
        <v>197</v>
      </c>
      <c r="AV713" s="14" t="s">
        <v>24</v>
      </c>
      <c r="AW713" s="14" t="s">
        <v>39</v>
      </c>
      <c r="AX713" s="14" t="s">
        <v>76</v>
      </c>
      <c r="AY713" s="250" t="s">
        <v>179</v>
      </c>
    </row>
    <row r="714" spans="2:65" s="12" customFormat="1" ht="13.5">
      <c r="B714" s="216"/>
      <c r="C714" s="217"/>
      <c r="D714" s="218" t="s">
        <v>189</v>
      </c>
      <c r="E714" s="219" t="s">
        <v>22</v>
      </c>
      <c r="F714" s="220" t="s">
        <v>840</v>
      </c>
      <c r="G714" s="217"/>
      <c r="H714" s="221">
        <v>26</v>
      </c>
      <c r="I714" s="222"/>
      <c r="J714" s="217"/>
      <c r="K714" s="217"/>
      <c r="L714" s="223"/>
      <c r="M714" s="224"/>
      <c r="N714" s="225"/>
      <c r="O714" s="225"/>
      <c r="P714" s="225"/>
      <c r="Q714" s="225"/>
      <c r="R714" s="225"/>
      <c r="S714" s="225"/>
      <c r="T714" s="226"/>
      <c r="AT714" s="227" t="s">
        <v>189</v>
      </c>
      <c r="AU714" s="227" t="s">
        <v>197</v>
      </c>
      <c r="AV714" s="12" t="s">
        <v>84</v>
      </c>
      <c r="AW714" s="12" t="s">
        <v>39</v>
      </c>
      <c r="AX714" s="12" t="s">
        <v>76</v>
      </c>
      <c r="AY714" s="227" t="s">
        <v>179</v>
      </c>
    </row>
    <row r="715" spans="2:65" s="14" customFormat="1" ht="13.5">
      <c r="B715" s="240"/>
      <c r="C715" s="241"/>
      <c r="D715" s="218" t="s">
        <v>189</v>
      </c>
      <c r="E715" s="242" t="s">
        <v>22</v>
      </c>
      <c r="F715" s="243" t="s">
        <v>514</v>
      </c>
      <c r="G715" s="241"/>
      <c r="H715" s="244" t="s">
        <v>22</v>
      </c>
      <c r="I715" s="245"/>
      <c r="J715" s="241"/>
      <c r="K715" s="241"/>
      <c r="L715" s="246"/>
      <c r="M715" s="247"/>
      <c r="N715" s="248"/>
      <c r="O715" s="248"/>
      <c r="P715" s="248"/>
      <c r="Q715" s="248"/>
      <c r="R715" s="248"/>
      <c r="S715" s="248"/>
      <c r="T715" s="249"/>
      <c r="AT715" s="250" t="s">
        <v>189</v>
      </c>
      <c r="AU715" s="250" t="s">
        <v>197</v>
      </c>
      <c r="AV715" s="14" t="s">
        <v>24</v>
      </c>
      <c r="AW715" s="14" t="s">
        <v>39</v>
      </c>
      <c r="AX715" s="14" t="s">
        <v>76</v>
      </c>
      <c r="AY715" s="250" t="s">
        <v>179</v>
      </c>
    </row>
    <row r="716" spans="2:65" s="12" customFormat="1" ht="13.5">
      <c r="B716" s="216"/>
      <c r="C716" s="217"/>
      <c r="D716" s="218" t="s">
        <v>189</v>
      </c>
      <c r="E716" s="219" t="s">
        <v>22</v>
      </c>
      <c r="F716" s="220" t="s">
        <v>499</v>
      </c>
      <c r="G716" s="217"/>
      <c r="H716" s="221">
        <v>6</v>
      </c>
      <c r="I716" s="222"/>
      <c r="J716" s="217"/>
      <c r="K716" s="217"/>
      <c r="L716" s="223"/>
      <c r="M716" s="224"/>
      <c r="N716" s="225"/>
      <c r="O716" s="225"/>
      <c r="P716" s="225"/>
      <c r="Q716" s="225"/>
      <c r="R716" s="225"/>
      <c r="S716" s="225"/>
      <c r="T716" s="226"/>
      <c r="AT716" s="227" t="s">
        <v>189</v>
      </c>
      <c r="AU716" s="227" t="s">
        <v>197</v>
      </c>
      <c r="AV716" s="12" t="s">
        <v>84</v>
      </c>
      <c r="AW716" s="12" t="s">
        <v>39</v>
      </c>
      <c r="AX716" s="12" t="s">
        <v>76</v>
      </c>
      <c r="AY716" s="227" t="s">
        <v>179</v>
      </c>
    </row>
    <row r="717" spans="2:65" s="14" customFormat="1" ht="13.5">
      <c r="B717" s="240"/>
      <c r="C717" s="241"/>
      <c r="D717" s="218" t="s">
        <v>189</v>
      </c>
      <c r="E717" s="242" t="s">
        <v>22</v>
      </c>
      <c r="F717" s="243" t="s">
        <v>849</v>
      </c>
      <c r="G717" s="241"/>
      <c r="H717" s="244" t="s">
        <v>22</v>
      </c>
      <c r="I717" s="245"/>
      <c r="J717" s="241"/>
      <c r="K717" s="241"/>
      <c r="L717" s="246"/>
      <c r="M717" s="247"/>
      <c r="N717" s="248"/>
      <c r="O717" s="248"/>
      <c r="P717" s="248"/>
      <c r="Q717" s="248"/>
      <c r="R717" s="248"/>
      <c r="S717" s="248"/>
      <c r="T717" s="249"/>
      <c r="AT717" s="250" t="s">
        <v>189</v>
      </c>
      <c r="AU717" s="250" t="s">
        <v>197</v>
      </c>
      <c r="AV717" s="14" t="s">
        <v>24</v>
      </c>
      <c r="AW717" s="14" t="s">
        <v>39</v>
      </c>
      <c r="AX717" s="14" t="s">
        <v>76</v>
      </c>
      <c r="AY717" s="250" t="s">
        <v>179</v>
      </c>
    </row>
    <row r="718" spans="2:65" s="12" customFormat="1" ht="13.5">
      <c r="B718" s="216"/>
      <c r="C718" s="217"/>
      <c r="D718" s="218" t="s">
        <v>189</v>
      </c>
      <c r="E718" s="219" t="s">
        <v>22</v>
      </c>
      <c r="F718" s="220" t="s">
        <v>850</v>
      </c>
      <c r="G718" s="217"/>
      <c r="H718" s="221">
        <v>5.5250000000000004</v>
      </c>
      <c r="I718" s="222"/>
      <c r="J718" s="217"/>
      <c r="K718" s="217"/>
      <c r="L718" s="223"/>
      <c r="M718" s="224"/>
      <c r="N718" s="225"/>
      <c r="O718" s="225"/>
      <c r="P718" s="225"/>
      <c r="Q718" s="225"/>
      <c r="R718" s="225"/>
      <c r="S718" s="225"/>
      <c r="T718" s="226"/>
      <c r="AT718" s="227" t="s">
        <v>189</v>
      </c>
      <c r="AU718" s="227" t="s">
        <v>197</v>
      </c>
      <c r="AV718" s="12" t="s">
        <v>84</v>
      </c>
      <c r="AW718" s="12" t="s">
        <v>39</v>
      </c>
      <c r="AX718" s="12" t="s">
        <v>76</v>
      </c>
      <c r="AY718" s="227" t="s">
        <v>179</v>
      </c>
    </row>
    <row r="719" spans="2:65" s="13" customFormat="1" ht="13.5">
      <c r="B719" s="228"/>
      <c r="C719" s="229"/>
      <c r="D719" s="230" t="s">
        <v>189</v>
      </c>
      <c r="E719" s="231" t="s">
        <v>22</v>
      </c>
      <c r="F719" s="232" t="s">
        <v>191</v>
      </c>
      <c r="G719" s="229"/>
      <c r="H719" s="233">
        <v>37.524999999999999</v>
      </c>
      <c r="I719" s="234"/>
      <c r="J719" s="229"/>
      <c r="K719" s="229"/>
      <c r="L719" s="235"/>
      <c r="M719" s="236"/>
      <c r="N719" s="237"/>
      <c r="O719" s="237"/>
      <c r="P719" s="237"/>
      <c r="Q719" s="237"/>
      <c r="R719" s="237"/>
      <c r="S719" s="237"/>
      <c r="T719" s="238"/>
      <c r="AT719" s="239" t="s">
        <v>189</v>
      </c>
      <c r="AU719" s="239" t="s">
        <v>197</v>
      </c>
      <c r="AV719" s="13" t="s">
        <v>187</v>
      </c>
      <c r="AW719" s="13" t="s">
        <v>39</v>
      </c>
      <c r="AX719" s="13" t="s">
        <v>24</v>
      </c>
      <c r="AY719" s="239" t="s">
        <v>179</v>
      </c>
    </row>
    <row r="720" spans="2:65" s="1" customFormat="1" ht="44.25" customHeight="1">
      <c r="B720" s="41"/>
      <c r="C720" s="204" t="s">
        <v>851</v>
      </c>
      <c r="D720" s="204" t="s">
        <v>182</v>
      </c>
      <c r="E720" s="205" t="s">
        <v>852</v>
      </c>
      <c r="F720" s="206" t="s">
        <v>853</v>
      </c>
      <c r="G720" s="207" t="s">
        <v>328</v>
      </c>
      <c r="H720" s="208">
        <v>18</v>
      </c>
      <c r="I720" s="209"/>
      <c r="J720" s="210">
        <f>ROUND(I720*H720,2)</f>
        <v>0</v>
      </c>
      <c r="K720" s="206" t="s">
        <v>186</v>
      </c>
      <c r="L720" s="61"/>
      <c r="M720" s="211" t="s">
        <v>22</v>
      </c>
      <c r="N720" s="212" t="s">
        <v>47</v>
      </c>
      <c r="O720" s="42"/>
      <c r="P720" s="213">
        <f>O720*H720</f>
        <v>0</v>
      </c>
      <c r="Q720" s="213">
        <v>1.17E-2</v>
      </c>
      <c r="R720" s="213">
        <f>Q720*H720</f>
        <v>0.21060000000000001</v>
      </c>
      <c r="S720" s="213">
        <v>0</v>
      </c>
      <c r="T720" s="214">
        <f>S720*H720</f>
        <v>0</v>
      </c>
      <c r="AR720" s="24" t="s">
        <v>187</v>
      </c>
      <c r="AT720" s="24" t="s">
        <v>182</v>
      </c>
      <c r="AU720" s="24" t="s">
        <v>197</v>
      </c>
      <c r="AY720" s="24" t="s">
        <v>179</v>
      </c>
      <c r="BE720" s="215">
        <f>IF(N720="základní",J720,0)</f>
        <v>0</v>
      </c>
      <c r="BF720" s="215">
        <f>IF(N720="snížená",J720,0)</f>
        <v>0</v>
      </c>
      <c r="BG720" s="215">
        <f>IF(N720="zákl. přenesená",J720,0)</f>
        <v>0</v>
      </c>
      <c r="BH720" s="215">
        <f>IF(N720="sníž. přenesená",J720,0)</f>
        <v>0</v>
      </c>
      <c r="BI720" s="215">
        <f>IF(N720="nulová",J720,0)</f>
        <v>0</v>
      </c>
      <c r="BJ720" s="24" t="s">
        <v>24</v>
      </c>
      <c r="BK720" s="215">
        <f>ROUND(I720*H720,2)</f>
        <v>0</v>
      </c>
      <c r="BL720" s="24" t="s">
        <v>187</v>
      </c>
      <c r="BM720" s="24" t="s">
        <v>854</v>
      </c>
    </row>
    <row r="721" spans="2:65" s="12" customFormat="1" ht="13.5">
      <c r="B721" s="216"/>
      <c r="C721" s="217"/>
      <c r="D721" s="218" t="s">
        <v>189</v>
      </c>
      <c r="E721" s="219" t="s">
        <v>22</v>
      </c>
      <c r="F721" s="220" t="s">
        <v>270</v>
      </c>
      <c r="G721" s="217"/>
      <c r="H721" s="221">
        <v>18</v>
      </c>
      <c r="I721" s="222"/>
      <c r="J721" s="217"/>
      <c r="K721" s="217"/>
      <c r="L721" s="223"/>
      <c r="M721" s="224"/>
      <c r="N721" s="225"/>
      <c r="O721" s="225"/>
      <c r="P721" s="225"/>
      <c r="Q721" s="225"/>
      <c r="R721" s="225"/>
      <c r="S721" s="225"/>
      <c r="T721" s="226"/>
      <c r="AT721" s="227" t="s">
        <v>189</v>
      </c>
      <c r="AU721" s="227" t="s">
        <v>197</v>
      </c>
      <c r="AV721" s="12" t="s">
        <v>84</v>
      </c>
      <c r="AW721" s="12" t="s">
        <v>39</v>
      </c>
      <c r="AX721" s="12" t="s">
        <v>76</v>
      </c>
      <c r="AY721" s="227" t="s">
        <v>179</v>
      </c>
    </row>
    <row r="722" spans="2:65" s="13" customFormat="1" ht="13.5">
      <c r="B722" s="228"/>
      <c r="C722" s="229"/>
      <c r="D722" s="230" t="s">
        <v>189</v>
      </c>
      <c r="E722" s="231" t="s">
        <v>22</v>
      </c>
      <c r="F722" s="232" t="s">
        <v>191</v>
      </c>
      <c r="G722" s="229"/>
      <c r="H722" s="233">
        <v>18</v>
      </c>
      <c r="I722" s="234"/>
      <c r="J722" s="229"/>
      <c r="K722" s="229"/>
      <c r="L722" s="235"/>
      <c r="M722" s="236"/>
      <c r="N722" s="237"/>
      <c r="O722" s="237"/>
      <c r="P722" s="237"/>
      <c r="Q722" s="237"/>
      <c r="R722" s="237"/>
      <c r="S722" s="237"/>
      <c r="T722" s="238"/>
      <c r="AT722" s="239" t="s">
        <v>189</v>
      </c>
      <c r="AU722" s="239" t="s">
        <v>197</v>
      </c>
      <c r="AV722" s="13" t="s">
        <v>187</v>
      </c>
      <c r="AW722" s="13" t="s">
        <v>39</v>
      </c>
      <c r="AX722" s="13" t="s">
        <v>24</v>
      </c>
      <c r="AY722" s="239" t="s">
        <v>179</v>
      </c>
    </row>
    <row r="723" spans="2:65" s="1" customFormat="1" ht="22.5" customHeight="1">
      <c r="B723" s="41"/>
      <c r="C723" s="204" t="s">
        <v>618</v>
      </c>
      <c r="D723" s="204" t="s">
        <v>182</v>
      </c>
      <c r="E723" s="205" t="s">
        <v>855</v>
      </c>
      <c r="F723" s="206" t="s">
        <v>856</v>
      </c>
      <c r="G723" s="207" t="s">
        <v>185</v>
      </c>
      <c r="H723" s="208">
        <v>24</v>
      </c>
      <c r="I723" s="209"/>
      <c r="J723" s="210">
        <f>ROUND(I723*H723,2)</f>
        <v>0</v>
      </c>
      <c r="K723" s="206" t="s">
        <v>280</v>
      </c>
      <c r="L723" s="61"/>
      <c r="M723" s="211" t="s">
        <v>22</v>
      </c>
      <c r="N723" s="212" t="s">
        <v>47</v>
      </c>
      <c r="O723" s="42"/>
      <c r="P723" s="213">
        <f>O723*H723</f>
        <v>0</v>
      </c>
      <c r="Q723" s="213">
        <v>0</v>
      </c>
      <c r="R723" s="213">
        <f>Q723*H723</f>
        <v>0</v>
      </c>
      <c r="S723" s="213">
        <v>0</v>
      </c>
      <c r="T723" s="214">
        <f>S723*H723</f>
        <v>0</v>
      </c>
      <c r="AR723" s="24" t="s">
        <v>187</v>
      </c>
      <c r="AT723" s="24" t="s">
        <v>182</v>
      </c>
      <c r="AU723" s="24" t="s">
        <v>197</v>
      </c>
      <c r="AY723" s="24" t="s">
        <v>179</v>
      </c>
      <c r="BE723" s="215">
        <f>IF(N723="základní",J723,0)</f>
        <v>0</v>
      </c>
      <c r="BF723" s="215">
        <f>IF(N723="snížená",J723,0)</f>
        <v>0</v>
      </c>
      <c r="BG723" s="215">
        <f>IF(N723="zákl. přenesená",J723,0)</f>
        <v>0</v>
      </c>
      <c r="BH723" s="215">
        <f>IF(N723="sníž. přenesená",J723,0)</f>
        <v>0</v>
      </c>
      <c r="BI723" s="215">
        <f>IF(N723="nulová",J723,0)</f>
        <v>0</v>
      </c>
      <c r="BJ723" s="24" t="s">
        <v>24</v>
      </c>
      <c r="BK723" s="215">
        <f>ROUND(I723*H723,2)</f>
        <v>0</v>
      </c>
      <c r="BL723" s="24" t="s">
        <v>187</v>
      </c>
      <c r="BM723" s="24" t="s">
        <v>857</v>
      </c>
    </row>
    <row r="724" spans="2:65" s="12" customFormat="1" ht="13.5">
      <c r="B724" s="216"/>
      <c r="C724" s="217"/>
      <c r="D724" s="218" t="s">
        <v>189</v>
      </c>
      <c r="E724" s="219" t="s">
        <v>22</v>
      </c>
      <c r="F724" s="220" t="s">
        <v>291</v>
      </c>
      <c r="G724" s="217"/>
      <c r="H724" s="221">
        <v>24</v>
      </c>
      <c r="I724" s="222"/>
      <c r="J724" s="217"/>
      <c r="K724" s="217"/>
      <c r="L724" s="223"/>
      <c r="M724" s="224"/>
      <c r="N724" s="225"/>
      <c r="O724" s="225"/>
      <c r="P724" s="225"/>
      <c r="Q724" s="225"/>
      <c r="R724" s="225"/>
      <c r="S724" s="225"/>
      <c r="T724" s="226"/>
      <c r="AT724" s="227" t="s">
        <v>189</v>
      </c>
      <c r="AU724" s="227" t="s">
        <v>197</v>
      </c>
      <c r="AV724" s="12" t="s">
        <v>84</v>
      </c>
      <c r="AW724" s="12" t="s">
        <v>39</v>
      </c>
      <c r="AX724" s="12" t="s">
        <v>76</v>
      </c>
      <c r="AY724" s="227" t="s">
        <v>179</v>
      </c>
    </row>
    <row r="725" spans="2:65" s="13" customFormat="1" ht="13.5">
      <c r="B725" s="228"/>
      <c r="C725" s="229"/>
      <c r="D725" s="230" t="s">
        <v>189</v>
      </c>
      <c r="E725" s="231" t="s">
        <v>22</v>
      </c>
      <c r="F725" s="232" t="s">
        <v>191</v>
      </c>
      <c r="G725" s="229"/>
      <c r="H725" s="233">
        <v>24</v>
      </c>
      <c r="I725" s="234"/>
      <c r="J725" s="229"/>
      <c r="K725" s="229"/>
      <c r="L725" s="235"/>
      <c r="M725" s="236"/>
      <c r="N725" s="237"/>
      <c r="O725" s="237"/>
      <c r="P725" s="237"/>
      <c r="Q725" s="237"/>
      <c r="R725" s="237"/>
      <c r="S725" s="237"/>
      <c r="T725" s="238"/>
      <c r="AT725" s="239" t="s">
        <v>189</v>
      </c>
      <c r="AU725" s="239" t="s">
        <v>197</v>
      </c>
      <c r="AV725" s="13" t="s">
        <v>187</v>
      </c>
      <c r="AW725" s="13" t="s">
        <v>39</v>
      </c>
      <c r="AX725" s="13" t="s">
        <v>24</v>
      </c>
      <c r="AY725" s="239" t="s">
        <v>179</v>
      </c>
    </row>
    <row r="726" spans="2:65" s="1" customFormat="1" ht="22.5" customHeight="1">
      <c r="B726" s="41"/>
      <c r="C726" s="254" t="s">
        <v>858</v>
      </c>
      <c r="D726" s="254" t="s">
        <v>267</v>
      </c>
      <c r="E726" s="255" t="s">
        <v>859</v>
      </c>
      <c r="F726" s="256" t="s">
        <v>860</v>
      </c>
      <c r="G726" s="257" t="s">
        <v>185</v>
      </c>
      <c r="H726" s="258">
        <v>11.7</v>
      </c>
      <c r="I726" s="259"/>
      <c r="J726" s="260">
        <f>ROUND(I726*H726,2)</f>
        <v>0</v>
      </c>
      <c r="K726" s="256" t="s">
        <v>186</v>
      </c>
      <c r="L726" s="261"/>
      <c r="M726" s="262" t="s">
        <v>22</v>
      </c>
      <c r="N726" s="263" t="s">
        <v>47</v>
      </c>
      <c r="O726" s="42"/>
      <c r="P726" s="213">
        <f>O726*H726</f>
        <v>0</v>
      </c>
      <c r="Q726" s="213">
        <v>0.108</v>
      </c>
      <c r="R726" s="213">
        <f>Q726*H726</f>
        <v>1.2635999999999998</v>
      </c>
      <c r="S726" s="213">
        <v>0</v>
      </c>
      <c r="T726" s="214">
        <f>S726*H726</f>
        <v>0</v>
      </c>
      <c r="AR726" s="24" t="s">
        <v>200</v>
      </c>
      <c r="AT726" s="24" t="s">
        <v>267</v>
      </c>
      <c r="AU726" s="24" t="s">
        <v>197</v>
      </c>
      <c r="AY726" s="24" t="s">
        <v>179</v>
      </c>
      <c r="BE726" s="215">
        <f>IF(N726="základní",J726,0)</f>
        <v>0</v>
      </c>
      <c r="BF726" s="215">
        <f>IF(N726="snížená",J726,0)</f>
        <v>0</v>
      </c>
      <c r="BG726" s="215">
        <f>IF(N726="zákl. přenesená",J726,0)</f>
        <v>0</v>
      </c>
      <c r="BH726" s="215">
        <f>IF(N726="sníž. přenesená",J726,0)</f>
        <v>0</v>
      </c>
      <c r="BI726" s="215">
        <f>IF(N726="nulová",J726,0)</f>
        <v>0</v>
      </c>
      <c r="BJ726" s="24" t="s">
        <v>24</v>
      </c>
      <c r="BK726" s="215">
        <f>ROUND(I726*H726,2)</f>
        <v>0</v>
      </c>
      <c r="BL726" s="24" t="s">
        <v>187</v>
      </c>
      <c r="BM726" s="24" t="s">
        <v>861</v>
      </c>
    </row>
    <row r="727" spans="2:65" s="12" customFormat="1" ht="13.5">
      <c r="B727" s="216"/>
      <c r="C727" s="217"/>
      <c r="D727" s="218" t="s">
        <v>189</v>
      </c>
      <c r="E727" s="219" t="s">
        <v>22</v>
      </c>
      <c r="F727" s="220" t="s">
        <v>862</v>
      </c>
      <c r="G727" s="217"/>
      <c r="H727" s="221">
        <v>11.7</v>
      </c>
      <c r="I727" s="222"/>
      <c r="J727" s="217"/>
      <c r="K727" s="217"/>
      <c r="L727" s="223"/>
      <c r="M727" s="224"/>
      <c r="N727" s="225"/>
      <c r="O727" s="225"/>
      <c r="P727" s="225"/>
      <c r="Q727" s="225"/>
      <c r="R727" s="225"/>
      <c r="S727" s="225"/>
      <c r="T727" s="226"/>
      <c r="AT727" s="227" t="s">
        <v>189</v>
      </c>
      <c r="AU727" s="227" t="s">
        <v>197</v>
      </c>
      <c r="AV727" s="12" t="s">
        <v>84</v>
      </c>
      <c r="AW727" s="12" t="s">
        <v>39</v>
      </c>
      <c r="AX727" s="12" t="s">
        <v>76</v>
      </c>
      <c r="AY727" s="227" t="s">
        <v>179</v>
      </c>
    </row>
    <row r="728" spans="2:65" s="13" customFormat="1" ht="13.5">
      <c r="B728" s="228"/>
      <c r="C728" s="229"/>
      <c r="D728" s="218" t="s">
        <v>189</v>
      </c>
      <c r="E728" s="251" t="s">
        <v>22</v>
      </c>
      <c r="F728" s="252" t="s">
        <v>191</v>
      </c>
      <c r="G728" s="229"/>
      <c r="H728" s="253">
        <v>11.7</v>
      </c>
      <c r="I728" s="234"/>
      <c r="J728" s="229"/>
      <c r="K728" s="229"/>
      <c r="L728" s="235"/>
      <c r="M728" s="236"/>
      <c r="N728" s="237"/>
      <c r="O728" s="237"/>
      <c r="P728" s="237"/>
      <c r="Q728" s="237"/>
      <c r="R728" s="237"/>
      <c r="S728" s="237"/>
      <c r="T728" s="238"/>
      <c r="AT728" s="239" t="s">
        <v>189</v>
      </c>
      <c r="AU728" s="239" t="s">
        <v>197</v>
      </c>
      <c r="AV728" s="13" t="s">
        <v>187</v>
      </c>
      <c r="AW728" s="13" t="s">
        <v>39</v>
      </c>
      <c r="AX728" s="13" t="s">
        <v>24</v>
      </c>
      <c r="AY728" s="239" t="s">
        <v>179</v>
      </c>
    </row>
    <row r="729" spans="2:65" s="11" customFormat="1" ht="22.35" customHeight="1">
      <c r="B729" s="187"/>
      <c r="C729" s="188"/>
      <c r="D729" s="201" t="s">
        <v>75</v>
      </c>
      <c r="E729" s="202" t="s">
        <v>543</v>
      </c>
      <c r="F729" s="202" t="s">
        <v>863</v>
      </c>
      <c r="G729" s="188"/>
      <c r="H729" s="188"/>
      <c r="I729" s="191"/>
      <c r="J729" s="203">
        <f>BK729</f>
        <v>0</v>
      </c>
      <c r="K729" s="188"/>
      <c r="L729" s="193"/>
      <c r="M729" s="194"/>
      <c r="N729" s="195"/>
      <c r="O729" s="195"/>
      <c r="P729" s="196">
        <f>SUM(P730:P742)</f>
        <v>0</v>
      </c>
      <c r="Q729" s="195"/>
      <c r="R729" s="196">
        <f>SUM(R730:R742)</f>
        <v>4.6800000000000001E-2</v>
      </c>
      <c r="S729" s="195"/>
      <c r="T729" s="197">
        <f>SUM(T730:T742)</f>
        <v>0</v>
      </c>
      <c r="AR729" s="198" t="s">
        <v>24</v>
      </c>
      <c r="AT729" s="199" t="s">
        <v>75</v>
      </c>
      <c r="AU729" s="199" t="s">
        <v>84</v>
      </c>
      <c r="AY729" s="198" t="s">
        <v>179</v>
      </c>
      <c r="BK729" s="200">
        <f>SUM(BK730:BK742)</f>
        <v>0</v>
      </c>
    </row>
    <row r="730" spans="2:65" s="1" customFormat="1" ht="22.5" customHeight="1">
      <c r="B730" s="41"/>
      <c r="C730" s="204" t="s">
        <v>629</v>
      </c>
      <c r="D730" s="204" t="s">
        <v>182</v>
      </c>
      <c r="E730" s="205" t="s">
        <v>864</v>
      </c>
      <c r="F730" s="206" t="s">
        <v>865</v>
      </c>
      <c r="G730" s="207" t="s">
        <v>185</v>
      </c>
      <c r="H730" s="208">
        <v>762.16</v>
      </c>
      <c r="I730" s="209"/>
      <c r="J730" s="210">
        <f>ROUND(I730*H730,2)</f>
        <v>0</v>
      </c>
      <c r="K730" s="206" t="s">
        <v>186</v>
      </c>
      <c r="L730" s="61"/>
      <c r="M730" s="211" t="s">
        <v>22</v>
      </c>
      <c r="N730" s="212" t="s">
        <v>47</v>
      </c>
      <c r="O730" s="42"/>
      <c r="P730" s="213">
        <f>O730*H730</f>
        <v>0</v>
      </c>
      <c r="Q730" s="213">
        <v>0</v>
      </c>
      <c r="R730" s="213">
        <f>Q730*H730</f>
        <v>0</v>
      </c>
      <c r="S730" s="213">
        <v>0</v>
      </c>
      <c r="T730" s="214">
        <f>S730*H730</f>
        <v>0</v>
      </c>
      <c r="AR730" s="24" t="s">
        <v>187</v>
      </c>
      <c r="AT730" s="24" t="s">
        <v>182</v>
      </c>
      <c r="AU730" s="24" t="s">
        <v>197</v>
      </c>
      <c r="AY730" s="24" t="s">
        <v>179</v>
      </c>
      <c r="BE730" s="215">
        <f>IF(N730="základní",J730,0)</f>
        <v>0</v>
      </c>
      <c r="BF730" s="215">
        <f>IF(N730="snížená",J730,0)</f>
        <v>0</v>
      </c>
      <c r="BG730" s="215">
        <f>IF(N730="zákl. přenesená",J730,0)</f>
        <v>0</v>
      </c>
      <c r="BH730" s="215">
        <f>IF(N730="sníž. přenesená",J730,0)</f>
        <v>0</v>
      </c>
      <c r="BI730" s="215">
        <f>IF(N730="nulová",J730,0)</f>
        <v>0</v>
      </c>
      <c r="BJ730" s="24" t="s">
        <v>24</v>
      </c>
      <c r="BK730" s="215">
        <f>ROUND(I730*H730,2)</f>
        <v>0</v>
      </c>
      <c r="BL730" s="24" t="s">
        <v>187</v>
      </c>
      <c r="BM730" s="24" t="s">
        <v>866</v>
      </c>
    </row>
    <row r="731" spans="2:65" s="12" customFormat="1" ht="13.5">
      <c r="B731" s="216"/>
      <c r="C731" s="217"/>
      <c r="D731" s="218" t="s">
        <v>189</v>
      </c>
      <c r="E731" s="219" t="s">
        <v>22</v>
      </c>
      <c r="F731" s="220" t="s">
        <v>867</v>
      </c>
      <c r="G731" s="217"/>
      <c r="H731" s="221">
        <v>762.16</v>
      </c>
      <c r="I731" s="222"/>
      <c r="J731" s="217"/>
      <c r="K731" s="217"/>
      <c r="L731" s="223"/>
      <c r="M731" s="224"/>
      <c r="N731" s="225"/>
      <c r="O731" s="225"/>
      <c r="P731" s="225"/>
      <c r="Q731" s="225"/>
      <c r="R731" s="225"/>
      <c r="S731" s="225"/>
      <c r="T731" s="226"/>
      <c r="AT731" s="227" t="s">
        <v>189</v>
      </c>
      <c r="AU731" s="227" t="s">
        <v>197</v>
      </c>
      <c r="AV731" s="12" t="s">
        <v>84</v>
      </c>
      <c r="AW731" s="12" t="s">
        <v>39</v>
      </c>
      <c r="AX731" s="12" t="s">
        <v>76</v>
      </c>
      <c r="AY731" s="227" t="s">
        <v>179</v>
      </c>
    </row>
    <row r="732" spans="2:65" s="13" customFormat="1" ht="13.5">
      <c r="B732" s="228"/>
      <c r="C732" s="229"/>
      <c r="D732" s="230" t="s">
        <v>189</v>
      </c>
      <c r="E732" s="231" t="s">
        <v>22</v>
      </c>
      <c r="F732" s="232" t="s">
        <v>191</v>
      </c>
      <c r="G732" s="229"/>
      <c r="H732" s="233">
        <v>762.16</v>
      </c>
      <c r="I732" s="234"/>
      <c r="J732" s="229"/>
      <c r="K732" s="229"/>
      <c r="L732" s="235"/>
      <c r="M732" s="236"/>
      <c r="N732" s="237"/>
      <c r="O732" s="237"/>
      <c r="P732" s="237"/>
      <c r="Q732" s="237"/>
      <c r="R732" s="237"/>
      <c r="S732" s="237"/>
      <c r="T732" s="238"/>
      <c r="AT732" s="239" t="s">
        <v>189</v>
      </c>
      <c r="AU732" s="239" t="s">
        <v>197</v>
      </c>
      <c r="AV732" s="13" t="s">
        <v>187</v>
      </c>
      <c r="AW732" s="13" t="s">
        <v>39</v>
      </c>
      <c r="AX732" s="13" t="s">
        <v>24</v>
      </c>
      <c r="AY732" s="239" t="s">
        <v>179</v>
      </c>
    </row>
    <row r="733" spans="2:65" s="1" customFormat="1" ht="22.5" customHeight="1">
      <c r="B733" s="41"/>
      <c r="C733" s="204" t="s">
        <v>868</v>
      </c>
      <c r="D733" s="204" t="s">
        <v>182</v>
      </c>
      <c r="E733" s="205" t="s">
        <v>869</v>
      </c>
      <c r="F733" s="206" t="s">
        <v>870</v>
      </c>
      <c r="G733" s="207" t="s">
        <v>185</v>
      </c>
      <c r="H733" s="208">
        <v>762.16</v>
      </c>
      <c r="I733" s="209"/>
      <c r="J733" s="210">
        <f>ROUND(I733*H733,2)</f>
        <v>0</v>
      </c>
      <c r="K733" s="206" t="s">
        <v>186</v>
      </c>
      <c r="L733" s="61"/>
      <c r="M733" s="211" t="s">
        <v>22</v>
      </c>
      <c r="N733" s="212" t="s">
        <v>47</v>
      </c>
      <c r="O733" s="42"/>
      <c r="P733" s="213">
        <f>O733*H733</f>
        <v>0</v>
      </c>
      <c r="Q733" s="213">
        <v>0</v>
      </c>
      <c r="R733" s="213">
        <f>Q733*H733</f>
        <v>0</v>
      </c>
      <c r="S733" s="213">
        <v>0</v>
      </c>
      <c r="T733" s="214">
        <f>S733*H733</f>
        <v>0</v>
      </c>
      <c r="AR733" s="24" t="s">
        <v>187</v>
      </c>
      <c r="AT733" s="24" t="s">
        <v>182</v>
      </c>
      <c r="AU733" s="24" t="s">
        <v>197</v>
      </c>
      <c r="AY733" s="24" t="s">
        <v>179</v>
      </c>
      <c r="BE733" s="215">
        <f>IF(N733="základní",J733,0)</f>
        <v>0</v>
      </c>
      <c r="BF733" s="215">
        <f>IF(N733="snížená",J733,0)</f>
        <v>0</v>
      </c>
      <c r="BG733" s="215">
        <f>IF(N733="zákl. přenesená",J733,0)</f>
        <v>0</v>
      </c>
      <c r="BH733" s="215">
        <f>IF(N733="sníž. přenesená",J733,0)</f>
        <v>0</v>
      </c>
      <c r="BI733" s="215">
        <f>IF(N733="nulová",J733,0)</f>
        <v>0</v>
      </c>
      <c r="BJ733" s="24" t="s">
        <v>24</v>
      </c>
      <c r="BK733" s="215">
        <f>ROUND(I733*H733,2)</f>
        <v>0</v>
      </c>
      <c r="BL733" s="24" t="s">
        <v>187</v>
      </c>
      <c r="BM733" s="24" t="s">
        <v>871</v>
      </c>
    </row>
    <row r="734" spans="2:65" s="12" customFormat="1" ht="13.5">
      <c r="B734" s="216"/>
      <c r="C734" s="217"/>
      <c r="D734" s="218" t="s">
        <v>189</v>
      </c>
      <c r="E734" s="219" t="s">
        <v>22</v>
      </c>
      <c r="F734" s="220" t="s">
        <v>867</v>
      </c>
      <c r="G734" s="217"/>
      <c r="H734" s="221">
        <v>762.16</v>
      </c>
      <c r="I734" s="222"/>
      <c r="J734" s="217"/>
      <c r="K734" s="217"/>
      <c r="L734" s="223"/>
      <c r="M734" s="224"/>
      <c r="N734" s="225"/>
      <c r="O734" s="225"/>
      <c r="P734" s="225"/>
      <c r="Q734" s="225"/>
      <c r="R734" s="225"/>
      <c r="S734" s="225"/>
      <c r="T734" s="226"/>
      <c r="AT734" s="227" t="s">
        <v>189</v>
      </c>
      <c r="AU734" s="227" t="s">
        <v>197</v>
      </c>
      <c r="AV734" s="12" t="s">
        <v>84</v>
      </c>
      <c r="AW734" s="12" t="s">
        <v>39</v>
      </c>
      <c r="AX734" s="12" t="s">
        <v>76</v>
      </c>
      <c r="AY734" s="227" t="s">
        <v>179</v>
      </c>
    </row>
    <row r="735" spans="2:65" s="13" customFormat="1" ht="13.5">
      <c r="B735" s="228"/>
      <c r="C735" s="229"/>
      <c r="D735" s="230" t="s">
        <v>189</v>
      </c>
      <c r="E735" s="231" t="s">
        <v>22</v>
      </c>
      <c r="F735" s="232" t="s">
        <v>191</v>
      </c>
      <c r="G735" s="229"/>
      <c r="H735" s="233">
        <v>762.16</v>
      </c>
      <c r="I735" s="234"/>
      <c r="J735" s="229"/>
      <c r="K735" s="229"/>
      <c r="L735" s="235"/>
      <c r="M735" s="236"/>
      <c r="N735" s="237"/>
      <c r="O735" s="237"/>
      <c r="P735" s="237"/>
      <c r="Q735" s="237"/>
      <c r="R735" s="237"/>
      <c r="S735" s="237"/>
      <c r="T735" s="238"/>
      <c r="AT735" s="239" t="s">
        <v>189</v>
      </c>
      <c r="AU735" s="239" t="s">
        <v>197</v>
      </c>
      <c r="AV735" s="13" t="s">
        <v>187</v>
      </c>
      <c r="AW735" s="13" t="s">
        <v>39</v>
      </c>
      <c r="AX735" s="13" t="s">
        <v>24</v>
      </c>
      <c r="AY735" s="239" t="s">
        <v>179</v>
      </c>
    </row>
    <row r="736" spans="2:65" s="1" customFormat="1" ht="22.5" customHeight="1">
      <c r="B736" s="41"/>
      <c r="C736" s="204" t="s">
        <v>634</v>
      </c>
      <c r="D736" s="204" t="s">
        <v>182</v>
      </c>
      <c r="E736" s="205" t="s">
        <v>872</v>
      </c>
      <c r="F736" s="206" t="s">
        <v>873</v>
      </c>
      <c r="G736" s="207" t="s">
        <v>185</v>
      </c>
      <c r="H736" s="208">
        <v>5.625</v>
      </c>
      <c r="I736" s="209"/>
      <c r="J736" s="210">
        <f>ROUND(I736*H736,2)</f>
        <v>0</v>
      </c>
      <c r="K736" s="206" t="s">
        <v>280</v>
      </c>
      <c r="L736" s="61"/>
      <c r="M736" s="211" t="s">
        <v>22</v>
      </c>
      <c r="N736" s="212" t="s">
        <v>47</v>
      </c>
      <c r="O736" s="42"/>
      <c r="P736" s="213">
        <f>O736*H736</f>
        <v>0</v>
      </c>
      <c r="Q736" s="213">
        <v>0</v>
      </c>
      <c r="R736" s="213">
        <f>Q736*H736</f>
        <v>0</v>
      </c>
      <c r="S736" s="213">
        <v>0</v>
      </c>
      <c r="T736" s="214">
        <f>S736*H736</f>
        <v>0</v>
      </c>
      <c r="AR736" s="24" t="s">
        <v>187</v>
      </c>
      <c r="AT736" s="24" t="s">
        <v>182</v>
      </c>
      <c r="AU736" s="24" t="s">
        <v>197</v>
      </c>
      <c r="AY736" s="24" t="s">
        <v>179</v>
      </c>
      <c r="BE736" s="215">
        <f>IF(N736="základní",J736,0)</f>
        <v>0</v>
      </c>
      <c r="BF736" s="215">
        <f>IF(N736="snížená",J736,0)</f>
        <v>0</v>
      </c>
      <c r="BG736" s="215">
        <f>IF(N736="zákl. přenesená",J736,0)</f>
        <v>0</v>
      </c>
      <c r="BH736" s="215">
        <f>IF(N736="sníž. přenesená",J736,0)</f>
        <v>0</v>
      </c>
      <c r="BI736" s="215">
        <f>IF(N736="nulová",J736,0)</f>
        <v>0</v>
      </c>
      <c r="BJ736" s="24" t="s">
        <v>24</v>
      </c>
      <c r="BK736" s="215">
        <f>ROUND(I736*H736,2)</f>
        <v>0</v>
      </c>
      <c r="BL736" s="24" t="s">
        <v>187</v>
      </c>
      <c r="BM736" s="24" t="s">
        <v>874</v>
      </c>
    </row>
    <row r="737" spans="2:65" s="14" customFormat="1" ht="13.5">
      <c r="B737" s="240"/>
      <c r="C737" s="241"/>
      <c r="D737" s="218" t="s">
        <v>189</v>
      </c>
      <c r="E737" s="242" t="s">
        <v>22</v>
      </c>
      <c r="F737" s="243" t="s">
        <v>875</v>
      </c>
      <c r="G737" s="241"/>
      <c r="H737" s="244" t="s">
        <v>22</v>
      </c>
      <c r="I737" s="245"/>
      <c r="J737" s="241"/>
      <c r="K737" s="241"/>
      <c r="L737" s="246"/>
      <c r="M737" s="247"/>
      <c r="N737" s="248"/>
      <c r="O737" s="248"/>
      <c r="P737" s="248"/>
      <c r="Q737" s="248"/>
      <c r="R737" s="248"/>
      <c r="S737" s="248"/>
      <c r="T737" s="249"/>
      <c r="AT737" s="250" t="s">
        <v>189</v>
      </c>
      <c r="AU737" s="250" t="s">
        <v>197</v>
      </c>
      <c r="AV737" s="14" t="s">
        <v>24</v>
      </c>
      <c r="AW737" s="14" t="s">
        <v>39</v>
      </c>
      <c r="AX737" s="14" t="s">
        <v>76</v>
      </c>
      <c r="AY737" s="250" t="s">
        <v>179</v>
      </c>
    </row>
    <row r="738" spans="2:65" s="12" customFormat="1" ht="13.5">
      <c r="B738" s="216"/>
      <c r="C738" s="217"/>
      <c r="D738" s="218" t="s">
        <v>189</v>
      </c>
      <c r="E738" s="219" t="s">
        <v>22</v>
      </c>
      <c r="F738" s="220" t="s">
        <v>876</v>
      </c>
      <c r="G738" s="217"/>
      <c r="H738" s="221">
        <v>5.625</v>
      </c>
      <c r="I738" s="222"/>
      <c r="J738" s="217"/>
      <c r="K738" s="217"/>
      <c r="L738" s="223"/>
      <c r="M738" s="224"/>
      <c r="N738" s="225"/>
      <c r="O738" s="225"/>
      <c r="P738" s="225"/>
      <c r="Q738" s="225"/>
      <c r="R738" s="225"/>
      <c r="S738" s="225"/>
      <c r="T738" s="226"/>
      <c r="AT738" s="227" t="s">
        <v>189</v>
      </c>
      <c r="AU738" s="227" t="s">
        <v>197</v>
      </c>
      <c r="AV738" s="12" t="s">
        <v>84</v>
      </c>
      <c r="AW738" s="12" t="s">
        <v>39</v>
      </c>
      <c r="AX738" s="12" t="s">
        <v>76</v>
      </c>
      <c r="AY738" s="227" t="s">
        <v>179</v>
      </c>
    </row>
    <row r="739" spans="2:65" s="13" customFormat="1" ht="13.5">
      <c r="B739" s="228"/>
      <c r="C739" s="229"/>
      <c r="D739" s="230" t="s">
        <v>189</v>
      </c>
      <c r="E739" s="231" t="s">
        <v>22</v>
      </c>
      <c r="F739" s="232" t="s">
        <v>191</v>
      </c>
      <c r="G739" s="229"/>
      <c r="H739" s="233">
        <v>5.625</v>
      </c>
      <c r="I739" s="234"/>
      <c r="J739" s="229"/>
      <c r="K739" s="229"/>
      <c r="L739" s="235"/>
      <c r="M739" s="236"/>
      <c r="N739" s="237"/>
      <c r="O739" s="237"/>
      <c r="P739" s="237"/>
      <c r="Q739" s="237"/>
      <c r="R739" s="237"/>
      <c r="S739" s="237"/>
      <c r="T739" s="238"/>
      <c r="AT739" s="239" t="s">
        <v>189</v>
      </c>
      <c r="AU739" s="239" t="s">
        <v>197</v>
      </c>
      <c r="AV739" s="13" t="s">
        <v>187</v>
      </c>
      <c r="AW739" s="13" t="s">
        <v>39</v>
      </c>
      <c r="AX739" s="13" t="s">
        <v>24</v>
      </c>
      <c r="AY739" s="239" t="s">
        <v>179</v>
      </c>
    </row>
    <row r="740" spans="2:65" s="1" customFormat="1" ht="22.5" customHeight="1">
      <c r="B740" s="41"/>
      <c r="C740" s="204" t="s">
        <v>877</v>
      </c>
      <c r="D740" s="204" t="s">
        <v>182</v>
      </c>
      <c r="E740" s="205" t="s">
        <v>878</v>
      </c>
      <c r="F740" s="206" t="s">
        <v>879</v>
      </c>
      <c r="G740" s="207" t="s">
        <v>185</v>
      </c>
      <c r="H740" s="208">
        <v>130</v>
      </c>
      <c r="I740" s="209"/>
      <c r="J740" s="210">
        <f>ROUND(I740*H740,2)</f>
        <v>0</v>
      </c>
      <c r="K740" s="206" t="s">
        <v>186</v>
      </c>
      <c r="L740" s="61"/>
      <c r="M740" s="211" t="s">
        <v>22</v>
      </c>
      <c r="N740" s="212" t="s">
        <v>47</v>
      </c>
      <c r="O740" s="42"/>
      <c r="P740" s="213">
        <f>O740*H740</f>
        <v>0</v>
      </c>
      <c r="Q740" s="213">
        <v>3.6000000000000002E-4</v>
      </c>
      <c r="R740" s="213">
        <f>Q740*H740</f>
        <v>4.6800000000000001E-2</v>
      </c>
      <c r="S740" s="213">
        <v>0</v>
      </c>
      <c r="T740" s="214">
        <f>S740*H740</f>
        <v>0</v>
      </c>
      <c r="AR740" s="24" t="s">
        <v>187</v>
      </c>
      <c r="AT740" s="24" t="s">
        <v>182</v>
      </c>
      <c r="AU740" s="24" t="s">
        <v>197</v>
      </c>
      <c r="AY740" s="24" t="s">
        <v>179</v>
      </c>
      <c r="BE740" s="215">
        <f>IF(N740="základní",J740,0)</f>
        <v>0</v>
      </c>
      <c r="BF740" s="215">
        <f>IF(N740="snížená",J740,0)</f>
        <v>0</v>
      </c>
      <c r="BG740" s="215">
        <f>IF(N740="zákl. přenesená",J740,0)</f>
        <v>0</v>
      </c>
      <c r="BH740" s="215">
        <f>IF(N740="sníž. přenesená",J740,0)</f>
        <v>0</v>
      </c>
      <c r="BI740" s="215">
        <f>IF(N740="nulová",J740,0)</f>
        <v>0</v>
      </c>
      <c r="BJ740" s="24" t="s">
        <v>24</v>
      </c>
      <c r="BK740" s="215">
        <f>ROUND(I740*H740,2)</f>
        <v>0</v>
      </c>
      <c r="BL740" s="24" t="s">
        <v>187</v>
      </c>
      <c r="BM740" s="24" t="s">
        <v>880</v>
      </c>
    </row>
    <row r="741" spans="2:65" s="12" customFormat="1" ht="13.5">
      <c r="B741" s="216"/>
      <c r="C741" s="217"/>
      <c r="D741" s="218" t="s">
        <v>189</v>
      </c>
      <c r="E741" s="219" t="s">
        <v>22</v>
      </c>
      <c r="F741" s="220" t="s">
        <v>606</v>
      </c>
      <c r="G741" s="217"/>
      <c r="H741" s="221">
        <v>130</v>
      </c>
      <c r="I741" s="222"/>
      <c r="J741" s="217"/>
      <c r="K741" s="217"/>
      <c r="L741" s="223"/>
      <c r="M741" s="224"/>
      <c r="N741" s="225"/>
      <c r="O741" s="225"/>
      <c r="P741" s="225"/>
      <c r="Q741" s="225"/>
      <c r="R741" s="225"/>
      <c r="S741" s="225"/>
      <c r="T741" s="226"/>
      <c r="AT741" s="227" t="s">
        <v>189</v>
      </c>
      <c r="AU741" s="227" t="s">
        <v>197</v>
      </c>
      <c r="AV741" s="12" t="s">
        <v>84</v>
      </c>
      <c r="AW741" s="12" t="s">
        <v>39</v>
      </c>
      <c r="AX741" s="12" t="s">
        <v>76</v>
      </c>
      <c r="AY741" s="227" t="s">
        <v>179</v>
      </c>
    </row>
    <row r="742" spans="2:65" s="13" customFormat="1" ht="13.5">
      <c r="B742" s="228"/>
      <c r="C742" s="229"/>
      <c r="D742" s="218" t="s">
        <v>189</v>
      </c>
      <c r="E742" s="251" t="s">
        <v>22</v>
      </c>
      <c r="F742" s="252" t="s">
        <v>191</v>
      </c>
      <c r="G742" s="229"/>
      <c r="H742" s="253">
        <v>130</v>
      </c>
      <c r="I742" s="234"/>
      <c r="J742" s="229"/>
      <c r="K742" s="229"/>
      <c r="L742" s="235"/>
      <c r="M742" s="236"/>
      <c r="N742" s="237"/>
      <c r="O742" s="237"/>
      <c r="P742" s="237"/>
      <c r="Q742" s="237"/>
      <c r="R742" s="237"/>
      <c r="S742" s="237"/>
      <c r="T742" s="238"/>
      <c r="AT742" s="239" t="s">
        <v>189</v>
      </c>
      <c r="AU742" s="239" t="s">
        <v>197</v>
      </c>
      <c r="AV742" s="13" t="s">
        <v>187</v>
      </c>
      <c r="AW742" s="13" t="s">
        <v>39</v>
      </c>
      <c r="AX742" s="13" t="s">
        <v>24</v>
      </c>
      <c r="AY742" s="239" t="s">
        <v>179</v>
      </c>
    </row>
    <row r="743" spans="2:65" s="11" customFormat="1" ht="22.35" customHeight="1">
      <c r="B743" s="187"/>
      <c r="C743" s="188"/>
      <c r="D743" s="201" t="s">
        <v>75</v>
      </c>
      <c r="E743" s="202" t="s">
        <v>546</v>
      </c>
      <c r="F743" s="202" t="s">
        <v>881</v>
      </c>
      <c r="G743" s="188"/>
      <c r="H743" s="188"/>
      <c r="I743" s="191"/>
      <c r="J743" s="203">
        <f>BK743</f>
        <v>0</v>
      </c>
      <c r="K743" s="188"/>
      <c r="L743" s="193"/>
      <c r="M743" s="194"/>
      <c r="N743" s="195"/>
      <c r="O743" s="195"/>
      <c r="P743" s="196">
        <f>SUM(P744:P764)</f>
        <v>0</v>
      </c>
      <c r="Q743" s="195"/>
      <c r="R743" s="196">
        <f>SUM(R744:R764)</f>
        <v>0</v>
      </c>
      <c r="S743" s="195"/>
      <c r="T743" s="197">
        <f>SUM(T744:T764)</f>
        <v>2.9742999999999999</v>
      </c>
      <c r="AR743" s="198" t="s">
        <v>24</v>
      </c>
      <c r="AT743" s="199" t="s">
        <v>75</v>
      </c>
      <c r="AU743" s="199" t="s">
        <v>84</v>
      </c>
      <c r="AY743" s="198" t="s">
        <v>179</v>
      </c>
      <c r="BK743" s="200">
        <f>SUM(BK744:BK764)</f>
        <v>0</v>
      </c>
    </row>
    <row r="744" spans="2:65" s="1" customFormat="1" ht="31.5" customHeight="1">
      <c r="B744" s="41"/>
      <c r="C744" s="204" t="s">
        <v>646</v>
      </c>
      <c r="D744" s="204" t="s">
        <v>182</v>
      </c>
      <c r="E744" s="205" t="s">
        <v>817</v>
      </c>
      <c r="F744" s="206" t="s">
        <v>818</v>
      </c>
      <c r="G744" s="207" t="s">
        <v>194</v>
      </c>
      <c r="H744" s="208">
        <v>5.3999999999999999E-2</v>
      </c>
      <c r="I744" s="209"/>
      <c r="J744" s="210">
        <f>ROUND(I744*H744,2)</f>
        <v>0</v>
      </c>
      <c r="K744" s="206" t="s">
        <v>186</v>
      </c>
      <c r="L744" s="61"/>
      <c r="M744" s="211" t="s">
        <v>22</v>
      </c>
      <c r="N744" s="212" t="s">
        <v>47</v>
      </c>
      <c r="O744" s="42"/>
      <c r="P744" s="213">
        <f>O744*H744</f>
        <v>0</v>
      </c>
      <c r="Q744" s="213">
        <v>0</v>
      </c>
      <c r="R744" s="213">
        <f>Q744*H744</f>
        <v>0</v>
      </c>
      <c r="S744" s="213">
        <v>1.95</v>
      </c>
      <c r="T744" s="214">
        <f>S744*H744</f>
        <v>0.10529999999999999</v>
      </c>
      <c r="AR744" s="24" t="s">
        <v>187</v>
      </c>
      <c r="AT744" s="24" t="s">
        <v>182</v>
      </c>
      <c r="AU744" s="24" t="s">
        <v>197</v>
      </c>
      <c r="AY744" s="24" t="s">
        <v>179</v>
      </c>
      <c r="BE744" s="215">
        <f>IF(N744="základní",J744,0)</f>
        <v>0</v>
      </c>
      <c r="BF744" s="215">
        <f>IF(N744="snížená",J744,0)</f>
        <v>0</v>
      </c>
      <c r="BG744" s="215">
        <f>IF(N744="zákl. přenesená",J744,0)</f>
        <v>0</v>
      </c>
      <c r="BH744" s="215">
        <f>IF(N744="sníž. přenesená",J744,0)</f>
        <v>0</v>
      </c>
      <c r="BI744" s="215">
        <f>IF(N744="nulová",J744,0)</f>
        <v>0</v>
      </c>
      <c r="BJ744" s="24" t="s">
        <v>24</v>
      </c>
      <c r="BK744" s="215">
        <f>ROUND(I744*H744,2)</f>
        <v>0</v>
      </c>
      <c r="BL744" s="24" t="s">
        <v>187</v>
      </c>
      <c r="BM744" s="24" t="s">
        <v>882</v>
      </c>
    </row>
    <row r="745" spans="2:65" s="14" customFormat="1" ht="13.5">
      <c r="B745" s="240"/>
      <c r="C745" s="241"/>
      <c r="D745" s="218" t="s">
        <v>189</v>
      </c>
      <c r="E745" s="242" t="s">
        <v>22</v>
      </c>
      <c r="F745" s="243" t="s">
        <v>883</v>
      </c>
      <c r="G745" s="241"/>
      <c r="H745" s="244" t="s">
        <v>22</v>
      </c>
      <c r="I745" s="245"/>
      <c r="J745" s="241"/>
      <c r="K745" s="241"/>
      <c r="L745" s="246"/>
      <c r="M745" s="247"/>
      <c r="N745" s="248"/>
      <c r="O745" s="248"/>
      <c r="P745" s="248"/>
      <c r="Q745" s="248"/>
      <c r="R745" s="248"/>
      <c r="S745" s="248"/>
      <c r="T745" s="249"/>
      <c r="AT745" s="250" t="s">
        <v>189</v>
      </c>
      <c r="AU745" s="250" t="s">
        <v>197</v>
      </c>
      <c r="AV745" s="14" t="s">
        <v>24</v>
      </c>
      <c r="AW745" s="14" t="s">
        <v>39</v>
      </c>
      <c r="AX745" s="14" t="s">
        <v>76</v>
      </c>
      <c r="AY745" s="250" t="s">
        <v>179</v>
      </c>
    </row>
    <row r="746" spans="2:65" s="12" customFormat="1" ht="13.5">
      <c r="B746" s="216"/>
      <c r="C746" s="217"/>
      <c r="D746" s="218" t="s">
        <v>189</v>
      </c>
      <c r="E746" s="219" t="s">
        <v>22</v>
      </c>
      <c r="F746" s="220" t="s">
        <v>884</v>
      </c>
      <c r="G746" s="217"/>
      <c r="H746" s="221">
        <v>5.3999999999999999E-2</v>
      </c>
      <c r="I746" s="222"/>
      <c r="J746" s="217"/>
      <c r="K746" s="217"/>
      <c r="L746" s="223"/>
      <c r="M746" s="224"/>
      <c r="N746" s="225"/>
      <c r="O746" s="225"/>
      <c r="P746" s="225"/>
      <c r="Q746" s="225"/>
      <c r="R746" s="225"/>
      <c r="S746" s="225"/>
      <c r="T746" s="226"/>
      <c r="AT746" s="227" t="s">
        <v>189</v>
      </c>
      <c r="AU746" s="227" t="s">
        <v>197</v>
      </c>
      <c r="AV746" s="12" t="s">
        <v>84</v>
      </c>
      <c r="AW746" s="12" t="s">
        <v>39</v>
      </c>
      <c r="AX746" s="12" t="s">
        <v>76</v>
      </c>
      <c r="AY746" s="227" t="s">
        <v>179</v>
      </c>
    </row>
    <row r="747" spans="2:65" s="13" customFormat="1" ht="13.5">
      <c r="B747" s="228"/>
      <c r="C747" s="229"/>
      <c r="D747" s="230" t="s">
        <v>189</v>
      </c>
      <c r="E747" s="231" t="s">
        <v>22</v>
      </c>
      <c r="F747" s="232" t="s">
        <v>191</v>
      </c>
      <c r="G747" s="229"/>
      <c r="H747" s="233">
        <v>5.3999999999999999E-2</v>
      </c>
      <c r="I747" s="234"/>
      <c r="J747" s="229"/>
      <c r="K747" s="229"/>
      <c r="L747" s="235"/>
      <c r="M747" s="236"/>
      <c r="N747" s="237"/>
      <c r="O747" s="237"/>
      <c r="P747" s="237"/>
      <c r="Q747" s="237"/>
      <c r="R747" s="237"/>
      <c r="S747" s="237"/>
      <c r="T747" s="238"/>
      <c r="AT747" s="239" t="s">
        <v>189</v>
      </c>
      <c r="AU747" s="239" t="s">
        <v>197</v>
      </c>
      <c r="AV747" s="13" t="s">
        <v>187</v>
      </c>
      <c r="AW747" s="13" t="s">
        <v>39</v>
      </c>
      <c r="AX747" s="13" t="s">
        <v>24</v>
      </c>
      <c r="AY747" s="239" t="s">
        <v>179</v>
      </c>
    </row>
    <row r="748" spans="2:65" s="1" customFormat="1" ht="22.5" customHeight="1">
      <c r="B748" s="41"/>
      <c r="C748" s="204" t="s">
        <v>885</v>
      </c>
      <c r="D748" s="204" t="s">
        <v>182</v>
      </c>
      <c r="E748" s="205" t="s">
        <v>886</v>
      </c>
      <c r="F748" s="206" t="s">
        <v>887</v>
      </c>
      <c r="G748" s="207" t="s">
        <v>372</v>
      </c>
      <c r="H748" s="208">
        <v>1.7</v>
      </c>
      <c r="I748" s="209"/>
      <c r="J748" s="210">
        <f>ROUND(I748*H748,2)</f>
        <v>0</v>
      </c>
      <c r="K748" s="206" t="s">
        <v>186</v>
      </c>
      <c r="L748" s="61"/>
      <c r="M748" s="211" t="s">
        <v>22</v>
      </c>
      <c r="N748" s="212" t="s">
        <v>47</v>
      </c>
      <c r="O748" s="42"/>
      <c r="P748" s="213">
        <f>O748*H748</f>
        <v>0</v>
      </c>
      <c r="Q748" s="213">
        <v>0</v>
      </c>
      <c r="R748" s="213">
        <f>Q748*H748</f>
        <v>0</v>
      </c>
      <c r="S748" s="213">
        <v>7.0000000000000007E-2</v>
      </c>
      <c r="T748" s="214">
        <f>S748*H748</f>
        <v>0.11900000000000001</v>
      </c>
      <c r="AR748" s="24" t="s">
        <v>187</v>
      </c>
      <c r="AT748" s="24" t="s">
        <v>182</v>
      </c>
      <c r="AU748" s="24" t="s">
        <v>197</v>
      </c>
      <c r="AY748" s="24" t="s">
        <v>179</v>
      </c>
      <c r="BE748" s="215">
        <f>IF(N748="základní",J748,0)</f>
        <v>0</v>
      </c>
      <c r="BF748" s="215">
        <f>IF(N748="snížená",J748,0)</f>
        <v>0</v>
      </c>
      <c r="BG748" s="215">
        <f>IF(N748="zákl. přenesená",J748,0)</f>
        <v>0</v>
      </c>
      <c r="BH748" s="215">
        <f>IF(N748="sníž. přenesená",J748,0)</f>
        <v>0</v>
      </c>
      <c r="BI748" s="215">
        <f>IF(N748="nulová",J748,0)</f>
        <v>0</v>
      </c>
      <c r="BJ748" s="24" t="s">
        <v>24</v>
      </c>
      <c r="BK748" s="215">
        <f>ROUND(I748*H748,2)</f>
        <v>0</v>
      </c>
      <c r="BL748" s="24" t="s">
        <v>187</v>
      </c>
      <c r="BM748" s="24" t="s">
        <v>888</v>
      </c>
    </row>
    <row r="749" spans="2:65" s="12" customFormat="1" ht="13.5">
      <c r="B749" s="216"/>
      <c r="C749" s="217"/>
      <c r="D749" s="218" t="s">
        <v>189</v>
      </c>
      <c r="E749" s="219" t="s">
        <v>22</v>
      </c>
      <c r="F749" s="220" t="s">
        <v>889</v>
      </c>
      <c r="G749" s="217"/>
      <c r="H749" s="221">
        <v>1.7</v>
      </c>
      <c r="I749" s="222"/>
      <c r="J749" s="217"/>
      <c r="K749" s="217"/>
      <c r="L749" s="223"/>
      <c r="M749" s="224"/>
      <c r="N749" s="225"/>
      <c r="O749" s="225"/>
      <c r="P749" s="225"/>
      <c r="Q749" s="225"/>
      <c r="R749" s="225"/>
      <c r="S749" s="225"/>
      <c r="T749" s="226"/>
      <c r="AT749" s="227" t="s">
        <v>189</v>
      </c>
      <c r="AU749" s="227" t="s">
        <v>197</v>
      </c>
      <c r="AV749" s="12" t="s">
        <v>84</v>
      </c>
      <c r="AW749" s="12" t="s">
        <v>39</v>
      </c>
      <c r="AX749" s="12" t="s">
        <v>76</v>
      </c>
      <c r="AY749" s="227" t="s">
        <v>179</v>
      </c>
    </row>
    <row r="750" spans="2:65" s="13" customFormat="1" ht="13.5">
      <c r="B750" s="228"/>
      <c r="C750" s="229"/>
      <c r="D750" s="230" t="s">
        <v>189</v>
      </c>
      <c r="E750" s="231" t="s">
        <v>22</v>
      </c>
      <c r="F750" s="232" t="s">
        <v>191</v>
      </c>
      <c r="G750" s="229"/>
      <c r="H750" s="233">
        <v>1.7</v>
      </c>
      <c r="I750" s="234"/>
      <c r="J750" s="229"/>
      <c r="K750" s="229"/>
      <c r="L750" s="235"/>
      <c r="M750" s="236"/>
      <c r="N750" s="237"/>
      <c r="O750" s="237"/>
      <c r="P750" s="237"/>
      <c r="Q750" s="237"/>
      <c r="R750" s="237"/>
      <c r="S750" s="237"/>
      <c r="T750" s="238"/>
      <c r="AT750" s="239" t="s">
        <v>189</v>
      </c>
      <c r="AU750" s="239" t="s">
        <v>197</v>
      </c>
      <c r="AV750" s="13" t="s">
        <v>187</v>
      </c>
      <c r="AW750" s="13" t="s">
        <v>39</v>
      </c>
      <c r="AX750" s="13" t="s">
        <v>24</v>
      </c>
      <c r="AY750" s="239" t="s">
        <v>179</v>
      </c>
    </row>
    <row r="751" spans="2:65" s="1" customFormat="1" ht="31.5" customHeight="1">
      <c r="B751" s="41"/>
      <c r="C751" s="204" t="s">
        <v>649</v>
      </c>
      <c r="D751" s="204" t="s">
        <v>182</v>
      </c>
      <c r="E751" s="205" t="s">
        <v>890</v>
      </c>
      <c r="F751" s="206" t="s">
        <v>891</v>
      </c>
      <c r="G751" s="207" t="s">
        <v>185</v>
      </c>
      <c r="H751" s="208">
        <v>25</v>
      </c>
      <c r="I751" s="209"/>
      <c r="J751" s="210">
        <f>ROUND(I751*H751,2)</f>
        <v>0</v>
      </c>
      <c r="K751" s="206" t="s">
        <v>186</v>
      </c>
      <c r="L751" s="61"/>
      <c r="M751" s="211" t="s">
        <v>22</v>
      </c>
      <c r="N751" s="212" t="s">
        <v>47</v>
      </c>
      <c r="O751" s="42"/>
      <c r="P751" s="213">
        <f>O751*H751</f>
        <v>0</v>
      </c>
      <c r="Q751" s="213">
        <v>0</v>
      </c>
      <c r="R751" s="213">
        <f>Q751*H751</f>
        <v>0</v>
      </c>
      <c r="S751" s="213">
        <v>0.09</v>
      </c>
      <c r="T751" s="214">
        <f>S751*H751</f>
        <v>2.25</v>
      </c>
      <c r="AR751" s="24" t="s">
        <v>187</v>
      </c>
      <c r="AT751" s="24" t="s">
        <v>182</v>
      </c>
      <c r="AU751" s="24" t="s">
        <v>197</v>
      </c>
      <c r="AY751" s="24" t="s">
        <v>179</v>
      </c>
      <c r="BE751" s="215">
        <f>IF(N751="základní",J751,0)</f>
        <v>0</v>
      </c>
      <c r="BF751" s="215">
        <f>IF(N751="snížená",J751,0)</f>
        <v>0</v>
      </c>
      <c r="BG751" s="215">
        <f>IF(N751="zákl. přenesená",J751,0)</f>
        <v>0</v>
      </c>
      <c r="BH751" s="215">
        <f>IF(N751="sníž. přenesená",J751,0)</f>
        <v>0</v>
      </c>
      <c r="BI751" s="215">
        <f>IF(N751="nulová",J751,0)</f>
        <v>0</v>
      </c>
      <c r="BJ751" s="24" t="s">
        <v>24</v>
      </c>
      <c r="BK751" s="215">
        <f>ROUND(I751*H751,2)</f>
        <v>0</v>
      </c>
      <c r="BL751" s="24" t="s">
        <v>187</v>
      </c>
      <c r="BM751" s="24" t="s">
        <v>892</v>
      </c>
    </row>
    <row r="752" spans="2:65" s="12" customFormat="1" ht="13.5">
      <c r="B752" s="216"/>
      <c r="C752" s="217"/>
      <c r="D752" s="230" t="s">
        <v>189</v>
      </c>
      <c r="E752" s="264" t="s">
        <v>22</v>
      </c>
      <c r="F752" s="265" t="s">
        <v>319</v>
      </c>
      <c r="G752" s="217"/>
      <c r="H752" s="266">
        <v>25</v>
      </c>
      <c r="I752" s="222"/>
      <c r="J752" s="217"/>
      <c r="K752" s="217"/>
      <c r="L752" s="223"/>
      <c r="M752" s="224"/>
      <c r="N752" s="225"/>
      <c r="O752" s="225"/>
      <c r="P752" s="225"/>
      <c r="Q752" s="225"/>
      <c r="R752" s="225"/>
      <c r="S752" s="225"/>
      <c r="T752" s="226"/>
      <c r="AT752" s="227" t="s">
        <v>189</v>
      </c>
      <c r="AU752" s="227" t="s">
        <v>197</v>
      </c>
      <c r="AV752" s="12" t="s">
        <v>84</v>
      </c>
      <c r="AW752" s="12" t="s">
        <v>39</v>
      </c>
      <c r="AX752" s="12" t="s">
        <v>24</v>
      </c>
      <c r="AY752" s="227" t="s">
        <v>179</v>
      </c>
    </row>
    <row r="753" spans="2:65" s="1" customFormat="1" ht="22.5" customHeight="1">
      <c r="B753" s="41"/>
      <c r="C753" s="204" t="s">
        <v>893</v>
      </c>
      <c r="D753" s="204" t="s">
        <v>182</v>
      </c>
      <c r="E753" s="205" t="s">
        <v>894</v>
      </c>
      <c r="F753" s="206" t="s">
        <v>895</v>
      </c>
      <c r="G753" s="207" t="s">
        <v>372</v>
      </c>
      <c r="H753" s="208">
        <v>1.8</v>
      </c>
      <c r="I753" s="209"/>
      <c r="J753" s="210">
        <f>ROUND(I753*H753,2)</f>
        <v>0</v>
      </c>
      <c r="K753" s="206" t="s">
        <v>280</v>
      </c>
      <c r="L753" s="61"/>
      <c r="M753" s="211" t="s">
        <v>22</v>
      </c>
      <c r="N753" s="212" t="s">
        <v>47</v>
      </c>
      <c r="O753" s="42"/>
      <c r="P753" s="213">
        <f>O753*H753</f>
        <v>0</v>
      </c>
      <c r="Q753" s="213">
        <v>0</v>
      </c>
      <c r="R753" s="213">
        <f>Q753*H753</f>
        <v>0</v>
      </c>
      <c r="S753" s="213">
        <v>0</v>
      </c>
      <c r="T753" s="214">
        <f>S753*H753</f>
        <v>0</v>
      </c>
      <c r="AR753" s="24" t="s">
        <v>187</v>
      </c>
      <c r="AT753" s="24" t="s">
        <v>182</v>
      </c>
      <c r="AU753" s="24" t="s">
        <v>197</v>
      </c>
      <c r="AY753" s="24" t="s">
        <v>179</v>
      </c>
      <c r="BE753" s="215">
        <f>IF(N753="základní",J753,0)</f>
        <v>0</v>
      </c>
      <c r="BF753" s="215">
        <f>IF(N753="snížená",J753,0)</f>
        <v>0</v>
      </c>
      <c r="BG753" s="215">
        <f>IF(N753="zákl. přenesená",J753,0)</f>
        <v>0</v>
      </c>
      <c r="BH753" s="215">
        <f>IF(N753="sníž. přenesená",J753,0)</f>
        <v>0</v>
      </c>
      <c r="BI753" s="215">
        <f>IF(N753="nulová",J753,0)</f>
        <v>0</v>
      </c>
      <c r="BJ753" s="24" t="s">
        <v>24</v>
      </c>
      <c r="BK753" s="215">
        <f>ROUND(I753*H753,2)</f>
        <v>0</v>
      </c>
      <c r="BL753" s="24" t="s">
        <v>187</v>
      </c>
      <c r="BM753" s="24" t="s">
        <v>896</v>
      </c>
    </row>
    <row r="754" spans="2:65" s="14" customFormat="1" ht="13.5">
      <c r="B754" s="240"/>
      <c r="C754" s="241"/>
      <c r="D754" s="218" t="s">
        <v>189</v>
      </c>
      <c r="E754" s="242" t="s">
        <v>22</v>
      </c>
      <c r="F754" s="243" t="s">
        <v>883</v>
      </c>
      <c r="G754" s="241"/>
      <c r="H754" s="244" t="s">
        <v>22</v>
      </c>
      <c r="I754" s="245"/>
      <c r="J754" s="241"/>
      <c r="K754" s="241"/>
      <c r="L754" s="246"/>
      <c r="M754" s="247"/>
      <c r="N754" s="248"/>
      <c r="O754" s="248"/>
      <c r="P754" s="248"/>
      <c r="Q754" s="248"/>
      <c r="R754" s="248"/>
      <c r="S754" s="248"/>
      <c r="T754" s="249"/>
      <c r="AT754" s="250" t="s">
        <v>189</v>
      </c>
      <c r="AU754" s="250" t="s">
        <v>197</v>
      </c>
      <c r="AV754" s="14" t="s">
        <v>24</v>
      </c>
      <c r="AW754" s="14" t="s">
        <v>39</v>
      </c>
      <c r="AX754" s="14" t="s">
        <v>76</v>
      </c>
      <c r="AY754" s="250" t="s">
        <v>179</v>
      </c>
    </row>
    <row r="755" spans="2:65" s="12" customFormat="1" ht="13.5">
      <c r="B755" s="216"/>
      <c r="C755" s="217"/>
      <c r="D755" s="218" t="s">
        <v>189</v>
      </c>
      <c r="E755" s="219" t="s">
        <v>22</v>
      </c>
      <c r="F755" s="220" t="s">
        <v>897</v>
      </c>
      <c r="G755" s="217"/>
      <c r="H755" s="221">
        <v>1.8</v>
      </c>
      <c r="I755" s="222"/>
      <c r="J755" s="217"/>
      <c r="K755" s="217"/>
      <c r="L755" s="223"/>
      <c r="M755" s="224"/>
      <c r="N755" s="225"/>
      <c r="O755" s="225"/>
      <c r="P755" s="225"/>
      <c r="Q755" s="225"/>
      <c r="R755" s="225"/>
      <c r="S755" s="225"/>
      <c r="T755" s="226"/>
      <c r="AT755" s="227" t="s">
        <v>189</v>
      </c>
      <c r="AU755" s="227" t="s">
        <v>197</v>
      </c>
      <c r="AV755" s="12" t="s">
        <v>84</v>
      </c>
      <c r="AW755" s="12" t="s">
        <v>39</v>
      </c>
      <c r="AX755" s="12" t="s">
        <v>76</v>
      </c>
      <c r="AY755" s="227" t="s">
        <v>179</v>
      </c>
    </row>
    <row r="756" spans="2:65" s="13" customFormat="1" ht="13.5">
      <c r="B756" s="228"/>
      <c r="C756" s="229"/>
      <c r="D756" s="230" t="s">
        <v>189</v>
      </c>
      <c r="E756" s="231" t="s">
        <v>22</v>
      </c>
      <c r="F756" s="232" t="s">
        <v>191</v>
      </c>
      <c r="G756" s="229"/>
      <c r="H756" s="233">
        <v>1.8</v>
      </c>
      <c r="I756" s="234"/>
      <c r="J756" s="229"/>
      <c r="K756" s="229"/>
      <c r="L756" s="235"/>
      <c r="M756" s="236"/>
      <c r="N756" s="237"/>
      <c r="O756" s="237"/>
      <c r="P756" s="237"/>
      <c r="Q756" s="237"/>
      <c r="R756" s="237"/>
      <c r="S756" s="237"/>
      <c r="T756" s="238"/>
      <c r="AT756" s="239" t="s">
        <v>189</v>
      </c>
      <c r="AU756" s="239" t="s">
        <v>197</v>
      </c>
      <c r="AV756" s="13" t="s">
        <v>187</v>
      </c>
      <c r="AW756" s="13" t="s">
        <v>39</v>
      </c>
      <c r="AX756" s="13" t="s">
        <v>24</v>
      </c>
      <c r="AY756" s="239" t="s">
        <v>179</v>
      </c>
    </row>
    <row r="757" spans="2:65" s="1" customFormat="1" ht="22.5" customHeight="1">
      <c r="B757" s="41"/>
      <c r="C757" s="204" t="s">
        <v>655</v>
      </c>
      <c r="D757" s="204" t="s">
        <v>182</v>
      </c>
      <c r="E757" s="205" t="s">
        <v>898</v>
      </c>
      <c r="F757" s="206" t="s">
        <v>899</v>
      </c>
      <c r="G757" s="207" t="s">
        <v>185</v>
      </c>
      <c r="H757" s="208">
        <v>20</v>
      </c>
      <c r="I757" s="209"/>
      <c r="J757" s="210">
        <f>ROUND(I757*H757,2)</f>
        <v>0</v>
      </c>
      <c r="K757" s="206" t="s">
        <v>186</v>
      </c>
      <c r="L757" s="61"/>
      <c r="M757" s="211" t="s">
        <v>22</v>
      </c>
      <c r="N757" s="212" t="s">
        <v>47</v>
      </c>
      <c r="O757" s="42"/>
      <c r="P757" s="213">
        <f>O757*H757</f>
        <v>0</v>
      </c>
      <c r="Q757" s="213">
        <v>0</v>
      </c>
      <c r="R757" s="213">
        <f>Q757*H757</f>
        <v>0</v>
      </c>
      <c r="S757" s="213">
        <v>2.5000000000000001E-2</v>
      </c>
      <c r="T757" s="214">
        <f>S757*H757</f>
        <v>0.5</v>
      </c>
      <c r="AR757" s="24" t="s">
        <v>187</v>
      </c>
      <c r="AT757" s="24" t="s">
        <v>182</v>
      </c>
      <c r="AU757" s="24" t="s">
        <v>197</v>
      </c>
      <c r="AY757" s="24" t="s">
        <v>179</v>
      </c>
      <c r="BE757" s="215">
        <f>IF(N757="základní",J757,0)</f>
        <v>0</v>
      </c>
      <c r="BF757" s="215">
        <f>IF(N757="snížená",J757,0)</f>
        <v>0</v>
      </c>
      <c r="BG757" s="215">
        <f>IF(N757="zákl. přenesená",J757,0)</f>
        <v>0</v>
      </c>
      <c r="BH757" s="215">
        <f>IF(N757="sníž. přenesená",J757,0)</f>
        <v>0</v>
      </c>
      <c r="BI757" s="215">
        <f>IF(N757="nulová",J757,0)</f>
        <v>0</v>
      </c>
      <c r="BJ757" s="24" t="s">
        <v>24</v>
      </c>
      <c r="BK757" s="215">
        <f>ROUND(I757*H757,2)</f>
        <v>0</v>
      </c>
      <c r="BL757" s="24" t="s">
        <v>187</v>
      </c>
      <c r="BM757" s="24" t="s">
        <v>900</v>
      </c>
    </row>
    <row r="758" spans="2:65" s="14" customFormat="1" ht="13.5">
      <c r="B758" s="240"/>
      <c r="C758" s="241"/>
      <c r="D758" s="218" t="s">
        <v>189</v>
      </c>
      <c r="E758" s="242" t="s">
        <v>22</v>
      </c>
      <c r="F758" s="243" t="s">
        <v>901</v>
      </c>
      <c r="G758" s="241"/>
      <c r="H758" s="244" t="s">
        <v>22</v>
      </c>
      <c r="I758" s="245"/>
      <c r="J758" s="241"/>
      <c r="K758" s="241"/>
      <c r="L758" s="246"/>
      <c r="M758" s="247"/>
      <c r="N758" s="248"/>
      <c r="O758" s="248"/>
      <c r="P758" s="248"/>
      <c r="Q758" s="248"/>
      <c r="R758" s="248"/>
      <c r="S758" s="248"/>
      <c r="T758" s="249"/>
      <c r="AT758" s="250" t="s">
        <v>189</v>
      </c>
      <c r="AU758" s="250" t="s">
        <v>197</v>
      </c>
      <c r="AV758" s="14" t="s">
        <v>24</v>
      </c>
      <c r="AW758" s="14" t="s">
        <v>39</v>
      </c>
      <c r="AX758" s="14" t="s">
        <v>76</v>
      </c>
      <c r="AY758" s="250" t="s">
        <v>179</v>
      </c>
    </row>
    <row r="759" spans="2:65" s="12" customFormat="1" ht="13.5">
      <c r="B759" s="216"/>
      <c r="C759" s="217"/>
      <c r="D759" s="218" t="s">
        <v>189</v>
      </c>
      <c r="E759" s="219" t="s">
        <v>22</v>
      </c>
      <c r="F759" s="220" t="s">
        <v>902</v>
      </c>
      <c r="G759" s="217"/>
      <c r="H759" s="221">
        <v>10</v>
      </c>
      <c r="I759" s="222"/>
      <c r="J759" s="217"/>
      <c r="K759" s="217"/>
      <c r="L759" s="223"/>
      <c r="M759" s="224"/>
      <c r="N759" s="225"/>
      <c r="O759" s="225"/>
      <c r="P759" s="225"/>
      <c r="Q759" s="225"/>
      <c r="R759" s="225"/>
      <c r="S759" s="225"/>
      <c r="T759" s="226"/>
      <c r="AT759" s="227" t="s">
        <v>189</v>
      </c>
      <c r="AU759" s="227" t="s">
        <v>197</v>
      </c>
      <c r="AV759" s="12" t="s">
        <v>84</v>
      </c>
      <c r="AW759" s="12" t="s">
        <v>39</v>
      </c>
      <c r="AX759" s="12" t="s">
        <v>76</v>
      </c>
      <c r="AY759" s="227" t="s">
        <v>179</v>
      </c>
    </row>
    <row r="760" spans="2:65" s="14" customFormat="1" ht="13.5">
      <c r="B760" s="240"/>
      <c r="C760" s="241"/>
      <c r="D760" s="218" t="s">
        <v>189</v>
      </c>
      <c r="E760" s="242" t="s">
        <v>22</v>
      </c>
      <c r="F760" s="243" t="s">
        <v>903</v>
      </c>
      <c r="G760" s="241"/>
      <c r="H760" s="244" t="s">
        <v>22</v>
      </c>
      <c r="I760" s="245"/>
      <c r="J760" s="241"/>
      <c r="K760" s="241"/>
      <c r="L760" s="246"/>
      <c r="M760" s="247"/>
      <c r="N760" s="248"/>
      <c r="O760" s="248"/>
      <c r="P760" s="248"/>
      <c r="Q760" s="248"/>
      <c r="R760" s="248"/>
      <c r="S760" s="248"/>
      <c r="T760" s="249"/>
      <c r="AT760" s="250" t="s">
        <v>189</v>
      </c>
      <c r="AU760" s="250" t="s">
        <v>197</v>
      </c>
      <c r="AV760" s="14" t="s">
        <v>24</v>
      </c>
      <c r="AW760" s="14" t="s">
        <v>39</v>
      </c>
      <c r="AX760" s="14" t="s">
        <v>76</v>
      </c>
      <c r="AY760" s="250" t="s">
        <v>179</v>
      </c>
    </row>
    <row r="761" spans="2:65" s="12" customFormat="1" ht="13.5">
      <c r="B761" s="216"/>
      <c r="C761" s="217"/>
      <c r="D761" s="218" t="s">
        <v>189</v>
      </c>
      <c r="E761" s="219" t="s">
        <v>22</v>
      </c>
      <c r="F761" s="220" t="s">
        <v>510</v>
      </c>
      <c r="G761" s="217"/>
      <c r="H761" s="221">
        <v>6</v>
      </c>
      <c r="I761" s="222"/>
      <c r="J761" s="217"/>
      <c r="K761" s="217"/>
      <c r="L761" s="223"/>
      <c r="M761" s="224"/>
      <c r="N761" s="225"/>
      <c r="O761" s="225"/>
      <c r="P761" s="225"/>
      <c r="Q761" s="225"/>
      <c r="R761" s="225"/>
      <c r="S761" s="225"/>
      <c r="T761" s="226"/>
      <c r="AT761" s="227" t="s">
        <v>189</v>
      </c>
      <c r="AU761" s="227" t="s">
        <v>197</v>
      </c>
      <c r="AV761" s="12" t="s">
        <v>84</v>
      </c>
      <c r="AW761" s="12" t="s">
        <v>39</v>
      </c>
      <c r="AX761" s="12" t="s">
        <v>76</v>
      </c>
      <c r="AY761" s="227" t="s">
        <v>179</v>
      </c>
    </row>
    <row r="762" spans="2:65" s="14" customFormat="1" ht="13.5">
      <c r="B762" s="240"/>
      <c r="C762" s="241"/>
      <c r="D762" s="218" t="s">
        <v>189</v>
      </c>
      <c r="E762" s="242" t="s">
        <v>22</v>
      </c>
      <c r="F762" s="243" t="s">
        <v>494</v>
      </c>
      <c r="G762" s="241"/>
      <c r="H762" s="244" t="s">
        <v>22</v>
      </c>
      <c r="I762" s="245"/>
      <c r="J762" s="241"/>
      <c r="K762" s="241"/>
      <c r="L762" s="246"/>
      <c r="M762" s="247"/>
      <c r="N762" s="248"/>
      <c r="O762" s="248"/>
      <c r="P762" s="248"/>
      <c r="Q762" s="248"/>
      <c r="R762" s="248"/>
      <c r="S762" s="248"/>
      <c r="T762" s="249"/>
      <c r="AT762" s="250" t="s">
        <v>189</v>
      </c>
      <c r="AU762" s="250" t="s">
        <v>197</v>
      </c>
      <c r="AV762" s="14" t="s">
        <v>24</v>
      </c>
      <c r="AW762" s="14" t="s">
        <v>39</v>
      </c>
      <c r="AX762" s="14" t="s">
        <v>76</v>
      </c>
      <c r="AY762" s="250" t="s">
        <v>179</v>
      </c>
    </row>
    <row r="763" spans="2:65" s="12" customFormat="1" ht="13.5">
      <c r="B763" s="216"/>
      <c r="C763" s="217"/>
      <c r="D763" s="218" t="s">
        <v>189</v>
      </c>
      <c r="E763" s="219" t="s">
        <v>22</v>
      </c>
      <c r="F763" s="220" t="s">
        <v>495</v>
      </c>
      <c r="G763" s="217"/>
      <c r="H763" s="221">
        <v>4</v>
      </c>
      <c r="I763" s="222"/>
      <c r="J763" s="217"/>
      <c r="K763" s="217"/>
      <c r="L763" s="223"/>
      <c r="M763" s="224"/>
      <c r="N763" s="225"/>
      <c r="O763" s="225"/>
      <c r="P763" s="225"/>
      <c r="Q763" s="225"/>
      <c r="R763" s="225"/>
      <c r="S763" s="225"/>
      <c r="T763" s="226"/>
      <c r="AT763" s="227" t="s">
        <v>189</v>
      </c>
      <c r="AU763" s="227" t="s">
        <v>197</v>
      </c>
      <c r="AV763" s="12" t="s">
        <v>84</v>
      </c>
      <c r="AW763" s="12" t="s">
        <v>39</v>
      </c>
      <c r="AX763" s="12" t="s">
        <v>76</v>
      </c>
      <c r="AY763" s="227" t="s">
        <v>179</v>
      </c>
    </row>
    <row r="764" spans="2:65" s="13" customFormat="1" ht="13.5">
      <c r="B764" s="228"/>
      <c r="C764" s="229"/>
      <c r="D764" s="218" t="s">
        <v>189</v>
      </c>
      <c r="E764" s="251" t="s">
        <v>22</v>
      </c>
      <c r="F764" s="252" t="s">
        <v>191</v>
      </c>
      <c r="G764" s="229"/>
      <c r="H764" s="253">
        <v>20</v>
      </c>
      <c r="I764" s="234"/>
      <c r="J764" s="229"/>
      <c r="K764" s="229"/>
      <c r="L764" s="235"/>
      <c r="M764" s="236"/>
      <c r="N764" s="237"/>
      <c r="O764" s="237"/>
      <c r="P764" s="237"/>
      <c r="Q764" s="237"/>
      <c r="R764" s="237"/>
      <c r="S764" s="237"/>
      <c r="T764" s="238"/>
      <c r="AT764" s="239" t="s">
        <v>189</v>
      </c>
      <c r="AU764" s="239" t="s">
        <v>197</v>
      </c>
      <c r="AV764" s="13" t="s">
        <v>187</v>
      </c>
      <c r="AW764" s="13" t="s">
        <v>39</v>
      </c>
      <c r="AX764" s="13" t="s">
        <v>24</v>
      </c>
      <c r="AY764" s="239" t="s">
        <v>179</v>
      </c>
    </row>
    <row r="765" spans="2:65" s="11" customFormat="1" ht="22.35" customHeight="1">
      <c r="B765" s="187"/>
      <c r="C765" s="188"/>
      <c r="D765" s="201" t="s">
        <v>75</v>
      </c>
      <c r="E765" s="202" t="s">
        <v>675</v>
      </c>
      <c r="F765" s="202" t="s">
        <v>904</v>
      </c>
      <c r="G765" s="188"/>
      <c r="H765" s="188"/>
      <c r="I765" s="191"/>
      <c r="J765" s="203">
        <f>BK765</f>
        <v>0</v>
      </c>
      <c r="K765" s="188"/>
      <c r="L765" s="193"/>
      <c r="M765" s="194"/>
      <c r="N765" s="195"/>
      <c r="O765" s="195"/>
      <c r="P765" s="196">
        <f>SUM(P766:P772)</f>
        <v>0</v>
      </c>
      <c r="Q765" s="195"/>
      <c r="R765" s="196">
        <f>SUM(R766:R772)</f>
        <v>8.5399999999999994E-4</v>
      </c>
      <c r="S765" s="195"/>
      <c r="T765" s="197">
        <f>SUM(T766:T772)</f>
        <v>0.123</v>
      </c>
      <c r="AR765" s="198" t="s">
        <v>24</v>
      </c>
      <c r="AT765" s="199" t="s">
        <v>75</v>
      </c>
      <c r="AU765" s="199" t="s">
        <v>84</v>
      </c>
      <c r="AY765" s="198" t="s">
        <v>179</v>
      </c>
      <c r="BK765" s="200">
        <f>SUM(BK766:BK772)</f>
        <v>0</v>
      </c>
    </row>
    <row r="766" spans="2:65" s="1" customFormat="1" ht="31.5" customHeight="1">
      <c r="B766" s="41"/>
      <c r="C766" s="204" t="s">
        <v>905</v>
      </c>
      <c r="D766" s="204" t="s">
        <v>182</v>
      </c>
      <c r="E766" s="205" t="s">
        <v>906</v>
      </c>
      <c r="F766" s="206" t="s">
        <v>907</v>
      </c>
      <c r="G766" s="207" t="s">
        <v>372</v>
      </c>
      <c r="H766" s="208">
        <v>0.7</v>
      </c>
      <c r="I766" s="209"/>
      <c r="J766" s="210">
        <f>ROUND(I766*H766,2)</f>
        <v>0</v>
      </c>
      <c r="K766" s="206" t="s">
        <v>186</v>
      </c>
      <c r="L766" s="61"/>
      <c r="M766" s="211" t="s">
        <v>22</v>
      </c>
      <c r="N766" s="212" t="s">
        <v>47</v>
      </c>
      <c r="O766" s="42"/>
      <c r="P766" s="213">
        <f>O766*H766</f>
        <v>0</v>
      </c>
      <c r="Q766" s="213">
        <v>1.2199999999999999E-3</v>
      </c>
      <c r="R766" s="213">
        <f>Q766*H766</f>
        <v>8.5399999999999994E-4</v>
      </c>
      <c r="S766" s="213">
        <v>7.0000000000000007E-2</v>
      </c>
      <c r="T766" s="214">
        <f>S766*H766</f>
        <v>4.9000000000000002E-2</v>
      </c>
      <c r="AR766" s="24" t="s">
        <v>187</v>
      </c>
      <c r="AT766" s="24" t="s">
        <v>182</v>
      </c>
      <c r="AU766" s="24" t="s">
        <v>197</v>
      </c>
      <c r="AY766" s="24" t="s">
        <v>179</v>
      </c>
      <c r="BE766" s="215">
        <f>IF(N766="základní",J766,0)</f>
        <v>0</v>
      </c>
      <c r="BF766" s="215">
        <f>IF(N766="snížená",J766,0)</f>
        <v>0</v>
      </c>
      <c r="BG766" s="215">
        <f>IF(N766="zákl. přenesená",J766,0)</f>
        <v>0</v>
      </c>
      <c r="BH766" s="215">
        <f>IF(N766="sníž. přenesená",J766,0)</f>
        <v>0</v>
      </c>
      <c r="BI766" s="215">
        <f>IF(N766="nulová",J766,0)</f>
        <v>0</v>
      </c>
      <c r="BJ766" s="24" t="s">
        <v>24</v>
      </c>
      <c r="BK766" s="215">
        <f>ROUND(I766*H766,2)</f>
        <v>0</v>
      </c>
      <c r="BL766" s="24" t="s">
        <v>187</v>
      </c>
      <c r="BM766" s="24" t="s">
        <v>908</v>
      </c>
    </row>
    <row r="767" spans="2:65" s="14" customFormat="1" ht="13.5">
      <c r="B767" s="240"/>
      <c r="C767" s="241"/>
      <c r="D767" s="218" t="s">
        <v>189</v>
      </c>
      <c r="E767" s="242" t="s">
        <v>22</v>
      </c>
      <c r="F767" s="243" t="s">
        <v>909</v>
      </c>
      <c r="G767" s="241"/>
      <c r="H767" s="244" t="s">
        <v>22</v>
      </c>
      <c r="I767" s="245"/>
      <c r="J767" s="241"/>
      <c r="K767" s="241"/>
      <c r="L767" s="246"/>
      <c r="M767" s="247"/>
      <c r="N767" s="248"/>
      <c r="O767" s="248"/>
      <c r="P767" s="248"/>
      <c r="Q767" s="248"/>
      <c r="R767" s="248"/>
      <c r="S767" s="248"/>
      <c r="T767" s="249"/>
      <c r="AT767" s="250" t="s">
        <v>189</v>
      </c>
      <c r="AU767" s="250" t="s">
        <v>197</v>
      </c>
      <c r="AV767" s="14" t="s">
        <v>24</v>
      </c>
      <c r="AW767" s="14" t="s">
        <v>39</v>
      </c>
      <c r="AX767" s="14" t="s">
        <v>76</v>
      </c>
      <c r="AY767" s="250" t="s">
        <v>179</v>
      </c>
    </row>
    <row r="768" spans="2:65" s="12" customFormat="1" ht="13.5">
      <c r="B768" s="216"/>
      <c r="C768" s="217"/>
      <c r="D768" s="218" t="s">
        <v>189</v>
      </c>
      <c r="E768" s="219" t="s">
        <v>22</v>
      </c>
      <c r="F768" s="220" t="s">
        <v>910</v>
      </c>
      <c r="G768" s="217"/>
      <c r="H768" s="221">
        <v>0.7</v>
      </c>
      <c r="I768" s="222"/>
      <c r="J768" s="217"/>
      <c r="K768" s="217"/>
      <c r="L768" s="223"/>
      <c r="M768" s="224"/>
      <c r="N768" s="225"/>
      <c r="O768" s="225"/>
      <c r="P768" s="225"/>
      <c r="Q768" s="225"/>
      <c r="R768" s="225"/>
      <c r="S768" s="225"/>
      <c r="T768" s="226"/>
      <c r="AT768" s="227" t="s">
        <v>189</v>
      </c>
      <c r="AU768" s="227" t="s">
        <v>197</v>
      </c>
      <c r="AV768" s="12" t="s">
        <v>84</v>
      </c>
      <c r="AW768" s="12" t="s">
        <v>39</v>
      </c>
      <c r="AX768" s="12" t="s">
        <v>76</v>
      </c>
      <c r="AY768" s="227" t="s">
        <v>179</v>
      </c>
    </row>
    <row r="769" spans="2:65" s="13" customFormat="1" ht="13.5">
      <c r="B769" s="228"/>
      <c r="C769" s="229"/>
      <c r="D769" s="230" t="s">
        <v>189</v>
      </c>
      <c r="E769" s="231" t="s">
        <v>22</v>
      </c>
      <c r="F769" s="232" t="s">
        <v>191</v>
      </c>
      <c r="G769" s="229"/>
      <c r="H769" s="233">
        <v>0.7</v>
      </c>
      <c r="I769" s="234"/>
      <c r="J769" s="229"/>
      <c r="K769" s="229"/>
      <c r="L769" s="235"/>
      <c r="M769" s="236"/>
      <c r="N769" s="237"/>
      <c r="O769" s="237"/>
      <c r="P769" s="237"/>
      <c r="Q769" s="237"/>
      <c r="R769" s="237"/>
      <c r="S769" s="237"/>
      <c r="T769" s="238"/>
      <c r="AT769" s="239" t="s">
        <v>189</v>
      </c>
      <c r="AU769" s="239" t="s">
        <v>197</v>
      </c>
      <c r="AV769" s="13" t="s">
        <v>187</v>
      </c>
      <c r="AW769" s="13" t="s">
        <v>39</v>
      </c>
      <c r="AX769" s="13" t="s">
        <v>24</v>
      </c>
      <c r="AY769" s="239" t="s">
        <v>179</v>
      </c>
    </row>
    <row r="770" spans="2:65" s="1" customFormat="1" ht="44.25" customHeight="1">
      <c r="B770" s="41"/>
      <c r="C770" s="204" t="s">
        <v>658</v>
      </c>
      <c r="D770" s="204" t="s">
        <v>182</v>
      </c>
      <c r="E770" s="205" t="s">
        <v>911</v>
      </c>
      <c r="F770" s="206" t="s">
        <v>912</v>
      </c>
      <c r="G770" s="207" t="s">
        <v>328</v>
      </c>
      <c r="H770" s="208">
        <v>1</v>
      </c>
      <c r="I770" s="209"/>
      <c r="J770" s="210">
        <f>ROUND(I770*H770,2)</f>
        <v>0</v>
      </c>
      <c r="K770" s="206" t="s">
        <v>186</v>
      </c>
      <c r="L770" s="61"/>
      <c r="M770" s="211" t="s">
        <v>22</v>
      </c>
      <c r="N770" s="212" t="s">
        <v>47</v>
      </c>
      <c r="O770" s="42"/>
      <c r="P770" s="213">
        <f>O770*H770</f>
        <v>0</v>
      </c>
      <c r="Q770" s="213">
        <v>0</v>
      </c>
      <c r="R770" s="213">
        <f>Q770*H770</f>
        <v>0</v>
      </c>
      <c r="S770" s="213">
        <v>7.3999999999999996E-2</v>
      </c>
      <c r="T770" s="214">
        <f>S770*H770</f>
        <v>7.3999999999999996E-2</v>
      </c>
      <c r="AR770" s="24" t="s">
        <v>187</v>
      </c>
      <c r="AT770" s="24" t="s">
        <v>182</v>
      </c>
      <c r="AU770" s="24" t="s">
        <v>197</v>
      </c>
      <c r="AY770" s="24" t="s">
        <v>179</v>
      </c>
      <c r="BE770" s="215">
        <f>IF(N770="základní",J770,0)</f>
        <v>0</v>
      </c>
      <c r="BF770" s="215">
        <f>IF(N770="snížená",J770,0)</f>
        <v>0</v>
      </c>
      <c r="BG770" s="215">
        <f>IF(N770="zákl. přenesená",J770,0)</f>
        <v>0</v>
      </c>
      <c r="BH770" s="215">
        <f>IF(N770="sníž. přenesená",J770,0)</f>
        <v>0</v>
      </c>
      <c r="BI770" s="215">
        <f>IF(N770="nulová",J770,0)</f>
        <v>0</v>
      </c>
      <c r="BJ770" s="24" t="s">
        <v>24</v>
      </c>
      <c r="BK770" s="215">
        <f>ROUND(I770*H770,2)</f>
        <v>0</v>
      </c>
      <c r="BL770" s="24" t="s">
        <v>187</v>
      </c>
      <c r="BM770" s="24" t="s">
        <v>913</v>
      </c>
    </row>
    <row r="771" spans="2:65" s="12" customFormat="1" ht="13.5">
      <c r="B771" s="216"/>
      <c r="C771" s="217"/>
      <c r="D771" s="218" t="s">
        <v>189</v>
      </c>
      <c r="E771" s="219" t="s">
        <v>22</v>
      </c>
      <c r="F771" s="220" t="s">
        <v>24</v>
      </c>
      <c r="G771" s="217"/>
      <c r="H771" s="221">
        <v>1</v>
      </c>
      <c r="I771" s="222"/>
      <c r="J771" s="217"/>
      <c r="K771" s="217"/>
      <c r="L771" s="223"/>
      <c r="M771" s="224"/>
      <c r="N771" s="225"/>
      <c r="O771" s="225"/>
      <c r="P771" s="225"/>
      <c r="Q771" s="225"/>
      <c r="R771" s="225"/>
      <c r="S771" s="225"/>
      <c r="T771" s="226"/>
      <c r="AT771" s="227" t="s">
        <v>189</v>
      </c>
      <c r="AU771" s="227" t="s">
        <v>197</v>
      </c>
      <c r="AV771" s="12" t="s">
        <v>84</v>
      </c>
      <c r="AW771" s="12" t="s">
        <v>39</v>
      </c>
      <c r="AX771" s="12" t="s">
        <v>76</v>
      </c>
      <c r="AY771" s="227" t="s">
        <v>179</v>
      </c>
    </row>
    <row r="772" spans="2:65" s="13" customFormat="1" ht="13.5">
      <c r="B772" s="228"/>
      <c r="C772" s="229"/>
      <c r="D772" s="218" t="s">
        <v>189</v>
      </c>
      <c r="E772" s="251" t="s">
        <v>22</v>
      </c>
      <c r="F772" s="252" t="s">
        <v>191</v>
      </c>
      <c r="G772" s="229"/>
      <c r="H772" s="253">
        <v>1</v>
      </c>
      <c r="I772" s="234"/>
      <c r="J772" s="229"/>
      <c r="K772" s="229"/>
      <c r="L772" s="235"/>
      <c r="M772" s="236"/>
      <c r="N772" s="237"/>
      <c r="O772" s="237"/>
      <c r="P772" s="237"/>
      <c r="Q772" s="237"/>
      <c r="R772" s="237"/>
      <c r="S772" s="237"/>
      <c r="T772" s="238"/>
      <c r="AT772" s="239" t="s">
        <v>189</v>
      </c>
      <c r="AU772" s="239" t="s">
        <v>197</v>
      </c>
      <c r="AV772" s="13" t="s">
        <v>187</v>
      </c>
      <c r="AW772" s="13" t="s">
        <v>39</v>
      </c>
      <c r="AX772" s="13" t="s">
        <v>24</v>
      </c>
      <c r="AY772" s="239" t="s">
        <v>179</v>
      </c>
    </row>
    <row r="773" spans="2:65" s="11" customFormat="1" ht="22.35" customHeight="1">
      <c r="B773" s="187"/>
      <c r="C773" s="188"/>
      <c r="D773" s="201" t="s">
        <v>75</v>
      </c>
      <c r="E773" s="202" t="s">
        <v>682</v>
      </c>
      <c r="F773" s="202" t="s">
        <v>914</v>
      </c>
      <c r="G773" s="188"/>
      <c r="H773" s="188"/>
      <c r="I773" s="191"/>
      <c r="J773" s="203">
        <f>BK773</f>
        <v>0</v>
      </c>
      <c r="K773" s="188"/>
      <c r="L773" s="193"/>
      <c r="M773" s="194"/>
      <c r="N773" s="195"/>
      <c r="O773" s="195"/>
      <c r="P773" s="196">
        <f>SUM(P774:P776)</f>
        <v>0</v>
      </c>
      <c r="Q773" s="195"/>
      <c r="R773" s="196">
        <f>SUM(R774:R776)</f>
        <v>0</v>
      </c>
      <c r="S773" s="195"/>
      <c r="T773" s="197">
        <f>SUM(T774:T776)</f>
        <v>0</v>
      </c>
      <c r="AR773" s="198" t="s">
        <v>24</v>
      </c>
      <c r="AT773" s="199" t="s">
        <v>75</v>
      </c>
      <c r="AU773" s="199" t="s">
        <v>84</v>
      </c>
      <c r="AY773" s="198" t="s">
        <v>179</v>
      </c>
      <c r="BK773" s="200">
        <f>SUM(BK774:BK776)</f>
        <v>0</v>
      </c>
    </row>
    <row r="774" spans="2:65" s="1" customFormat="1" ht="22.5" customHeight="1">
      <c r="B774" s="41"/>
      <c r="C774" s="204" t="s">
        <v>915</v>
      </c>
      <c r="D774" s="204" t="s">
        <v>182</v>
      </c>
      <c r="E774" s="205" t="s">
        <v>916</v>
      </c>
      <c r="F774" s="206" t="s">
        <v>917</v>
      </c>
      <c r="G774" s="207" t="s">
        <v>212</v>
      </c>
      <c r="H774" s="208">
        <v>22.776</v>
      </c>
      <c r="I774" s="209"/>
      <c r="J774" s="210">
        <f>ROUND(I774*H774,2)</f>
        <v>0</v>
      </c>
      <c r="K774" s="206" t="s">
        <v>280</v>
      </c>
      <c r="L774" s="61"/>
      <c r="M774" s="211" t="s">
        <v>22</v>
      </c>
      <c r="N774" s="212" t="s">
        <v>47</v>
      </c>
      <c r="O774" s="42"/>
      <c r="P774" s="213">
        <f>O774*H774</f>
        <v>0</v>
      </c>
      <c r="Q774" s="213">
        <v>0</v>
      </c>
      <c r="R774" s="213">
        <f>Q774*H774</f>
        <v>0</v>
      </c>
      <c r="S774" s="213">
        <v>0</v>
      </c>
      <c r="T774" s="214">
        <f>S774*H774</f>
        <v>0</v>
      </c>
      <c r="AR774" s="24" t="s">
        <v>187</v>
      </c>
      <c r="AT774" s="24" t="s">
        <v>182</v>
      </c>
      <c r="AU774" s="24" t="s">
        <v>197</v>
      </c>
      <c r="AY774" s="24" t="s">
        <v>179</v>
      </c>
      <c r="BE774" s="215">
        <f>IF(N774="základní",J774,0)</f>
        <v>0</v>
      </c>
      <c r="BF774" s="215">
        <f>IF(N774="snížená",J774,0)</f>
        <v>0</v>
      </c>
      <c r="BG774" s="215">
        <f>IF(N774="zákl. přenesená",J774,0)</f>
        <v>0</v>
      </c>
      <c r="BH774" s="215">
        <f>IF(N774="sníž. přenesená",J774,0)</f>
        <v>0</v>
      </c>
      <c r="BI774" s="215">
        <f>IF(N774="nulová",J774,0)</f>
        <v>0</v>
      </c>
      <c r="BJ774" s="24" t="s">
        <v>24</v>
      </c>
      <c r="BK774" s="215">
        <f>ROUND(I774*H774,2)</f>
        <v>0</v>
      </c>
      <c r="BL774" s="24" t="s">
        <v>187</v>
      </c>
      <c r="BM774" s="24" t="s">
        <v>918</v>
      </c>
    </row>
    <row r="775" spans="2:65" s="12" customFormat="1" ht="13.5">
      <c r="B775" s="216"/>
      <c r="C775" s="217"/>
      <c r="D775" s="218" t="s">
        <v>189</v>
      </c>
      <c r="E775" s="219" t="s">
        <v>22</v>
      </c>
      <c r="F775" s="220" t="s">
        <v>919</v>
      </c>
      <c r="G775" s="217"/>
      <c r="H775" s="221">
        <v>22.776</v>
      </c>
      <c r="I775" s="222"/>
      <c r="J775" s="217"/>
      <c r="K775" s="217"/>
      <c r="L775" s="223"/>
      <c r="M775" s="224"/>
      <c r="N775" s="225"/>
      <c r="O775" s="225"/>
      <c r="P775" s="225"/>
      <c r="Q775" s="225"/>
      <c r="R775" s="225"/>
      <c r="S775" s="225"/>
      <c r="T775" s="226"/>
      <c r="AT775" s="227" t="s">
        <v>189</v>
      </c>
      <c r="AU775" s="227" t="s">
        <v>197</v>
      </c>
      <c r="AV775" s="12" t="s">
        <v>84</v>
      </c>
      <c r="AW775" s="12" t="s">
        <v>39</v>
      </c>
      <c r="AX775" s="12" t="s">
        <v>76</v>
      </c>
      <c r="AY775" s="227" t="s">
        <v>179</v>
      </c>
    </row>
    <row r="776" spans="2:65" s="13" customFormat="1" ht="13.5">
      <c r="B776" s="228"/>
      <c r="C776" s="229"/>
      <c r="D776" s="218" t="s">
        <v>189</v>
      </c>
      <c r="E776" s="251" t="s">
        <v>22</v>
      </c>
      <c r="F776" s="252" t="s">
        <v>191</v>
      </c>
      <c r="G776" s="229"/>
      <c r="H776" s="253">
        <v>22.776</v>
      </c>
      <c r="I776" s="234"/>
      <c r="J776" s="229"/>
      <c r="K776" s="229"/>
      <c r="L776" s="235"/>
      <c r="M776" s="236"/>
      <c r="N776" s="237"/>
      <c r="O776" s="237"/>
      <c r="P776" s="237"/>
      <c r="Q776" s="237"/>
      <c r="R776" s="237"/>
      <c r="S776" s="237"/>
      <c r="T776" s="238"/>
      <c r="AT776" s="239" t="s">
        <v>189</v>
      </c>
      <c r="AU776" s="239" t="s">
        <v>197</v>
      </c>
      <c r="AV776" s="13" t="s">
        <v>187</v>
      </c>
      <c r="AW776" s="13" t="s">
        <v>39</v>
      </c>
      <c r="AX776" s="13" t="s">
        <v>24</v>
      </c>
      <c r="AY776" s="239" t="s">
        <v>179</v>
      </c>
    </row>
    <row r="777" spans="2:65" s="11" customFormat="1" ht="37.35" customHeight="1">
      <c r="B777" s="187"/>
      <c r="C777" s="188"/>
      <c r="D777" s="189" t="s">
        <v>75</v>
      </c>
      <c r="E777" s="190" t="s">
        <v>920</v>
      </c>
      <c r="F777" s="190" t="s">
        <v>921</v>
      </c>
      <c r="G777" s="188"/>
      <c r="H777" s="188"/>
      <c r="I777" s="191"/>
      <c r="J777" s="192">
        <f>BK777</f>
        <v>0</v>
      </c>
      <c r="K777" s="188"/>
      <c r="L777" s="193"/>
      <c r="M777" s="194"/>
      <c r="N777" s="195"/>
      <c r="O777" s="195"/>
      <c r="P777" s="196">
        <f>P778+P823</f>
        <v>0</v>
      </c>
      <c r="Q777" s="195"/>
      <c r="R777" s="196">
        <f>R778+R823</f>
        <v>0.16775979999999999</v>
      </c>
      <c r="S777" s="195"/>
      <c r="T777" s="197">
        <f>T778+T823</f>
        <v>0.11699999999999999</v>
      </c>
      <c r="AR777" s="198" t="s">
        <v>84</v>
      </c>
      <c r="AT777" s="199" t="s">
        <v>75</v>
      </c>
      <c r="AU777" s="199" t="s">
        <v>76</v>
      </c>
      <c r="AY777" s="198" t="s">
        <v>179</v>
      </c>
      <c r="BK777" s="200">
        <f>BK778+BK823</f>
        <v>0</v>
      </c>
    </row>
    <row r="778" spans="2:65" s="11" customFormat="1" ht="19.899999999999999" customHeight="1">
      <c r="B778" s="187"/>
      <c r="C778" s="188"/>
      <c r="D778" s="201" t="s">
        <v>75</v>
      </c>
      <c r="E778" s="202" t="s">
        <v>922</v>
      </c>
      <c r="F778" s="202" t="s">
        <v>923</v>
      </c>
      <c r="G778" s="188"/>
      <c r="H778" s="188"/>
      <c r="I778" s="191"/>
      <c r="J778" s="203">
        <f>BK778</f>
        <v>0</v>
      </c>
      <c r="K778" s="188"/>
      <c r="L778" s="193"/>
      <c r="M778" s="194"/>
      <c r="N778" s="195"/>
      <c r="O778" s="195"/>
      <c r="P778" s="196">
        <f>SUM(P779:P822)</f>
        <v>0</v>
      </c>
      <c r="Q778" s="195"/>
      <c r="R778" s="196">
        <f>SUM(R779:R822)</f>
        <v>0.16775979999999999</v>
      </c>
      <c r="S778" s="195"/>
      <c r="T778" s="197">
        <f>SUM(T779:T822)</f>
        <v>0</v>
      </c>
      <c r="AR778" s="198" t="s">
        <v>84</v>
      </c>
      <c r="AT778" s="199" t="s">
        <v>75</v>
      </c>
      <c r="AU778" s="199" t="s">
        <v>24</v>
      </c>
      <c r="AY778" s="198" t="s">
        <v>179</v>
      </c>
      <c r="BK778" s="200">
        <f>SUM(BK779:BK822)</f>
        <v>0</v>
      </c>
    </row>
    <row r="779" spans="2:65" s="1" customFormat="1" ht="31.5" customHeight="1">
      <c r="B779" s="41"/>
      <c r="C779" s="204" t="s">
        <v>662</v>
      </c>
      <c r="D779" s="204" t="s">
        <v>182</v>
      </c>
      <c r="E779" s="205" t="s">
        <v>924</v>
      </c>
      <c r="F779" s="206" t="s">
        <v>925</v>
      </c>
      <c r="G779" s="207" t="s">
        <v>185</v>
      </c>
      <c r="H779" s="208">
        <v>11.7</v>
      </c>
      <c r="I779" s="209"/>
      <c r="J779" s="210">
        <f>ROUND(I779*H779,2)</f>
        <v>0</v>
      </c>
      <c r="K779" s="206" t="s">
        <v>186</v>
      </c>
      <c r="L779" s="61"/>
      <c r="M779" s="211" t="s">
        <v>22</v>
      </c>
      <c r="N779" s="212" t="s">
        <v>47</v>
      </c>
      <c r="O779" s="42"/>
      <c r="P779" s="213">
        <f>O779*H779</f>
        <v>0</v>
      </c>
      <c r="Q779" s="213">
        <v>0</v>
      </c>
      <c r="R779" s="213">
        <f>Q779*H779</f>
        <v>0</v>
      </c>
      <c r="S779" s="213">
        <v>0</v>
      </c>
      <c r="T779" s="214">
        <f>S779*H779</f>
        <v>0</v>
      </c>
      <c r="AR779" s="24" t="s">
        <v>187</v>
      </c>
      <c r="AT779" s="24" t="s">
        <v>182</v>
      </c>
      <c r="AU779" s="24" t="s">
        <v>84</v>
      </c>
      <c r="AY779" s="24" t="s">
        <v>179</v>
      </c>
      <c r="BE779" s="215">
        <f>IF(N779="základní",J779,0)</f>
        <v>0</v>
      </c>
      <c r="BF779" s="215">
        <f>IF(N779="snížená",J779,0)</f>
        <v>0</v>
      </c>
      <c r="BG779" s="215">
        <f>IF(N779="zákl. přenesená",J779,0)</f>
        <v>0</v>
      </c>
      <c r="BH779" s="215">
        <f>IF(N779="sníž. přenesená",J779,0)</f>
        <v>0</v>
      </c>
      <c r="BI779" s="215">
        <f>IF(N779="nulová",J779,0)</f>
        <v>0</v>
      </c>
      <c r="BJ779" s="24" t="s">
        <v>24</v>
      </c>
      <c r="BK779" s="215">
        <f>ROUND(I779*H779,2)</f>
        <v>0</v>
      </c>
      <c r="BL779" s="24" t="s">
        <v>187</v>
      </c>
      <c r="BM779" s="24" t="s">
        <v>926</v>
      </c>
    </row>
    <row r="780" spans="2:65" s="12" customFormat="1" ht="13.5">
      <c r="B780" s="216"/>
      <c r="C780" s="217"/>
      <c r="D780" s="218" t="s">
        <v>189</v>
      </c>
      <c r="E780" s="219" t="s">
        <v>22</v>
      </c>
      <c r="F780" s="220" t="s">
        <v>862</v>
      </c>
      <c r="G780" s="217"/>
      <c r="H780" s="221">
        <v>11.7</v>
      </c>
      <c r="I780" s="222"/>
      <c r="J780" s="217"/>
      <c r="K780" s="217"/>
      <c r="L780" s="223"/>
      <c r="M780" s="224"/>
      <c r="N780" s="225"/>
      <c r="O780" s="225"/>
      <c r="P780" s="225"/>
      <c r="Q780" s="225"/>
      <c r="R780" s="225"/>
      <c r="S780" s="225"/>
      <c r="T780" s="226"/>
      <c r="AT780" s="227" t="s">
        <v>189</v>
      </c>
      <c r="AU780" s="227" t="s">
        <v>84</v>
      </c>
      <c r="AV780" s="12" t="s">
        <v>84</v>
      </c>
      <c r="AW780" s="12" t="s">
        <v>39</v>
      </c>
      <c r="AX780" s="12" t="s">
        <v>76</v>
      </c>
      <c r="AY780" s="227" t="s">
        <v>179</v>
      </c>
    </row>
    <row r="781" spans="2:65" s="13" customFormat="1" ht="13.5">
      <c r="B781" s="228"/>
      <c r="C781" s="229"/>
      <c r="D781" s="230" t="s">
        <v>189</v>
      </c>
      <c r="E781" s="231" t="s">
        <v>22</v>
      </c>
      <c r="F781" s="232" t="s">
        <v>191</v>
      </c>
      <c r="G781" s="229"/>
      <c r="H781" s="233">
        <v>11.7</v>
      </c>
      <c r="I781" s="234"/>
      <c r="J781" s="229"/>
      <c r="K781" s="229"/>
      <c r="L781" s="235"/>
      <c r="M781" s="236"/>
      <c r="N781" s="237"/>
      <c r="O781" s="237"/>
      <c r="P781" s="237"/>
      <c r="Q781" s="237"/>
      <c r="R781" s="237"/>
      <c r="S781" s="237"/>
      <c r="T781" s="238"/>
      <c r="AT781" s="239" t="s">
        <v>189</v>
      </c>
      <c r="AU781" s="239" t="s">
        <v>84</v>
      </c>
      <c r="AV781" s="13" t="s">
        <v>187</v>
      </c>
      <c r="AW781" s="13" t="s">
        <v>39</v>
      </c>
      <c r="AX781" s="13" t="s">
        <v>24</v>
      </c>
      <c r="AY781" s="239" t="s">
        <v>179</v>
      </c>
    </row>
    <row r="782" spans="2:65" s="1" customFormat="1" ht="31.5" customHeight="1">
      <c r="B782" s="41"/>
      <c r="C782" s="204" t="s">
        <v>927</v>
      </c>
      <c r="D782" s="204" t="s">
        <v>182</v>
      </c>
      <c r="E782" s="205" t="s">
        <v>928</v>
      </c>
      <c r="F782" s="206" t="s">
        <v>929</v>
      </c>
      <c r="G782" s="207" t="s">
        <v>185</v>
      </c>
      <c r="H782" s="208">
        <v>3.6349999999999998</v>
      </c>
      <c r="I782" s="209"/>
      <c r="J782" s="210">
        <f>ROUND(I782*H782,2)</f>
        <v>0</v>
      </c>
      <c r="K782" s="206" t="s">
        <v>186</v>
      </c>
      <c r="L782" s="61"/>
      <c r="M782" s="211" t="s">
        <v>22</v>
      </c>
      <c r="N782" s="212" t="s">
        <v>47</v>
      </c>
      <c r="O782" s="42"/>
      <c r="P782" s="213">
        <f>O782*H782</f>
        <v>0</v>
      </c>
      <c r="Q782" s="213">
        <v>0</v>
      </c>
      <c r="R782" s="213">
        <f>Q782*H782</f>
        <v>0</v>
      </c>
      <c r="S782" s="213">
        <v>0</v>
      </c>
      <c r="T782" s="214">
        <f>S782*H782</f>
        <v>0</v>
      </c>
      <c r="AR782" s="24" t="s">
        <v>187</v>
      </c>
      <c r="AT782" s="24" t="s">
        <v>182</v>
      </c>
      <c r="AU782" s="24" t="s">
        <v>84</v>
      </c>
      <c r="AY782" s="24" t="s">
        <v>179</v>
      </c>
      <c r="BE782" s="215">
        <f>IF(N782="základní",J782,0)</f>
        <v>0</v>
      </c>
      <c r="BF782" s="215">
        <f>IF(N782="snížená",J782,0)</f>
        <v>0</v>
      </c>
      <c r="BG782" s="215">
        <f>IF(N782="zákl. přenesená",J782,0)</f>
        <v>0</v>
      </c>
      <c r="BH782" s="215">
        <f>IF(N782="sníž. přenesená",J782,0)</f>
        <v>0</v>
      </c>
      <c r="BI782" s="215">
        <f>IF(N782="nulová",J782,0)</f>
        <v>0</v>
      </c>
      <c r="BJ782" s="24" t="s">
        <v>24</v>
      </c>
      <c r="BK782" s="215">
        <f>ROUND(I782*H782,2)</f>
        <v>0</v>
      </c>
      <c r="BL782" s="24" t="s">
        <v>187</v>
      </c>
      <c r="BM782" s="24" t="s">
        <v>930</v>
      </c>
    </row>
    <row r="783" spans="2:65" s="14" customFormat="1" ht="13.5">
      <c r="B783" s="240"/>
      <c r="C783" s="241"/>
      <c r="D783" s="218" t="s">
        <v>189</v>
      </c>
      <c r="E783" s="242" t="s">
        <v>22</v>
      </c>
      <c r="F783" s="243" t="s">
        <v>931</v>
      </c>
      <c r="G783" s="241"/>
      <c r="H783" s="244" t="s">
        <v>22</v>
      </c>
      <c r="I783" s="245"/>
      <c r="J783" s="241"/>
      <c r="K783" s="241"/>
      <c r="L783" s="246"/>
      <c r="M783" s="247"/>
      <c r="N783" s="248"/>
      <c r="O783" s="248"/>
      <c r="P783" s="248"/>
      <c r="Q783" s="248"/>
      <c r="R783" s="248"/>
      <c r="S783" s="248"/>
      <c r="T783" s="249"/>
      <c r="AT783" s="250" t="s">
        <v>189</v>
      </c>
      <c r="AU783" s="250" t="s">
        <v>84</v>
      </c>
      <c r="AV783" s="14" t="s">
        <v>24</v>
      </c>
      <c r="AW783" s="14" t="s">
        <v>39</v>
      </c>
      <c r="AX783" s="14" t="s">
        <v>76</v>
      </c>
      <c r="AY783" s="250" t="s">
        <v>179</v>
      </c>
    </row>
    <row r="784" spans="2:65" s="12" customFormat="1" ht="13.5">
      <c r="B784" s="216"/>
      <c r="C784" s="217"/>
      <c r="D784" s="218" t="s">
        <v>189</v>
      </c>
      <c r="E784" s="219" t="s">
        <v>22</v>
      </c>
      <c r="F784" s="220" t="s">
        <v>932</v>
      </c>
      <c r="G784" s="217"/>
      <c r="H784" s="221">
        <v>3.6349999999999998</v>
      </c>
      <c r="I784" s="222"/>
      <c r="J784" s="217"/>
      <c r="K784" s="217"/>
      <c r="L784" s="223"/>
      <c r="M784" s="224"/>
      <c r="N784" s="225"/>
      <c r="O784" s="225"/>
      <c r="P784" s="225"/>
      <c r="Q784" s="225"/>
      <c r="R784" s="225"/>
      <c r="S784" s="225"/>
      <c r="T784" s="226"/>
      <c r="AT784" s="227" t="s">
        <v>189</v>
      </c>
      <c r="AU784" s="227" t="s">
        <v>84</v>
      </c>
      <c r="AV784" s="12" t="s">
        <v>84</v>
      </c>
      <c r="AW784" s="12" t="s">
        <v>39</v>
      </c>
      <c r="AX784" s="12" t="s">
        <v>76</v>
      </c>
      <c r="AY784" s="227" t="s">
        <v>179</v>
      </c>
    </row>
    <row r="785" spans="2:65" s="13" customFormat="1" ht="13.5">
      <c r="B785" s="228"/>
      <c r="C785" s="229"/>
      <c r="D785" s="230" t="s">
        <v>189</v>
      </c>
      <c r="E785" s="231" t="s">
        <v>22</v>
      </c>
      <c r="F785" s="232" t="s">
        <v>191</v>
      </c>
      <c r="G785" s="229"/>
      <c r="H785" s="233">
        <v>3.6349999999999998</v>
      </c>
      <c r="I785" s="234"/>
      <c r="J785" s="229"/>
      <c r="K785" s="229"/>
      <c r="L785" s="235"/>
      <c r="M785" s="236"/>
      <c r="N785" s="237"/>
      <c r="O785" s="237"/>
      <c r="P785" s="237"/>
      <c r="Q785" s="237"/>
      <c r="R785" s="237"/>
      <c r="S785" s="237"/>
      <c r="T785" s="238"/>
      <c r="AT785" s="239" t="s">
        <v>189</v>
      </c>
      <c r="AU785" s="239" t="s">
        <v>84</v>
      </c>
      <c r="AV785" s="13" t="s">
        <v>187</v>
      </c>
      <c r="AW785" s="13" t="s">
        <v>39</v>
      </c>
      <c r="AX785" s="13" t="s">
        <v>24</v>
      </c>
      <c r="AY785" s="239" t="s">
        <v>179</v>
      </c>
    </row>
    <row r="786" spans="2:65" s="1" customFormat="1" ht="22.5" customHeight="1">
      <c r="B786" s="41"/>
      <c r="C786" s="254" t="s">
        <v>665</v>
      </c>
      <c r="D786" s="254" t="s">
        <v>267</v>
      </c>
      <c r="E786" s="255" t="s">
        <v>933</v>
      </c>
      <c r="F786" s="256" t="s">
        <v>934</v>
      </c>
      <c r="G786" s="257" t="s">
        <v>212</v>
      </c>
      <c r="H786" s="258">
        <v>5.0000000000000001E-3</v>
      </c>
      <c r="I786" s="259"/>
      <c r="J786" s="260">
        <f>ROUND(I786*H786,2)</f>
        <v>0</v>
      </c>
      <c r="K786" s="256" t="s">
        <v>186</v>
      </c>
      <c r="L786" s="261"/>
      <c r="M786" s="262" t="s">
        <v>22</v>
      </c>
      <c r="N786" s="263" t="s">
        <v>47</v>
      </c>
      <c r="O786" s="42"/>
      <c r="P786" s="213">
        <f>O786*H786</f>
        <v>0</v>
      </c>
      <c r="Q786" s="213">
        <v>1</v>
      </c>
      <c r="R786" s="213">
        <f>Q786*H786</f>
        <v>5.0000000000000001E-3</v>
      </c>
      <c r="S786" s="213">
        <v>0</v>
      </c>
      <c r="T786" s="214">
        <f>S786*H786</f>
        <v>0</v>
      </c>
      <c r="AR786" s="24" t="s">
        <v>200</v>
      </c>
      <c r="AT786" s="24" t="s">
        <v>267</v>
      </c>
      <c r="AU786" s="24" t="s">
        <v>84</v>
      </c>
      <c r="AY786" s="24" t="s">
        <v>179</v>
      </c>
      <c r="BE786" s="215">
        <f>IF(N786="základní",J786,0)</f>
        <v>0</v>
      </c>
      <c r="BF786" s="215">
        <f>IF(N786="snížená",J786,0)</f>
        <v>0</v>
      </c>
      <c r="BG786" s="215">
        <f>IF(N786="zákl. přenesená",J786,0)</f>
        <v>0</v>
      </c>
      <c r="BH786" s="215">
        <f>IF(N786="sníž. přenesená",J786,0)</f>
        <v>0</v>
      </c>
      <c r="BI786" s="215">
        <f>IF(N786="nulová",J786,0)</f>
        <v>0</v>
      </c>
      <c r="BJ786" s="24" t="s">
        <v>24</v>
      </c>
      <c r="BK786" s="215">
        <f>ROUND(I786*H786,2)</f>
        <v>0</v>
      </c>
      <c r="BL786" s="24" t="s">
        <v>187</v>
      </c>
      <c r="BM786" s="24" t="s">
        <v>935</v>
      </c>
    </row>
    <row r="787" spans="2:65" s="1" customFormat="1" ht="27">
      <c r="B787" s="41"/>
      <c r="C787" s="63"/>
      <c r="D787" s="218" t="s">
        <v>936</v>
      </c>
      <c r="E787" s="63"/>
      <c r="F787" s="267" t="s">
        <v>937</v>
      </c>
      <c r="G787" s="63"/>
      <c r="H787" s="63"/>
      <c r="I787" s="172"/>
      <c r="J787" s="63"/>
      <c r="K787" s="63"/>
      <c r="L787" s="61"/>
      <c r="M787" s="268"/>
      <c r="N787" s="42"/>
      <c r="O787" s="42"/>
      <c r="P787" s="42"/>
      <c r="Q787" s="42"/>
      <c r="R787" s="42"/>
      <c r="S787" s="42"/>
      <c r="T787" s="78"/>
      <c r="AT787" s="24" t="s">
        <v>936</v>
      </c>
      <c r="AU787" s="24" t="s">
        <v>84</v>
      </c>
    </row>
    <row r="788" spans="2:65" s="14" customFormat="1" ht="13.5">
      <c r="B788" s="240"/>
      <c r="C788" s="241"/>
      <c r="D788" s="218" t="s">
        <v>189</v>
      </c>
      <c r="E788" s="242" t="s">
        <v>22</v>
      </c>
      <c r="F788" s="243" t="s">
        <v>938</v>
      </c>
      <c r="G788" s="241"/>
      <c r="H788" s="244" t="s">
        <v>22</v>
      </c>
      <c r="I788" s="245"/>
      <c r="J788" s="241"/>
      <c r="K788" s="241"/>
      <c r="L788" s="246"/>
      <c r="M788" s="247"/>
      <c r="N788" s="248"/>
      <c r="O788" s="248"/>
      <c r="P788" s="248"/>
      <c r="Q788" s="248"/>
      <c r="R788" s="248"/>
      <c r="S788" s="248"/>
      <c r="T788" s="249"/>
      <c r="AT788" s="250" t="s">
        <v>189</v>
      </c>
      <c r="AU788" s="250" t="s">
        <v>84</v>
      </c>
      <c r="AV788" s="14" t="s">
        <v>24</v>
      </c>
      <c r="AW788" s="14" t="s">
        <v>39</v>
      </c>
      <c r="AX788" s="14" t="s">
        <v>76</v>
      </c>
      <c r="AY788" s="250" t="s">
        <v>179</v>
      </c>
    </row>
    <row r="789" spans="2:65" s="14" customFormat="1" ht="13.5">
      <c r="B789" s="240"/>
      <c r="C789" s="241"/>
      <c r="D789" s="218" t="s">
        <v>189</v>
      </c>
      <c r="E789" s="242" t="s">
        <v>22</v>
      </c>
      <c r="F789" s="243" t="s">
        <v>939</v>
      </c>
      <c r="G789" s="241"/>
      <c r="H789" s="244" t="s">
        <v>22</v>
      </c>
      <c r="I789" s="245"/>
      <c r="J789" s="241"/>
      <c r="K789" s="241"/>
      <c r="L789" s="246"/>
      <c r="M789" s="247"/>
      <c r="N789" s="248"/>
      <c r="O789" s="248"/>
      <c r="P789" s="248"/>
      <c r="Q789" s="248"/>
      <c r="R789" s="248"/>
      <c r="S789" s="248"/>
      <c r="T789" s="249"/>
      <c r="AT789" s="250" t="s">
        <v>189</v>
      </c>
      <c r="AU789" s="250" t="s">
        <v>84</v>
      </c>
      <c r="AV789" s="14" t="s">
        <v>24</v>
      </c>
      <c r="AW789" s="14" t="s">
        <v>39</v>
      </c>
      <c r="AX789" s="14" t="s">
        <v>76</v>
      </c>
      <c r="AY789" s="250" t="s">
        <v>179</v>
      </c>
    </row>
    <row r="790" spans="2:65" s="12" customFormat="1" ht="13.5">
      <c r="B790" s="216"/>
      <c r="C790" s="217"/>
      <c r="D790" s="218" t="s">
        <v>189</v>
      </c>
      <c r="E790" s="219" t="s">
        <v>22</v>
      </c>
      <c r="F790" s="220" t="s">
        <v>940</v>
      </c>
      <c r="G790" s="217"/>
      <c r="H790" s="221">
        <v>4.0000000000000001E-3</v>
      </c>
      <c r="I790" s="222"/>
      <c r="J790" s="217"/>
      <c r="K790" s="217"/>
      <c r="L790" s="223"/>
      <c r="M790" s="224"/>
      <c r="N790" s="225"/>
      <c r="O790" s="225"/>
      <c r="P790" s="225"/>
      <c r="Q790" s="225"/>
      <c r="R790" s="225"/>
      <c r="S790" s="225"/>
      <c r="T790" s="226"/>
      <c r="AT790" s="227" t="s">
        <v>189</v>
      </c>
      <c r="AU790" s="227" t="s">
        <v>84</v>
      </c>
      <c r="AV790" s="12" t="s">
        <v>84</v>
      </c>
      <c r="AW790" s="12" t="s">
        <v>39</v>
      </c>
      <c r="AX790" s="12" t="s">
        <v>76</v>
      </c>
      <c r="AY790" s="227" t="s">
        <v>179</v>
      </c>
    </row>
    <row r="791" spans="2:65" s="14" customFormat="1" ht="13.5">
      <c r="B791" s="240"/>
      <c r="C791" s="241"/>
      <c r="D791" s="218" t="s">
        <v>189</v>
      </c>
      <c r="E791" s="242" t="s">
        <v>22</v>
      </c>
      <c r="F791" s="243" t="s">
        <v>941</v>
      </c>
      <c r="G791" s="241"/>
      <c r="H791" s="244" t="s">
        <v>22</v>
      </c>
      <c r="I791" s="245"/>
      <c r="J791" s="241"/>
      <c r="K791" s="241"/>
      <c r="L791" s="246"/>
      <c r="M791" s="247"/>
      <c r="N791" s="248"/>
      <c r="O791" s="248"/>
      <c r="P791" s="248"/>
      <c r="Q791" s="248"/>
      <c r="R791" s="248"/>
      <c r="S791" s="248"/>
      <c r="T791" s="249"/>
      <c r="AT791" s="250" t="s">
        <v>189</v>
      </c>
      <c r="AU791" s="250" t="s">
        <v>84</v>
      </c>
      <c r="AV791" s="14" t="s">
        <v>24</v>
      </c>
      <c r="AW791" s="14" t="s">
        <v>39</v>
      </c>
      <c r="AX791" s="14" t="s">
        <v>76</v>
      </c>
      <c r="AY791" s="250" t="s">
        <v>179</v>
      </c>
    </row>
    <row r="792" spans="2:65" s="12" customFormat="1" ht="13.5">
      <c r="B792" s="216"/>
      <c r="C792" s="217"/>
      <c r="D792" s="218" t="s">
        <v>189</v>
      </c>
      <c r="E792" s="219" t="s">
        <v>22</v>
      </c>
      <c r="F792" s="220" t="s">
        <v>942</v>
      </c>
      <c r="G792" s="217"/>
      <c r="H792" s="221">
        <v>1E-3</v>
      </c>
      <c r="I792" s="222"/>
      <c r="J792" s="217"/>
      <c r="K792" s="217"/>
      <c r="L792" s="223"/>
      <c r="M792" s="224"/>
      <c r="N792" s="225"/>
      <c r="O792" s="225"/>
      <c r="P792" s="225"/>
      <c r="Q792" s="225"/>
      <c r="R792" s="225"/>
      <c r="S792" s="225"/>
      <c r="T792" s="226"/>
      <c r="AT792" s="227" t="s">
        <v>189</v>
      </c>
      <c r="AU792" s="227" t="s">
        <v>84</v>
      </c>
      <c r="AV792" s="12" t="s">
        <v>84</v>
      </c>
      <c r="AW792" s="12" t="s">
        <v>39</v>
      </c>
      <c r="AX792" s="12" t="s">
        <v>76</v>
      </c>
      <c r="AY792" s="227" t="s">
        <v>179</v>
      </c>
    </row>
    <row r="793" spans="2:65" s="13" customFormat="1" ht="13.5">
      <c r="B793" s="228"/>
      <c r="C793" s="229"/>
      <c r="D793" s="230" t="s">
        <v>189</v>
      </c>
      <c r="E793" s="231" t="s">
        <v>22</v>
      </c>
      <c r="F793" s="232" t="s">
        <v>191</v>
      </c>
      <c r="G793" s="229"/>
      <c r="H793" s="233">
        <v>5.0000000000000001E-3</v>
      </c>
      <c r="I793" s="234"/>
      <c r="J793" s="229"/>
      <c r="K793" s="229"/>
      <c r="L793" s="235"/>
      <c r="M793" s="236"/>
      <c r="N793" s="237"/>
      <c r="O793" s="237"/>
      <c r="P793" s="237"/>
      <c r="Q793" s="237"/>
      <c r="R793" s="237"/>
      <c r="S793" s="237"/>
      <c r="T793" s="238"/>
      <c r="AT793" s="239" t="s">
        <v>189</v>
      </c>
      <c r="AU793" s="239" t="s">
        <v>84</v>
      </c>
      <c r="AV793" s="13" t="s">
        <v>187</v>
      </c>
      <c r="AW793" s="13" t="s">
        <v>39</v>
      </c>
      <c r="AX793" s="13" t="s">
        <v>24</v>
      </c>
      <c r="AY793" s="239" t="s">
        <v>179</v>
      </c>
    </row>
    <row r="794" spans="2:65" s="1" customFormat="1" ht="22.5" customHeight="1">
      <c r="B794" s="41"/>
      <c r="C794" s="204" t="s">
        <v>943</v>
      </c>
      <c r="D794" s="204" t="s">
        <v>182</v>
      </c>
      <c r="E794" s="205" t="s">
        <v>944</v>
      </c>
      <c r="F794" s="206" t="s">
        <v>945</v>
      </c>
      <c r="G794" s="207" t="s">
        <v>185</v>
      </c>
      <c r="H794" s="208">
        <v>11.7</v>
      </c>
      <c r="I794" s="209"/>
      <c r="J794" s="210">
        <f>ROUND(I794*H794,2)</f>
        <v>0</v>
      </c>
      <c r="K794" s="206" t="s">
        <v>280</v>
      </c>
      <c r="L794" s="61"/>
      <c r="M794" s="211" t="s">
        <v>22</v>
      </c>
      <c r="N794" s="212" t="s">
        <v>47</v>
      </c>
      <c r="O794" s="42"/>
      <c r="P794" s="213">
        <f>O794*H794</f>
        <v>0</v>
      </c>
      <c r="Q794" s="213">
        <v>0</v>
      </c>
      <c r="R794" s="213">
        <f>Q794*H794</f>
        <v>0</v>
      </c>
      <c r="S794" s="213">
        <v>0</v>
      </c>
      <c r="T794" s="214">
        <f>S794*H794</f>
        <v>0</v>
      </c>
      <c r="AR794" s="24" t="s">
        <v>187</v>
      </c>
      <c r="AT794" s="24" t="s">
        <v>182</v>
      </c>
      <c r="AU794" s="24" t="s">
        <v>84</v>
      </c>
      <c r="AY794" s="24" t="s">
        <v>179</v>
      </c>
      <c r="BE794" s="215">
        <f>IF(N794="základní",J794,0)</f>
        <v>0</v>
      </c>
      <c r="BF794" s="215">
        <f>IF(N794="snížená",J794,0)</f>
        <v>0</v>
      </c>
      <c r="BG794" s="215">
        <f>IF(N794="zákl. přenesená",J794,0)</f>
        <v>0</v>
      </c>
      <c r="BH794" s="215">
        <f>IF(N794="sníž. přenesená",J794,0)</f>
        <v>0</v>
      </c>
      <c r="BI794" s="215">
        <f>IF(N794="nulová",J794,0)</f>
        <v>0</v>
      </c>
      <c r="BJ794" s="24" t="s">
        <v>24</v>
      </c>
      <c r="BK794" s="215">
        <f>ROUND(I794*H794,2)</f>
        <v>0</v>
      </c>
      <c r="BL794" s="24" t="s">
        <v>187</v>
      </c>
      <c r="BM794" s="24" t="s">
        <v>946</v>
      </c>
    </row>
    <row r="795" spans="2:65" s="12" customFormat="1" ht="13.5">
      <c r="B795" s="216"/>
      <c r="C795" s="217"/>
      <c r="D795" s="218" t="s">
        <v>189</v>
      </c>
      <c r="E795" s="219" t="s">
        <v>22</v>
      </c>
      <c r="F795" s="220" t="s">
        <v>862</v>
      </c>
      <c r="G795" s="217"/>
      <c r="H795" s="221">
        <v>11.7</v>
      </c>
      <c r="I795" s="222"/>
      <c r="J795" s="217"/>
      <c r="K795" s="217"/>
      <c r="L795" s="223"/>
      <c r="M795" s="224"/>
      <c r="N795" s="225"/>
      <c r="O795" s="225"/>
      <c r="P795" s="225"/>
      <c r="Q795" s="225"/>
      <c r="R795" s="225"/>
      <c r="S795" s="225"/>
      <c r="T795" s="226"/>
      <c r="AT795" s="227" t="s">
        <v>189</v>
      </c>
      <c r="AU795" s="227" t="s">
        <v>84</v>
      </c>
      <c r="AV795" s="12" t="s">
        <v>84</v>
      </c>
      <c r="AW795" s="12" t="s">
        <v>39</v>
      </c>
      <c r="AX795" s="12" t="s">
        <v>76</v>
      </c>
      <c r="AY795" s="227" t="s">
        <v>179</v>
      </c>
    </row>
    <row r="796" spans="2:65" s="13" customFormat="1" ht="13.5">
      <c r="B796" s="228"/>
      <c r="C796" s="229"/>
      <c r="D796" s="230" t="s">
        <v>189</v>
      </c>
      <c r="E796" s="231" t="s">
        <v>22</v>
      </c>
      <c r="F796" s="232" t="s">
        <v>191</v>
      </c>
      <c r="G796" s="229"/>
      <c r="H796" s="233">
        <v>11.7</v>
      </c>
      <c r="I796" s="234"/>
      <c r="J796" s="229"/>
      <c r="K796" s="229"/>
      <c r="L796" s="235"/>
      <c r="M796" s="236"/>
      <c r="N796" s="237"/>
      <c r="O796" s="237"/>
      <c r="P796" s="237"/>
      <c r="Q796" s="237"/>
      <c r="R796" s="237"/>
      <c r="S796" s="237"/>
      <c r="T796" s="238"/>
      <c r="AT796" s="239" t="s">
        <v>189</v>
      </c>
      <c r="AU796" s="239" t="s">
        <v>84</v>
      </c>
      <c r="AV796" s="13" t="s">
        <v>187</v>
      </c>
      <c r="AW796" s="13" t="s">
        <v>39</v>
      </c>
      <c r="AX796" s="13" t="s">
        <v>24</v>
      </c>
      <c r="AY796" s="239" t="s">
        <v>179</v>
      </c>
    </row>
    <row r="797" spans="2:65" s="1" customFormat="1" ht="22.5" customHeight="1">
      <c r="B797" s="41"/>
      <c r="C797" s="204" t="s">
        <v>669</v>
      </c>
      <c r="D797" s="204" t="s">
        <v>182</v>
      </c>
      <c r="E797" s="205" t="s">
        <v>947</v>
      </c>
      <c r="F797" s="206" t="s">
        <v>948</v>
      </c>
      <c r="G797" s="207" t="s">
        <v>185</v>
      </c>
      <c r="H797" s="208">
        <v>3.6349999999999998</v>
      </c>
      <c r="I797" s="209"/>
      <c r="J797" s="210">
        <f>ROUND(I797*H797,2)</f>
        <v>0</v>
      </c>
      <c r="K797" s="206" t="s">
        <v>186</v>
      </c>
      <c r="L797" s="61"/>
      <c r="M797" s="211" t="s">
        <v>22</v>
      </c>
      <c r="N797" s="212" t="s">
        <v>47</v>
      </c>
      <c r="O797" s="42"/>
      <c r="P797" s="213">
        <f>O797*H797</f>
        <v>0</v>
      </c>
      <c r="Q797" s="213">
        <v>4.0000000000000002E-4</v>
      </c>
      <c r="R797" s="213">
        <f>Q797*H797</f>
        <v>1.454E-3</v>
      </c>
      <c r="S797" s="213">
        <v>0</v>
      </c>
      <c r="T797" s="214">
        <f>S797*H797</f>
        <v>0</v>
      </c>
      <c r="AR797" s="24" t="s">
        <v>187</v>
      </c>
      <c r="AT797" s="24" t="s">
        <v>182</v>
      </c>
      <c r="AU797" s="24" t="s">
        <v>84</v>
      </c>
      <c r="AY797" s="24" t="s">
        <v>179</v>
      </c>
      <c r="BE797" s="215">
        <f>IF(N797="základní",J797,0)</f>
        <v>0</v>
      </c>
      <c r="BF797" s="215">
        <f>IF(N797="snížená",J797,0)</f>
        <v>0</v>
      </c>
      <c r="BG797" s="215">
        <f>IF(N797="zákl. přenesená",J797,0)</f>
        <v>0</v>
      </c>
      <c r="BH797" s="215">
        <f>IF(N797="sníž. přenesená",J797,0)</f>
        <v>0</v>
      </c>
      <c r="BI797" s="215">
        <f>IF(N797="nulová",J797,0)</f>
        <v>0</v>
      </c>
      <c r="BJ797" s="24" t="s">
        <v>24</v>
      </c>
      <c r="BK797" s="215">
        <f>ROUND(I797*H797,2)</f>
        <v>0</v>
      </c>
      <c r="BL797" s="24" t="s">
        <v>187</v>
      </c>
      <c r="BM797" s="24" t="s">
        <v>949</v>
      </c>
    </row>
    <row r="798" spans="2:65" s="14" customFormat="1" ht="13.5">
      <c r="B798" s="240"/>
      <c r="C798" s="241"/>
      <c r="D798" s="218" t="s">
        <v>189</v>
      </c>
      <c r="E798" s="242" t="s">
        <v>22</v>
      </c>
      <c r="F798" s="243" t="s">
        <v>931</v>
      </c>
      <c r="G798" s="241"/>
      <c r="H798" s="244" t="s">
        <v>22</v>
      </c>
      <c r="I798" s="245"/>
      <c r="J798" s="241"/>
      <c r="K798" s="241"/>
      <c r="L798" s="246"/>
      <c r="M798" s="247"/>
      <c r="N798" s="248"/>
      <c r="O798" s="248"/>
      <c r="P798" s="248"/>
      <c r="Q798" s="248"/>
      <c r="R798" s="248"/>
      <c r="S798" s="248"/>
      <c r="T798" s="249"/>
      <c r="AT798" s="250" t="s">
        <v>189</v>
      </c>
      <c r="AU798" s="250" t="s">
        <v>84</v>
      </c>
      <c r="AV798" s="14" t="s">
        <v>24</v>
      </c>
      <c r="AW798" s="14" t="s">
        <v>39</v>
      </c>
      <c r="AX798" s="14" t="s">
        <v>76</v>
      </c>
      <c r="AY798" s="250" t="s">
        <v>179</v>
      </c>
    </row>
    <row r="799" spans="2:65" s="12" customFormat="1" ht="13.5">
      <c r="B799" s="216"/>
      <c r="C799" s="217"/>
      <c r="D799" s="218" t="s">
        <v>189</v>
      </c>
      <c r="E799" s="219" t="s">
        <v>22</v>
      </c>
      <c r="F799" s="220" t="s">
        <v>932</v>
      </c>
      <c r="G799" s="217"/>
      <c r="H799" s="221">
        <v>3.6349999999999998</v>
      </c>
      <c r="I799" s="222"/>
      <c r="J799" s="217"/>
      <c r="K799" s="217"/>
      <c r="L799" s="223"/>
      <c r="M799" s="224"/>
      <c r="N799" s="225"/>
      <c r="O799" s="225"/>
      <c r="P799" s="225"/>
      <c r="Q799" s="225"/>
      <c r="R799" s="225"/>
      <c r="S799" s="225"/>
      <c r="T799" s="226"/>
      <c r="AT799" s="227" t="s">
        <v>189</v>
      </c>
      <c r="AU799" s="227" t="s">
        <v>84</v>
      </c>
      <c r="AV799" s="12" t="s">
        <v>84</v>
      </c>
      <c r="AW799" s="12" t="s">
        <v>39</v>
      </c>
      <c r="AX799" s="12" t="s">
        <v>76</v>
      </c>
      <c r="AY799" s="227" t="s">
        <v>179</v>
      </c>
    </row>
    <row r="800" spans="2:65" s="13" customFormat="1" ht="13.5">
      <c r="B800" s="228"/>
      <c r="C800" s="229"/>
      <c r="D800" s="230" t="s">
        <v>189</v>
      </c>
      <c r="E800" s="231" t="s">
        <v>22</v>
      </c>
      <c r="F800" s="232" t="s">
        <v>191</v>
      </c>
      <c r="G800" s="229"/>
      <c r="H800" s="233">
        <v>3.6349999999999998</v>
      </c>
      <c r="I800" s="234"/>
      <c r="J800" s="229"/>
      <c r="K800" s="229"/>
      <c r="L800" s="235"/>
      <c r="M800" s="236"/>
      <c r="N800" s="237"/>
      <c r="O800" s="237"/>
      <c r="P800" s="237"/>
      <c r="Q800" s="237"/>
      <c r="R800" s="237"/>
      <c r="S800" s="237"/>
      <c r="T800" s="238"/>
      <c r="AT800" s="239" t="s">
        <v>189</v>
      </c>
      <c r="AU800" s="239" t="s">
        <v>84</v>
      </c>
      <c r="AV800" s="13" t="s">
        <v>187</v>
      </c>
      <c r="AW800" s="13" t="s">
        <v>39</v>
      </c>
      <c r="AX800" s="13" t="s">
        <v>24</v>
      </c>
      <c r="AY800" s="239" t="s">
        <v>179</v>
      </c>
    </row>
    <row r="801" spans="2:65" s="1" customFormat="1" ht="22.5" customHeight="1">
      <c r="B801" s="41"/>
      <c r="C801" s="254" t="s">
        <v>950</v>
      </c>
      <c r="D801" s="254" t="s">
        <v>267</v>
      </c>
      <c r="E801" s="255" t="s">
        <v>951</v>
      </c>
      <c r="F801" s="256" t="s">
        <v>952</v>
      </c>
      <c r="G801" s="257" t="s">
        <v>185</v>
      </c>
      <c r="H801" s="258">
        <v>31.271999999999998</v>
      </c>
      <c r="I801" s="259"/>
      <c r="J801" s="260">
        <f>ROUND(I801*H801,2)</f>
        <v>0</v>
      </c>
      <c r="K801" s="256" t="s">
        <v>186</v>
      </c>
      <c r="L801" s="261"/>
      <c r="M801" s="262" t="s">
        <v>22</v>
      </c>
      <c r="N801" s="263" t="s">
        <v>47</v>
      </c>
      <c r="O801" s="42"/>
      <c r="P801" s="213">
        <f>O801*H801</f>
        <v>0</v>
      </c>
      <c r="Q801" s="213">
        <v>5.0000000000000001E-3</v>
      </c>
      <c r="R801" s="213">
        <f>Q801*H801</f>
        <v>0.15636</v>
      </c>
      <c r="S801" s="213">
        <v>0</v>
      </c>
      <c r="T801" s="214">
        <f>S801*H801</f>
        <v>0</v>
      </c>
      <c r="AR801" s="24" t="s">
        <v>200</v>
      </c>
      <c r="AT801" s="24" t="s">
        <v>267</v>
      </c>
      <c r="AU801" s="24" t="s">
        <v>84</v>
      </c>
      <c r="AY801" s="24" t="s">
        <v>179</v>
      </c>
      <c r="BE801" s="215">
        <f>IF(N801="základní",J801,0)</f>
        <v>0</v>
      </c>
      <c r="BF801" s="215">
        <f>IF(N801="snížená",J801,0)</f>
        <v>0</v>
      </c>
      <c r="BG801" s="215">
        <f>IF(N801="zákl. přenesená",J801,0)</f>
        <v>0</v>
      </c>
      <c r="BH801" s="215">
        <f>IF(N801="sníž. přenesená",J801,0)</f>
        <v>0</v>
      </c>
      <c r="BI801" s="215">
        <f>IF(N801="nulová",J801,0)</f>
        <v>0</v>
      </c>
      <c r="BJ801" s="24" t="s">
        <v>24</v>
      </c>
      <c r="BK801" s="215">
        <f>ROUND(I801*H801,2)</f>
        <v>0</v>
      </c>
      <c r="BL801" s="24" t="s">
        <v>187</v>
      </c>
      <c r="BM801" s="24" t="s">
        <v>953</v>
      </c>
    </row>
    <row r="802" spans="2:65" s="14" customFormat="1" ht="13.5">
      <c r="B802" s="240"/>
      <c r="C802" s="241"/>
      <c r="D802" s="218" t="s">
        <v>189</v>
      </c>
      <c r="E802" s="242" t="s">
        <v>22</v>
      </c>
      <c r="F802" s="243" t="s">
        <v>931</v>
      </c>
      <c r="G802" s="241"/>
      <c r="H802" s="244" t="s">
        <v>22</v>
      </c>
      <c r="I802" s="245"/>
      <c r="J802" s="241"/>
      <c r="K802" s="241"/>
      <c r="L802" s="246"/>
      <c r="M802" s="247"/>
      <c r="N802" s="248"/>
      <c r="O802" s="248"/>
      <c r="P802" s="248"/>
      <c r="Q802" s="248"/>
      <c r="R802" s="248"/>
      <c r="S802" s="248"/>
      <c r="T802" s="249"/>
      <c r="AT802" s="250" t="s">
        <v>189</v>
      </c>
      <c r="AU802" s="250" t="s">
        <v>84</v>
      </c>
      <c r="AV802" s="14" t="s">
        <v>24</v>
      </c>
      <c r="AW802" s="14" t="s">
        <v>39</v>
      </c>
      <c r="AX802" s="14" t="s">
        <v>76</v>
      </c>
      <c r="AY802" s="250" t="s">
        <v>179</v>
      </c>
    </row>
    <row r="803" spans="2:65" s="12" customFormat="1" ht="13.5">
      <c r="B803" s="216"/>
      <c r="C803" s="217"/>
      <c r="D803" s="218" t="s">
        <v>189</v>
      </c>
      <c r="E803" s="219" t="s">
        <v>22</v>
      </c>
      <c r="F803" s="220" t="s">
        <v>954</v>
      </c>
      <c r="G803" s="217"/>
      <c r="H803" s="221">
        <v>4.3620000000000001</v>
      </c>
      <c r="I803" s="222"/>
      <c r="J803" s="217"/>
      <c r="K803" s="217"/>
      <c r="L803" s="223"/>
      <c r="M803" s="224"/>
      <c r="N803" s="225"/>
      <c r="O803" s="225"/>
      <c r="P803" s="225"/>
      <c r="Q803" s="225"/>
      <c r="R803" s="225"/>
      <c r="S803" s="225"/>
      <c r="T803" s="226"/>
      <c r="AT803" s="227" t="s">
        <v>189</v>
      </c>
      <c r="AU803" s="227" t="s">
        <v>84</v>
      </c>
      <c r="AV803" s="12" t="s">
        <v>84</v>
      </c>
      <c r="AW803" s="12" t="s">
        <v>39</v>
      </c>
      <c r="AX803" s="12" t="s">
        <v>76</v>
      </c>
      <c r="AY803" s="227" t="s">
        <v>179</v>
      </c>
    </row>
    <row r="804" spans="2:65" s="14" customFormat="1" ht="13.5">
      <c r="B804" s="240"/>
      <c r="C804" s="241"/>
      <c r="D804" s="218" t="s">
        <v>189</v>
      </c>
      <c r="E804" s="242" t="s">
        <v>22</v>
      </c>
      <c r="F804" s="243" t="s">
        <v>939</v>
      </c>
      <c r="G804" s="241"/>
      <c r="H804" s="244" t="s">
        <v>22</v>
      </c>
      <c r="I804" s="245"/>
      <c r="J804" s="241"/>
      <c r="K804" s="241"/>
      <c r="L804" s="246"/>
      <c r="M804" s="247"/>
      <c r="N804" s="248"/>
      <c r="O804" s="248"/>
      <c r="P804" s="248"/>
      <c r="Q804" s="248"/>
      <c r="R804" s="248"/>
      <c r="S804" s="248"/>
      <c r="T804" s="249"/>
      <c r="AT804" s="250" t="s">
        <v>189</v>
      </c>
      <c r="AU804" s="250" t="s">
        <v>84</v>
      </c>
      <c r="AV804" s="14" t="s">
        <v>24</v>
      </c>
      <c r="AW804" s="14" t="s">
        <v>39</v>
      </c>
      <c r="AX804" s="14" t="s">
        <v>76</v>
      </c>
      <c r="AY804" s="250" t="s">
        <v>179</v>
      </c>
    </row>
    <row r="805" spans="2:65" s="12" customFormat="1" ht="13.5">
      <c r="B805" s="216"/>
      <c r="C805" s="217"/>
      <c r="D805" s="218" t="s">
        <v>189</v>
      </c>
      <c r="E805" s="219" t="s">
        <v>22</v>
      </c>
      <c r="F805" s="220" t="s">
        <v>955</v>
      </c>
      <c r="G805" s="217"/>
      <c r="H805" s="221">
        <v>26.91</v>
      </c>
      <c r="I805" s="222"/>
      <c r="J805" s="217"/>
      <c r="K805" s="217"/>
      <c r="L805" s="223"/>
      <c r="M805" s="224"/>
      <c r="N805" s="225"/>
      <c r="O805" s="225"/>
      <c r="P805" s="225"/>
      <c r="Q805" s="225"/>
      <c r="R805" s="225"/>
      <c r="S805" s="225"/>
      <c r="T805" s="226"/>
      <c r="AT805" s="227" t="s">
        <v>189</v>
      </c>
      <c r="AU805" s="227" t="s">
        <v>84</v>
      </c>
      <c r="AV805" s="12" t="s">
        <v>84</v>
      </c>
      <c r="AW805" s="12" t="s">
        <v>39</v>
      </c>
      <c r="AX805" s="12" t="s">
        <v>76</v>
      </c>
      <c r="AY805" s="227" t="s">
        <v>179</v>
      </c>
    </row>
    <row r="806" spans="2:65" s="13" customFormat="1" ht="13.5">
      <c r="B806" s="228"/>
      <c r="C806" s="229"/>
      <c r="D806" s="230" t="s">
        <v>189</v>
      </c>
      <c r="E806" s="231" t="s">
        <v>22</v>
      </c>
      <c r="F806" s="232" t="s">
        <v>191</v>
      </c>
      <c r="G806" s="229"/>
      <c r="H806" s="233">
        <v>31.271999999999998</v>
      </c>
      <c r="I806" s="234"/>
      <c r="J806" s="229"/>
      <c r="K806" s="229"/>
      <c r="L806" s="235"/>
      <c r="M806" s="236"/>
      <c r="N806" s="237"/>
      <c r="O806" s="237"/>
      <c r="P806" s="237"/>
      <c r="Q806" s="237"/>
      <c r="R806" s="237"/>
      <c r="S806" s="237"/>
      <c r="T806" s="238"/>
      <c r="AT806" s="239" t="s">
        <v>189</v>
      </c>
      <c r="AU806" s="239" t="s">
        <v>84</v>
      </c>
      <c r="AV806" s="13" t="s">
        <v>187</v>
      </c>
      <c r="AW806" s="13" t="s">
        <v>39</v>
      </c>
      <c r="AX806" s="13" t="s">
        <v>24</v>
      </c>
      <c r="AY806" s="239" t="s">
        <v>179</v>
      </c>
    </row>
    <row r="807" spans="2:65" s="1" customFormat="1" ht="31.5" customHeight="1">
      <c r="B807" s="41"/>
      <c r="C807" s="204" t="s">
        <v>673</v>
      </c>
      <c r="D807" s="204" t="s">
        <v>182</v>
      </c>
      <c r="E807" s="205" t="s">
        <v>956</v>
      </c>
      <c r="F807" s="206" t="s">
        <v>957</v>
      </c>
      <c r="G807" s="207" t="s">
        <v>185</v>
      </c>
      <c r="H807" s="208">
        <v>11.7</v>
      </c>
      <c r="I807" s="209"/>
      <c r="J807" s="210">
        <f>ROUND(I807*H807,2)</f>
        <v>0</v>
      </c>
      <c r="K807" s="206" t="s">
        <v>186</v>
      </c>
      <c r="L807" s="61"/>
      <c r="M807" s="211" t="s">
        <v>22</v>
      </c>
      <c r="N807" s="212" t="s">
        <v>47</v>
      </c>
      <c r="O807" s="42"/>
      <c r="P807" s="213">
        <f>O807*H807</f>
        <v>0</v>
      </c>
      <c r="Q807" s="213">
        <v>0</v>
      </c>
      <c r="R807" s="213">
        <f>Q807*H807</f>
        <v>0</v>
      </c>
      <c r="S807" s="213">
        <v>0</v>
      </c>
      <c r="T807" s="214">
        <f>S807*H807</f>
        <v>0</v>
      </c>
      <c r="AR807" s="24" t="s">
        <v>187</v>
      </c>
      <c r="AT807" s="24" t="s">
        <v>182</v>
      </c>
      <c r="AU807" s="24" t="s">
        <v>84</v>
      </c>
      <c r="AY807" s="24" t="s">
        <v>179</v>
      </c>
      <c r="BE807" s="215">
        <f>IF(N807="základní",J807,0)</f>
        <v>0</v>
      </c>
      <c r="BF807" s="215">
        <f>IF(N807="snížená",J807,0)</f>
        <v>0</v>
      </c>
      <c r="BG807" s="215">
        <f>IF(N807="zákl. přenesená",J807,0)</f>
        <v>0</v>
      </c>
      <c r="BH807" s="215">
        <f>IF(N807="sníž. přenesená",J807,0)</f>
        <v>0</v>
      </c>
      <c r="BI807" s="215">
        <f>IF(N807="nulová",J807,0)</f>
        <v>0</v>
      </c>
      <c r="BJ807" s="24" t="s">
        <v>24</v>
      </c>
      <c r="BK807" s="215">
        <f>ROUND(I807*H807,2)</f>
        <v>0</v>
      </c>
      <c r="BL807" s="24" t="s">
        <v>187</v>
      </c>
      <c r="BM807" s="24" t="s">
        <v>958</v>
      </c>
    </row>
    <row r="808" spans="2:65" s="12" customFormat="1" ht="13.5">
      <c r="B808" s="216"/>
      <c r="C808" s="217"/>
      <c r="D808" s="218" t="s">
        <v>189</v>
      </c>
      <c r="E808" s="219" t="s">
        <v>22</v>
      </c>
      <c r="F808" s="220" t="s">
        <v>862</v>
      </c>
      <c r="G808" s="217"/>
      <c r="H808" s="221">
        <v>11.7</v>
      </c>
      <c r="I808" s="222"/>
      <c r="J808" s="217"/>
      <c r="K808" s="217"/>
      <c r="L808" s="223"/>
      <c r="M808" s="224"/>
      <c r="N808" s="225"/>
      <c r="O808" s="225"/>
      <c r="P808" s="225"/>
      <c r="Q808" s="225"/>
      <c r="R808" s="225"/>
      <c r="S808" s="225"/>
      <c r="T808" s="226"/>
      <c r="AT808" s="227" t="s">
        <v>189</v>
      </c>
      <c r="AU808" s="227" t="s">
        <v>84</v>
      </c>
      <c r="AV808" s="12" t="s">
        <v>84</v>
      </c>
      <c r="AW808" s="12" t="s">
        <v>39</v>
      </c>
      <c r="AX808" s="12" t="s">
        <v>76</v>
      </c>
      <c r="AY808" s="227" t="s">
        <v>179</v>
      </c>
    </row>
    <row r="809" spans="2:65" s="13" customFormat="1" ht="13.5">
      <c r="B809" s="228"/>
      <c r="C809" s="229"/>
      <c r="D809" s="230" t="s">
        <v>189</v>
      </c>
      <c r="E809" s="231" t="s">
        <v>22</v>
      </c>
      <c r="F809" s="232" t="s">
        <v>191</v>
      </c>
      <c r="G809" s="229"/>
      <c r="H809" s="233">
        <v>11.7</v>
      </c>
      <c r="I809" s="234"/>
      <c r="J809" s="229"/>
      <c r="K809" s="229"/>
      <c r="L809" s="235"/>
      <c r="M809" s="236"/>
      <c r="N809" s="237"/>
      <c r="O809" s="237"/>
      <c r="P809" s="237"/>
      <c r="Q809" s="237"/>
      <c r="R809" s="237"/>
      <c r="S809" s="237"/>
      <c r="T809" s="238"/>
      <c r="AT809" s="239" t="s">
        <v>189</v>
      </c>
      <c r="AU809" s="239" t="s">
        <v>84</v>
      </c>
      <c r="AV809" s="13" t="s">
        <v>187</v>
      </c>
      <c r="AW809" s="13" t="s">
        <v>39</v>
      </c>
      <c r="AX809" s="13" t="s">
        <v>24</v>
      </c>
      <c r="AY809" s="239" t="s">
        <v>179</v>
      </c>
    </row>
    <row r="810" spans="2:65" s="1" customFormat="1" ht="31.5" customHeight="1">
      <c r="B810" s="41"/>
      <c r="C810" s="204" t="s">
        <v>959</v>
      </c>
      <c r="D810" s="204" t="s">
        <v>182</v>
      </c>
      <c r="E810" s="205" t="s">
        <v>960</v>
      </c>
      <c r="F810" s="206" t="s">
        <v>961</v>
      </c>
      <c r="G810" s="207" t="s">
        <v>185</v>
      </c>
      <c r="H810" s="208">
        <v>3.6349999999999998</v>
      </c>
      <c r="I810" s="209"/>
      <c r="J810" s="210">
        <f>ROUND(I810*H810,2)</f>
        <v>0</v>
      </c>
      <c r="K810" s="206" t="s">
        <v>186</v>
      </c>
      <c r="L810" s="61"/>
      <c r="M810" s="211" t="s">
        <v>22</v>
      </c>
      <c r="N810" s="212" t="s">
        <v>47</v>
      </c>
      <c r="O810" s="42"/>
      <c r="P810" s="213">
        <f>O810*H810</f>
        <v>0</v>
      </c>
      <c r="Q810" s="213">
        <v>0</v>
      </c>
      <c r="R810" s="213">
        <f>Q810*H810</f>
        <v>0</v>
      </c>
      <c r="S810" s="213">
        <v>0</v>
      </c>
      <c r="T810" s="214">
        <f>S810*H810</f>
        <v>0</v>
      </c>
      <c r="AR810" s="24" t="s">
        <v>187</v>
      </c>
      <c r="AT810" s="24" t="s">
        <v>182</v>
      </c>
      <c r="AU810" s="24" t="s">
        <v>84</v>
      </c>
      <c r="AY810" s="24" t="s">
        <v>179</v>
      </c>
      <c r="BE810" s="215">
        <f>IF(N810="základní",J810,0)</f>
        <v>0</v>
      </c>
      <c r="BF810" s="215">
        <f>IF(N810="snížená",J810,0)</f>
        <v>0</v>
      </c>
      <c r="BG810" s="215">
        <f>IF(N810="zákl. přenesená",J810,0)</f>
        <v>0</v>
      </c>
      <c r="BH810" s="215">
        <f>IF(N810="sníž. přenesená",J810,0)</f>
        <v>0</v>
      </c>
      <c r="BI810" s="215">
        <f>IF(N810="nulová",J810,0)</f>
        <v>0</v>
      </c>
      <c r="BJ810" s="24" t="s">
        <v>24</v>
      </c>
      <c r="BK810" s="215">
        <f>ROUND(I810*H810,2)</f>
        <v>0</v>
      </c>
      <c r="BL810" s="24" t="s">
        <v>187</v>
      </c>
      <c r="BM810" s="24" t="s">
        <v>962</v>
      </c>
    </row>
    <row r="811" spans="2:65" s="14" customFormat="1" ht="13.5">
      <c r="B811" s="240"/>
      <c r="C811" s="241"/>
      <c r="D811" s="218" t="s">
        <v>189</v>
      </c>
      <c r="E811" s="242" t="s">
        <v>22</v>
      </c>
      <c r="F811" s="243" t="s">
        <v>503</v>
      </c>
      <c r="G811" s="241"/>
      <c r="H811" s="244" t="s">
        <v>22</v>
      </c>
      <c r="I811" s="245"/>
      <c r="J811" s="241"/>
      <c r="K811" s="241"/>
      <c r="L811" s="246"/>
      <c r="M811" s="247"/>
      <c r="N811" s="248"/>
      <c r="O811" s="248"/>
      <c r="P811" s="248"/>
      <c r="Q811" s="248"/>
      <c r="R811" s="248"/>
      <c r="S811" s="248"/>
      <c r="T811" s="249"/>
      <c r="AT811" s="250" t="s">
        <v>189</v>
      </c>
      <c r="AU811" s="250" t="s">
        <v>84</v>
      </c>
      <c r="AV811" s="14" t="s">
        <v>24</v>
      </c>
      <c r="AW811" s="14" t="s">
        <v>39</v>
      </c>
      <c r="AX811" s="14" t="s">
        <v>76</v>
      </c>
      <c r="AY811" s="250" t="s">
        <v>179</v>
      </c>
    </row>
    <row r="812" spans="2:65" s="12" customFormat="1" ht="13.5">
      <c r="B812" s="216"/>
      <c r="C812" s="217"/>
      <c r="D812" s="218" t="s">
        <v>189</v>
      </c>
      <c r="E812" s="219" t="s">
        <v>22</v>
      </c>
      <c r="F812" s="220" t="s">
        <v>504</v>
      </c>
      <c r="G812" s="217"/>
      <c r="H812" s="221">
        <v>3.6349999999999998</v>
      </c>
      <c r="I812" s="222"/>
      <c r="J812" s="217"/>
      <c r="K812" s="217"/>
      <c r="L812" s="223"/>
      <c r="M812" s="224"/>
      <c r="N812" s="225"/>
      <c r="O812" s="225"/>
      <c r="P812" s="225"/>
      <c r="Q812" s="225"/>
      <c r="R812" s="225"/>
      <c r="S812" s="225"/>
      <c r="T812" s="226"/>
      <c r="AT812" s="227" t="s">
        <v>189</v>
      </c>
      <c r="AU812" s="227" t="s">
        <v>84</v>
      </c>
      <c r="AV812" s="12" t="s">
        <v>84</v>
      </c>
      <c r="AW812" s="12" t="s">
        <v>39</v>
      </c>
      <c r="AX812" s="12" t="s">
        <v>76</v>
      </c>
      <c r="AY812" s="227" t="s">
        <v>179</v>
      </c>
    </row>
    <row r="813" spans="2:65" s="13" customFormat="1" ht="13.5">
      <c r="B813" s="228"/>
      <c r="C813" s="229"/>
      <c r="D813" s="230" t="s">
        <v>189</v>
      </c>
      <c r="E813" s="231" t="s">
        <v>22</v>
      </c>
      <c r="F813" s="232" t="s">
        <v>191</v>
      </c>
      <c r="G813" s="229"/>
      <c r="H813" s="233">
        <v>3.6349999999999998</v>
      </c>
      <c r="I813" s="234"/>
      <c r="J813" s="229"/>
      <c r="K813" s="229"/>
      <c r="L813" s="235"/>
      <c r="M813" s="236"/>
      <c r="N813" s="237"/>
      <c r="O813" s="237"/>
      <c r="P813" s="237"/>
      <c r="Q813" s="237"/>
      <c r="R813" s="237"/>
      <c r="S813" s="237"/>
      <c r="T813" s="238"/>
      <c r="AT813" s="239" t="s">
        <v>189</v>
      </c>
      <c r="AU813" s="239" t="s">
        <v>84</v>
      </c>
      <c r="AV813" s="13" t="s">
        <v>187</v>
      </c>
      <c r="AW813" s="13" t="s">
        <v>39</v>
      </c>
      <c r="AX813" s="13" t="s">
        <v>24</v>
      </c>
      <c r="AY813" s="239" t="s">
        <v>179</v>
      </c>
    </row>
    <row r="814" spans="2:65" s="1" customFormat="1" ht="22.5" customHeight="1">
      <c r="B814" s="41"/>
      <c r="C814" s="254" t="s">
        <v>678</v>
      </c>
      <c r="D814" s="254" t="s">
        <v>267</v>
      </c>
      <c r="E814" s="255" t="s">
        <v>963</v>
      </c>
      <c r="F814" s="256" t="s">
        <v>964</v>
      </c>
      <c r="G814" s="257" t="s">
        <v>185</v>
      </c>
      <c r="H814" s="258">
        <v>16.486000000000001</v>
      </c>
      <c r="I814" s="259"/>
      <c r="J814" s="260">
        <f>ROUND(I814*H814,2)</f>
        <v>0</v>
      </c>
      <c r="K814" s="256" t="s">
        <v>186</v>
      </c>
      <c r="L814" s="261"/>
      <c r="M814" s="262" t="s">
        <v>22</v>
      </c>
      <c r="N814" s="263" t="s">
        <v>47</v>
      </c>
      <c r="O814" s="42"/>
      <c r="P814" s="213">
        <f>O814*H814</f>
        <v>0</v>
      </c>
      <c r="Q814" s="213">
        <v>2.9999999999999997E-4</v>
      </c>
      <c r="R814" s="213">
        <f>Q814*H814</f>
        <v>4.9458000000000002E-3</v>
      </c>
      <c r="S814" s="213">
        <v>0</v>
      </c>
      <c r="T814" s="214">
        <f>S814*H814</f>
        <v>0</v>
      </c>
      <c r="AR814" s="24" t="s">
        <v>200</v>
      </c>
      <c r="AT814" s="24" t="s">
        <v>267</v>
      </c>
      <c r="AU814" s="24" t="s">
        <v>84</v>
      </c>
      <c r="AY814" s="24" t="s">
        <v>179</v>
      </c>
      <c r="BE814" s="215">
        <f>IF(N814="základní",J814,0)</f>
        <v>0</v>
      </c>
      <c r="BF814" s="215">
        <f>IF(N814="snížená",J814,0)</f>
        <v>0</v>
      </c>
      <c r="BG814" s="215">
        <f>IF(N814="zákl. přenesená",J814,0)</f>
        <v>0</v>
      </c>
      <c r="BH814" s="215">
        <f>IF(N814="sníž. přenesená",J814,0)</f>
        <v>0</v>
      </c>
      <c r="BI814" s="215">
        <f>IF(N814="nulová",J814,0)</f>
        <v>0</v>
      </c>
      <c r="BJ814" s="24" t="s">
        <v>24</v>
      </c>
      <c r="BK814" s="215">
        <f>ROUND(I814*H814,2)</f>
        <v>0</v>
      </c>
      <c r="BL814" s="24" t="s">
        <v>187</v>
      </c>
      <c r="BM814" s="24" t="s">
        <v>965</v>
      </c>
    </row>
    <row r="815" spans="2:65" s="14" customFormat="1" ht="13.5">
      <c r="B815" s="240"/>
      <c r="C815" s="241"/>
      <c r="D815" s="218" t="s">
        <v>189</v>
      </c>
      <c r="E815" s="242" t="s">
        <v>22</v>
      </c>
      <c r="F815" s="243" t="s">
        <v>939</v>
      </c>
      <c r="G815" s="241"/>
      <c r="H815" s="244" t="s">
        <v>22</v>
      </c>
      <c r="I815" s="245"/>
      <c r="J815" s="241"/>
      <c r="K815" s="241"/>
      <c r="L815" s="246"/>
      <c r="M815" s="247"/>
      <c r="N815" s="248"/>
      <c r="O815" s="248"/>
      <c r="P815" s="248"/>
      <c r="Q815" s="248"/>
      <c r="R815" s="248"/>
      <c r="S815" s="248"/>
      <c r="T815" s="249"/>
      <c r="AT815" s="250" t="s">
        <v>189</v>
      </c>
      <c r="AU815" s="250" t="s">
        <v>84</v>
      </c>
      <c r="AV815" s="14" t="s">
        <v>24</v>
      </c>
      <c r="AW815" s="14" t="s">
        <v>39</v>
      </c>
      <c r="AX815" s="14" t="s">
        <v>76</v>
      </c>
      <c r="AY815" s="250" t="s">
        <v>179</v>
      </c>
    </row>
    <row r="816" spans="2:65" s="12" customFormat="1" ht="13.5">
      <c r="B816" s="216"/>
      <c r="C816" s="217"/>
      <c r="D816" s="218" t="s">
        <v>189</v>
      </c>
      <c r="E816" s="219" t="s">
        <v>22</v>
      </c>
      <c r="F816" s="220" t="s">
        <v>966</v>
      </c>
      <c r="G816" s="217"/>
      <c r="H816" s="221">
        <v>12.577999999999999</v>
      </c>
      <c r="I816" s="222"/>
      <c r="J816" s="217"/>
      <c r="K816" s="217"/>
      <c r="L816" s="223"/>
      <c r="M816" s="224"/>
      <c r="N816" s="225"/>
      <c r="O816" s="225"/>
      <c r="P816" s="225"/>
      <c r="Q816" s="225"/>
      <c r="R816" s="225"/>
      <c r="S816" s="225"/>
      <c r="T816" s="226"/>
      <c r="AT816" s="227" t="s">
        <v>189</v>
      </c>
      <c r="AU816" s="227" t="s">
        <v>84</v>
      </c>
      <c r="AV816" s="12" t="s">
        <v>84</v>
      </c>
      <c r="AW816" s="12" t="s">
        <v>39</v>
      </c>
      <c r="AX816" s="12" t="s">
        <v>76</v>
      </c>
      <c r="AY816" s="227" t="s">
        <v>179</v>
      </c>
    </row>
    <row r="817" spans="2:65" s="14" customFormat="1" ht="13.5">
      <c r="B817" s="240"/>
      <c r="C817" s="241"/>
      <c r="D817" s="218" t="s">
        <v>189</v>
      </c>
      <c r="E817" s="242" t="s">
        <v>22</v>
      </c>
      <c r="F817" s="243" t="s">
        <v>941</v>
      </c>
      <c r="G817" s="241"/>
      <c r="H817" s="244" t="s">
        <v>22</v>
      </c>
      <c r="I817" s="245"/>
      <c r="J817" s="241"/>
      <c r="K817" s="241"/>
      <c r="L817" s="246"/>
      <c r="M817" s="247"/>
      <c r="N817" s="248"/>
      <c r="O817" s="248"/>
      <c r="P817" s="248"/>
      <c r="Q817" s="248"/>
      <c r="R817" s="248"/>
      <c r="S817" s="248"/>
      <c r="T817" s="249"/>
      <c r="AT817" s="250" t="s">
        <v>189</v>
      </c>
      <c r="AU817" s="250" t="s">
        <v>84</v>
      </c>
      <c r="AV817" s="14" t="s">
        <v>24</v>
      </c>
      <c r="AW817" s="14" t="s">
        <v>39</v>
      </c>
      <c r="AX817" s="14" t="s">
        <v>76</v>
      </c>
      <c r="AY817" s="250" t="s">
        <v>179</v>
      </c>
    </row>
    <row r="818" spans="2:65" s="12" customFormat="1" ht="13.5">
      <c r="B818" s="216"/>
      <c r="C818" s="217"/>
      <c r="D818" s="218" t="s">
        <v>189</v>
      </c>
      <c r="E818" s="219" t="s">
        <v>22</v>
      </c>
      <c r="F818" s="220" t="s">
        <v>967</v>
      </c>
      <c r="G818" s="217"/>
      <c r="H818" s="221">
        <v>3.9079999999999999</v>
      </c>
      <c r="I818" s="222"/>
      <c r="J818" s="217"/>
      <c r="K818" s="217"/>
      <c r="L818" s="223"/>
      <c r="M818" s="224"/>
      <c r="N818" s="225"/>
      <c r="O818" s="225"/>
      <c r="P818" s="225"/>
      <c r="Q818" s="225"/>
      <c r="R818" s="225"/>
      <c r="S818" s="225"/>
      <c r="T818" s="226"/>
      <c r="AT818" s="227" t="s">
        <v>189</v>
      </c>
      <c r="AU818" s="227" t="s">
        <v>84</v>
      </c>
      <c r="AV818" s="12" t="s">
        <v>84</v>
      </c>
      <c r="AW818" s="12" t="s">
        <v>39</v>
      </c>
      <c r="AX818" s="12" t="s">
        <v>76</v>
      </c>
      <c r="AY818" s="227" t="s">
        <v>179</v>
      </c>
    </row>
    <row r="819" spans="2:65" s="13" customFormat="1" ht="13.5">
      <c r="B819" s="228"/>
      <c r="C819" s="229"/>
      <c r="D819" s="230" t="s">
        <v>189</v>
      </c>
      <c r="E819" s="231" t="s">
        <v>22</v>
      </c>
      <c r="F819" s="232" t="s">
        <v>191</v>
      </c>
      <c r="G819" s="229"/>
      <c r="H819" s="233">
        <v>16.486000000000001</v>
      </c>
      <c r="I819" s="234"/>
      <c r="J819" s="229"/>
      <c r="K819" s="229"/>
      <c r="L819" s="235"/>
      <c r="M819" s="236"/>
      <c r="N819" s="237"/>
      <c r="O819" s="237"/>
      <c r="P819" s="237"/>
      <c r="Q819" s="237"/>
      <c r="R819" s="237"/>
      <c r="S819" s="237"/>
      <c r="T819" s="238"/>
      <c r="AT819" s="239" t="s">
        <v>189</v>
      </c>
      <c r="AU819" s="239" t="s">
        <v>84</v>
      </c>
      <c r="AV819" s="13" t="s">
        <v>187</v>
      </c>
      <c r="AW819" s="13" t="s">
        <v>39</v>
      </c>
      <c r="AX819" s="13" t="s">
        <v>24</v>
      </c>
      <c r="AY819" s="239" t="s">
        <v>179</v>
      </c>
    </row>
    <row r="820" spans="2:65" s="1" customFormat="1" ht="44.25" customHeight="1">
      <c r="B820" s="41"/>
      <c r="C820" s="204" t="s">
        <v>968</v>
      </c>
      <c r="D820" s="204" t="s">
        <v>182</v>
      </c>
      <c r="E820" s="205" t="s">
        <v>969</v>
      </c>
      <c r="F820" s="206" t="s">
        <v>970</v>
      </c>
      <c r="G820" s="207" t="s">
        <v>212</v>
      </c>
      <c r="H820" s="208">
        <v>0.17599999999999999</v>
      </c>
      <c r="I820" s="209"/>
      <c r="J820" s="210">
        <f>ROUND(I820*H820,2)</f>
        <v>0</v>
      </c>
      <c r="K820" s="206" t="s">
        <v>186</v>
      </c>
      <c r="L820" s="61"/>
      <c r="M820" s="211" t="s">
        <v>22</v>
      </c>
      <c r="N820" s="212" t="s">
        <v>47</v>
      </c>
      <c r="O820" s="42"/>
      <c r="P820" s="213">
        <f>O820*H820</f>
        <v>0</v>
      </c>
      <c r="Q820" s="213">
        <v>0</v>
      </c>
      <c r="R820" s="213">
        <f>Q820*H820</f>
        <v>0</v>
      </c>
      <c r="S820" s="213">
        <v>0</v>
      </c>
      <c r="T820" s="214">
        <f>S820*H820</f>
        <v>0</v>
      </c>
      <c r="AR820" s="24" t="s">
        <v>187</v>
      </c>
      <c r="AT820" s="24" t="s">
        <v>182</v>
      </c>
      <c r="AU820" s="24" t="s">
        <v>84</v>
      </c>
      <c r="AY820" s="24" t="s">
        <v>179</v>
      </c>
      <c r="BE820" s="215">
        <f>IF(N820="základní",J820,0)</f>
        <v>0</v>
      </c>
      <c r="BF820" s="215">
        <f>IF(N820="snížená",J820,0)</f>
        <v>0</v>
      </c>
      <c r="BG820" s="215">
        <f>IF(N820="zákl. přenesená",J820,0)</f>
        <v>0</v>
      </c>
      <c r="BH820" s="215">
        <f>IF(N820="sníž. přenesená",J820,0)</f>
        <v>0</v>
      </c>
      <c r="BI820" s="215">
        <f>IF(N820="nulová",J820,0)</f>
        <v>0</v>
      </c>
      <c r="BJ820" s="24" t="s">
        <v>24</v>
      </c>
      <c r="BK820" s="215">
        <f>ROUND(I820*H820,2)</f>
        <v>0</v>
      </c>
      <c r="BL820" s="24" t="s">
        <v>187</v>
      </c>
      <c r="BM820" s="24" t="s">
        <v>971</v>
      </c>
    </row>
    <row r="821" spans="2:65" s="12" customFormat="1" ht="13.5">
      <c r="B821" s="216"/>
      <c r="C821" s="217"/>
      <c r="D821" s="218" t="s">
        <v>189</v>
      </c>
      <c r="E821" s="219" t="s">
        <v>22</v>
      </c>
      <c r="F821" s="220" t="s">
        <v>972</v>
      </c>
      <c r="G821" s="217"/>
      <c r="H821" s="221">
        <v>0.17599999999999999</v>
      </c>
      <c r="I821" s="222"/>
      <c r="J821" s="217"/>
      <c r="K821" s="217"/>
      <c r="L821" s="223"/>
      <c r="M821" s="224"/>
      <c r="N821" s="225"/>
      <c r="O821" s="225"/>
      <c r="P821" s="225"/>
      <c r="Q821" s="225"/>
      <c r="R821" s="225"/>
      <c r="S821" s="225"/>
      <c r="T821" s="226"/>
      <c r="AT821" s="227" t="s">
        <v>189</v>
      </c>
      <c r="AU821" s="227" t="s">
        <v>84</v>
      </c>
      <c r="AV821" s="12" t="s">
        <v>84</v>
      </c>
      <c r="AW821" s="12" t="s">
        <v>39</v>
      </c>
      <c r="AX821" s="12" t="s">
        <v>76</v>
      </c>
      <c r="AY821" s="227" t="s">
        <v>179</v>
      </c>
    </row>
    <row r="822" spans="2:65" s="13" customFormat="1" ht="13.5">
      <c r="B822" s="228"/>
      <c r="C822" s="229"/>
      <c r="D822" s="218" t="s">
        <v>189</v>
      </c>
      <c r="E822" s="251" t="s">
        <v>22</v>
      </c>
      <c r="F822" s="252" t="s">
        <v>191</v>
      </c>
      <c r="G822" s="229"/>
      <c r="H822" s="253">
        <v>0.17599999999999999</v>
      </c>
      <c r="I822" s="234"/>
      <c r="J822" s="229"/>
      <c r="K822" s="229"/>
      <c r="L822" s="235"/>
      <c r="M822" s="236"/>
      <c r="N822" s="237"/>
      <c r="O822" s="237"/>
      <c r="P822" s="237"/>
      <c r="Q822" s="237"/>
      <c r="R822" s="237"/>
      <c r="S822" s="237"/>
      <c r="T822" s="238"/>
      <c r="AT822" s="239" t="s">
        <v>189</v>
      </c>
      <c r="AU822" s="239" t="s">
        <v>84</v>
      </c>
      <c r="AV822" s="13" t="s">
        <v>187</v>
      </c>
      <c r="AW822" s="13" t="s">
        <v>39</v>
      </c>
      <c r="AX822" s="13" t="s">
        <v>24</v>
      </c>
      <c r="AY822" s="239" t="s">
        <v>179</v>
      </c>
    </row>
    <row r="823" spans="2:65" s="11" customFormat="1" ht="29.85" customHeight="1">
      <c r="B823" s="187"/>
      <c r="C823" s="188"/>
      <c r="D823" s="201" t="s">
        <v>75</v>
      </c>
      <c r="E823" s="202" t="s">
        <v>973</v>
      </c>
      <c r="F823" s="202" t="s">
        <v>974</v>
      </c>
      <c r="G823" s="188"/>
      <c r="H823" s="188"/>
      <c r="I823" s="191"/>
      <c r="J823" s="203">
        <f>BK823</f>
        <v>0</v>
      </c>
      <c r="K823" s="188"/>
      <c r="L823" s="193"/>
      <c r="M823" s="194"/>
      <c r="N823" s="195"/>
      <c r="O823" s="195"/>
      <c r="P823" s="196">
        <f>SUM(P824:P826)</f>
        <v>0</v>
      </c>
      <c r="Q823" s="195"/>
      <c r="R823" s="196">
        <f>SUM(R824:R826)</f>
        <v>0</v>
      </c>
      <c r="S823" s="195"/>
      <c r="T823" s="197">
        <f>SUM(T824:T826)</f>
        <v>0.11699999999999999</v>
      </c>
      <c r="AR823" s="198" t="s">
        <v>84</v>
      </c>
      <c r="AT823" s="199" t="s">
        <v>75</v>
      </c>
      <c r="AU823" s="199" t="s">
        <v>24</v>
      </c>
      <c r="AY823" s="198" t="s">
        <v>179</v>
      </c>
      <c r="BK823" s="200">
        <f>SUM(BK824:BK826)</f>
        <v>0</v>
      </c>
    </row>
    <row r="824" spans="2:65" s="1" customFormat="1" ht="22.5" customHeight="1">
      <c r="B824" s="41"/>
      <c r="C824" s="204" t="s">
        <v>681</v>
      </c>
      <c r="D824" s="204" t="s">
        <v>182</v>
      </c>
      <c r="E824" s="205" t="s">
        <v>975</v>
      </c>
      <c r="F824" s="206" t="s">
        <v>976</v>
      </c>
      <c r="G824" s="207" t="s">
        <v>185</v>
      </c>
      <c r="H824" s="208">
        <v>11.7</v>
      </c>
      <c r="I824" s="209"/>
      <c r="J824" s="210">
        <f>ROUND(I824*H824,2)</f>
        <v>0</v>
      </c>
      <c r="K824" s="206" t="s">
        <v>186</v>
      </c>
      <c r="L824" s="61"/>
      <c r="M824" s="211" t="s">
        <v>22</v>
      </c>
      <c r="N824" s="212" t="s">
        <v>47</v>
      </c>
      <c r="O824" s="42"/>
      <c r="P824" s="213">
        <f>O824*H824</f>
        <v>0</v>
      </c>
      <c r="Q824" s="213">
        <v>0</v>
      </c>
      <c r="R824" s="213">
        <f>Q824*H824</f>
        <v>0</v>
      </c>
      <c r="S824" s="213">
        <v>0.01</v>
      </c>
      <c r="T824" s="214">
        <f>S824*H824</f>
        <v>0.11699999999999999</v>
      </c>
      <c r="AR824" s="24" t="s">
        <v>187</v>
      </c>
      <c r="AT824" s="24" t="s">
        <v>182</v>
      </c>
      <c r="AU824" s="24" t="s">
        <v>84</v>
      </c>
      <c r="AY824" s="24" t="s">
        <v>179</v>
      </c>
      <c r="BE824" s="215">
        <f>IF(N824="základní",J824,0)</f>
        <v>0</v>
      </c>
      <c r="BF824" s="215">
        <f>IF(N824="snížená",J824,0)</f>
        <v>0</v>
      </c>
      <c r="BG824" s="215">
        <f>IF(N824="zákl. přenesená",J824,0)</f>
        <v>0</v>
      </c>
      <c r="BH824" s="215">
        <f>IF(N824="sníž. přenesená",J824,0)</f>
        <v>0</v>
      </c>
      <c r="BI824" s="215">
        <f>IF(N824="nulová",J824,0)</f>
        <v>0</v>
      </c>
      <c r="BJ824" s="24" t="s">
        <v>24</v>
      </c>
      <c r="BK824" s="215">
        <f>ROUND(I824*H824,2)</f>
        <v>0</v>
      </c>
      <c r="BL824" s="24" t="s">
        <v>187</v>
      </c>
      <c r="BM824" s="24" t="s">
        <v>977</v>
      </c>
    </row>
    <row r="825" spans="2:65" s="12" customFormat="1" ht="13.5">
      <c r="B825" s="216"/>
      <c r="C825" s="217"/>
      <c r="D825" s="218" t="s">
        <v>189</v>
      </c>
      <c r="E825" s="219" t="s">
        <v>22</v>
      </c>
      <c r="F825" s="220" t="s">
        <v>862</v>
      </c>
      <c r="G825" s="217"/>
      <c r="H825" s="221">
        <v>11.7</v>
      </c>
      <c r="I825" s="222"/>
      <c r="J825" s="217"/>
      <c r="K825" s="217"/>
      <c r="L825" s="223"/>
      <c r="M825" s="224"/>
      <c r="N825" s="225"/>
      <c r="O825" s="225"/>
      <c r="P825" s="225"/>
      <c r="Q825" s="225"/>
      <c r="R825" s="225"/>
      <c r="S825" s="225"/>
      <c r="T825" s="226"/>
      <c r="AT825" s="227" t="s">
        <v>189</v>
      </c>
      <c r="AU825" s="227" t="s">
        <v>84</v>
      </c>
      <c r="AV825" s="12" t="s">
        <v>84</v>
      </c>
      <c r="AW825" s="12" t="s">
        <v>39</v>
      </c>
      <c r="AX825" s="12" t="s">
        <v>76</v>
      </c>
      <c r="AY825" s="227" t="s">
        <v>179</v>
      </c>
    </row>
    <row r="826" spans="2:65" s="13" customFormat="1" ht="13.5">
      <c r="B826" s="228"/>
      <c r="C826" s="229"/>
      <c r="D826" s="218" t="s">
        <v>189</v>
      </c>
      <c r="E826" s="251" t="s">
        <v>22</v>
      </c>
      <c r="F826" s="252" t="s">
        <v>191</v>
      </c>
      <c r="G826" s="229"/>
      <c r="H826" s="253">
        <v>11.7</v>
      </c>
      <c r="I826" s="234"/>
      <c r="J826" s="229"/>
      <c r="K826" s="229"/>
      <c r="L826" s="235"/>
      <c r="M826" s="236"/>
      <c r="N826" s="237"/>
      <c r="O826" s="237"/>
      <c r="P826" s="237"/>
      <c r="Q826" s="237"/>
      <c r="R826" s="237"/>
      <c r="S826" s="237"/>
      <c r="T826" s="238"/>
      <c r="AT826" s="239" t="s">
        <v>189</v>
      </c>
      <c r="AU826" s="239" t="s">
        <v>84</v>
      </c>
      <c r="AV826" s="13" t="s">
        <v>187</v>
      </c>
      <c r="AW826" s="13" t="s">
        <v>39</v>
      </c>
      <c r="AX826" s="13" t="s">
        <v>24</v>
      </c>
      <c r="AY826" s="239" t="s">
        <v>179</v>
      </c>
    </row>
    <row r="827" spans="2:65" s="11" customFormat="1" ht="37.35" customHeight="1">
      <c r="B827" s="187"/>
      <c r="C827" s="188"/>
      <c r="D827" s="189" t="s">
        <v>75</v>
      </c>
      <c r="E827" s="190" t="s">
        <v>267</v>
      </c>
      <c r="F827" s="190" t="s">
        <v>978</v>
      </c>
      <c r="G827" s="188"/>
      <c r="H827" s="188"/>
      <c r="I827" s="191"/>
      <c r="J827" s="192">
        <f>BK827</f>
        <v>0</v>
      </c>
      <c r="K827" s="188"/>
      <c r="L827" s="193"/>
      <c r="M827" s="194"/>
      <c r="N827" s="195"/>
      <c r="O827" s="195"/>
      <c r="P827" s="196">
        <f>P828</f>
        <v>0</v>
      </c>
      <c r="Q827" s="195"/>
      <c r="R827" s="196">
        <f>R828</f>
        <v>0</v>
      </c>
      <c r="S827" s="195"/>
      <c r="T827" s="197">
        <f>T828</f>
        <v>0</v>
      </c>
      <c r="AR827" s="198" t="s">
        <v>197</v>
      </c>
      <c r="AT827" s="199" t="s">
        <v>75</v>
      </c>
      <c r="AU827" s="199" t="s">
        <v>76</v>
      </c>
      <c r="AY827" s="198" t="s">
        <v>179</v>
      </c>
      <c r="BK827" s="200">
        <f>BK828</f>
        <v>0</v>
      </c>
    </row>
    <row r="828" spans="2:65" s="11" customFormat="1" ht="19.899999999999999" customHeight="1">
      <c r="B828" s="187"/>
      <c r="C828" s="188"/>
      <c r="D828" s="201" t="s">
        <v>75</v>
      </c>
      <c r="E828" s="202" t="s">
        <v>361</v>
      </c>
      <c r="F828" s="202" t="s">
        <v>979</v>
      </c>
      <c r="G828" s="188"/>
      <c r="H828" s="188"/>
      <c r="I828" s="191"/>
      <c r="J828" s="203">
        <f>BK828</f>
        <v>0</v>
      </c>
      <c r="K828" s="188"/>
      <c r="L828" s="193"/>
      <c r="M828" s="194"/>
      <c r="N828" s="195"/>
      <c r="O828" s="195"/>
      <c r="P828" s="196">
        <f>SUM(P829:P834)</f>
        <v>0</v>
      </c>
      <c r="Q828" s="195"/>
      <c r="R828" s="196">
        <f>SUM(R829:R834)</f>
        <v>0</v>
      </c>
      <c r="S828" s="195"/>
      <c r="T828" s="197">
        <f>SUM(T829:T834)</f>
        <v>0</v>
      </c>
      <c r="AR828" s="198" t="s">
        <v>24</v>
      </c>
      <c r="AT828" s="199" t="s">
        <v>75</v>
      </c>
      <c r="AU828" s="199" t="s">
        <v>24</v>
      </c>
      <c r="AY828" s="198" t="s">
        <v>179</v>
      </c>
      <c r="BK828" s="200">
        <f>SUM(BK829:BK834)</f>
        <v>0</v>
      </c>
    </row>
    <row r="829" spans="2:65" s="1" customFormat="1" ht="31.5" customHeight="1">
      <c r="B829" s="41"/>
      <c r="C829" s="204" t="s">
        <v>980</v>
      </c>
      <c r="D829" s="204" t="s">
        <v>182</v>
      </c>
      <c r="E829" s="205" t="s">
        <v>981</v>
      </c>
      <c r="F829" s="206" t="s">
        <v>982</v>
      </c>
      <c r="G829" s="207" t="s">
        <v>771</v>
      </c>
      <c r="H829" s="208">
        <v>1</v>
      </c>
      <c r="I829" s="209"/>
      <c r="J829" s="210">
        <f>ROUND(I829*H829,2)</f>
        <v>0</v>
      </c>
      <c r="K829" s="206" t="s">
        <v>280</v>
      </c>
      <c r="L829" s="61"/>
      <c r="M829" s="211" t="s">
        <v>22</v>
      </c>
      <c r="N829" s="212" t="s">
        <v>47</v>
      </c>
      <c r="O829" s="42"/>
      <c r="P829" s="213">
        <f>O829*H829</f>
        <v>0</v>
      </c>
      <c r="Q829" s="213">
        <v>0</v>
      </c>
      <c r="R829" s="213">
        <f>Q829*H829</f>
        <v>0</v>
      </c>
      <c r="S829" s="213">
        <v>0</v>
      </c>
      <c r="T829" s="214">
        <f>S829*H829</f>
        <v>0</v>
      </c>
      <c r="AR829" s="24" t="s">
        <v>232</v>
      </c>
      <c r="AT829" s="24" t="s">
        <v>182</v>
      </c>
      <c r="AU829" s="24" t="s">
        <v>84</v>
      </c>
      <c r="AY829" s="24" t="s">
        <v>179</v>
      </c>
      <c r="BE829" s="215">
        <f>IF(N829="základní",J829,0)</f>
        <v>0</v>
      </c>
      <c r="BF829" s="215">
        <f>IF(N829="snížená",J829,0)</f>
        <v>0</v>
      </c>
      <c r="BG829" s="215">
        <f>IF(N829="zákl. přenesená",J829,0)</f>
        <v>0</v>
      </c>
      <c r="BH829" s="215">
        <f>IF(N829="sníž. přenesená",J829,0)</f>
        <v>0</v>
      </c>
      <c r="BI829" s="215">
        <f>IF(N829="nulová",J829,0)</f>
        <v>0</v>
      </c>
      <c r="BJ829" s="24" t="s">
        <v>24</v>
      </c>
      <c r="BK829" s="215">
        <f>ROUND(I829*H829,2)</f>
        <v>0</v>
      </c>
      <c r="BL829" s="24" t="s">
        <v>232</v>
      </c>
      <c r="BM829" s="24" t="s">
        <v>983</v>
      </c>
    </row>
    <row r="830" spans="2:65" s="12" customFormat="1" ht="13.5">
      <c r="B830" s="216"/>
      <c r="C830" s="217"/>
      <c r="D830" s="218" t="s">
        <v>189</v>
      </c>
      <c r="E830" s="219" t="s">
        <v>22</v>
      </c>
      <c r="F830" s="220" t="s">
        <v>24</v>
      </c>
      <c r="G830" s="217"/>
      <c r="H830" s="221">
        <v>1</v>
      </c>
      <c r="I830" s="222"/>
      <c r="J830" s="217"/>
      <c r="K830" s="217"/>
      <c r="L830" s="223"/>
      <c r="M830" s="224"/>
      <c r="N830" s="225"/>
      <c r="O830" s="225"/>
      <c r="P830" s="225"/>
      <c r="Q830" s="225"/>
      <c r="R830" s="225"/>
      <c r="S830" s="225"/>
      <c r="T830" s="226"/>
      <c r="AT830" s="227" t="s">
        <v>189</v>
      </c>
      <c r="AU830" s="227" t="s">
        <v>84</v>
      </c>
      <c r="AV830" s="12" t="s">
        <v>84</v>
      </c>
      <c r="AW830" s="12" t="s">
        <v>39</v>
      </c>
      <c r="AX830" s="12" t="s">
        <v>76</v>
      </c>
      <c r="AY830" s="227" t="s">
        <v>179</v>
      </c>
    </row>
    <row r="831" spans="2:65" s="13" customFormat="1" ht="13.5">
      <c r="B831" s="228"/>
      <c r="C831" s="229"/>
      <c r="D831" s="230" t="s">
        <v>189</v>
      </c>
      <c r="E831" s="231" t="s">
        <v>22</v>
      </c>
      <c r="F831" s="232" t="s">
        <v>191</v>
      </c>
      <c r="G831" s="229"/>
      <c r="H831" s="233">
        <v>1</v>
      </c>
      <c r="I831" s="234"/>
      <c r="J831" s="229"/>
      <c r="K831" s="229"/>
      <c r="L831" s="235"/>
      <c r="M831" s="236"/>
      <c r="N831" s="237"/>
      <c r="O831" s="237"/>
      <c r="P831" s="237"/>
      <c r="Q831" s="237"/>
      <c r="R831" s="237"/>
      <c r="S831" s="237"/>
      <c r="T831" s="238"/>
      <c r="AT831" s="239" t="s">
        <v>189</v>
      </c>
      <c r="AU831" s="239" t="s">
        <v>84</v>
      </c>
      <c r="AV831" s="13" t="s">
        <v>187</v>
      </c>
      <c r="AW831" s="13" t="s">
        <v>39</v>
      </c>
      <c r="AX831" s="13" t="s">
        <v>24</v>
      </c>
      <c r="AY831" s="239" t="s">
        <v>179</v>
      </c>
    </row>
    <row r="832" spans="2:65" s="1" customFormat="1" ht="22.5" customHeight="1">
      <c r="B832" s="41"/>
      <c r="C832" s="204" t="s">
        <v>685</v>
      </c>
      <c r="D832" s="204" t="s">
        <v>182</v>
      </c>
      <c r="E832" s="205" t="s">
        <v>984</v>
      </c>
      <c r="F832" s="206" t="s">
        <v>985</v>
      </c>
      <c r="G832" s="207" t="s">
        <v>986</v>
      </c>
      <c r="H832" s="208">
        <v>200</v>
      </c>
      <c r="I832" s="209"/>
      <c r="J832" s="210">
        <f>ROUND(I832*H832,2)</f>
        <v>0</v>
      </c>
      <c r="K832" s="206" t="s">
        <v>280</v>
      </c>
      <c r="L832" s="61"/>
      <c r="M832" s="211" t="s">
        <v>22</v>
      </c>
      <c r="N832" s="212" t="s">
        <v>47</v>
      </c>
      <c r="O832" s="42"/>
      <c r="P832" s="213">
        <f>O832*H832</f>
        <v>0</v>
      </c>
      <c r="Q832" s="213">
        <v>0</v>
      </c>
      <c r="R832" s="213">
        <f>Q832*H832</f>
        <v>0</v>
      </c>
      <c r="S832" s="213">
        <v>0</v>
      </c>
      <c r="T832" s="214">
        <f>S832*H832</f>
        <v>0</v>
      </c>
      <c r="AR832" s="24" t="s">
        <v>232</v>
      </c>
      <c r="AT832" s="24" t="s">
        <v>182</v>
      </c>
      <c r="AU832" s="24" t="s">
        <v>84</v>
      </c>
      <c r="AY832" s="24" t="s">
        <v>179</v>
      </c>
      <c r="BE832" s="215">
        <f>IF(N832="základní",J832,0)</f>
        <v>0</v>
      </c>
      <c r="BF832" s="215">
        <f>IF(N832="snížená",J832,0)</f>
        <v>0</v>
      </c>
      <c r="BG832" s="215">
        <f>IF(N832="zákl. přenesená",J832,0)</f>
        <v>0</v>
      </c>
      <c r="BH832" s="215">
        <f>IF(N832="sníž. přenesená",J832,0)</f>
        <v>0</v>
      </c>
      <c r="BI832" s="215">
        <f>IF(N832="nulová",J832,0)</f>
        <v>0</v>
      </c>
      <c r="BJ832" s="24" t="s">
        <v>24</v>
      </c>
      <c r="BK832" s="215">
        <f>ROUND(I832*H832,2)</f>
        <v>0</v>
      </c>
      <c r="BL832" s="24" t="s">
        <v>232</v>
      </c>
      <c r="BM832" s="24" t="s">
        <v>987</v>
      </c>
    </row>
    <row r="833" spans="2:65" s="12" customFormat="1" ht="13.5">
      <c r="B833" s="216"/>
      <c r="C833" s="217"/>
      <c r="D833" s="218" t="s">
        <v>189</v>
      </c>
      <c r="E833" s="219" t="s">
        <v>22</v>
      </c>
      <c r="F833" s="220" t="s">
        <v>988</v>
      </c>
      <c r="G833" s="217"/>
      <c r="H833" s="221">
        <v>200</v>
      </c>
      <c r="I833" s="222"/>
      <c r="J833" s="217"/>
      <c r="K833" s="217"/>
      <c r="L833" s="223"/>
      <c r="M833" s="224"/>
      <c r="N833" s="225"/>
      <c r="O833" s="225"/>
      <c r="P833" s="225"/>
      <c r="Q833" s="225"/>
      <c r="R833" s="225"/>
      <c r="S833" s="225"/>
      <c r="T833" s="226"/>
      <c r="AT833" s="227" t="s">
        <v>189</v>
      </c>
      <c r="AU833" s="227" t="s">
        <v>84</v>
      </c>
      <c r="AV833" s="12" t="s">
        <v>84</v>
      </c>
      <c r="AW833" s="12" t="s">
        <v>39</v>
      </c>
      <c r="AX833" s="12" t="s">
        <v>76</v>
      </c>
      <c r="AY833" s="227" t="s">
        <v>179</v>
      </c>
    </row>
    <row r="834" spans="2:65" s="13" customFormat="1" ht="13.5">
      <c r="B834" s="228"/>
      <c r="C834" s="229"/>
      <c r="D834" s="218" t="s">
        <v>189</v>
      </c>
      <c r="E834" s="251" t="s">
        <v>22</v>
      </c>
      <c r="F834" s="252" t="s">
        <v>191</v>
      </c>
      <c r="G834" s="229"/>
      <c r="H834" s="253">
        <v>200</v>
      </c>
      <c r="I834" s="234"/>
      <c r="J834" s="229"/>
      <c r="K834" s="229"/>
      <c r="L834" s="235"/>
      <c r="M834" s="236"/>
      <c r="N834" s="237"/>
      <c r="O834" s="237"/>
      <c r="P834" s="237"/>
      <c r="Q834" s="237"/>
      <c r="R834" s="237"/>
      <c r="S834" s="237"/>
      <c r="T834" s="238"/>
      <c r="AT834" s="239" t="s">
        <v>189</v>
      </c>
      <c r="AU834" s="239" t="s">
        <v>84</v>
      </c>
      <c r="AV834" s="13" t="s">
        <v>187</v>
      </c>
      <c r="AW834" s="13" t="s">
        <v>39</v>
      </c>
      <c r="AX834" s="13" t="s">
        <v>24</v>
      </c>
      <c r="AY834" s="239" t="s">
        <v>179</v>
      </c>
    </row>
    <row r="835" spans="2:65" s="11" customFormat="1" ht="37.35" customHeight="1">
      <c r="B835" s="187"/>
      <c r="C835" s="188"/>
      <c r="D835" s="189" t="s">
        <v>75</v>
      </c>
      <c r="E835" s="190" t="s">
        <v>936</v>
      </c>
      <c r="F835" s="190" t="s">
        <v>989</v>
      </c>
      <c r="G835" s="188"/>
      <c r="H835" s="188"/>
      <c r="I835" s="191"/>
      <c r="J835" s="192">
        <f>BK835</f>
        <v>0</v>
      </c>
      <c r="K835" s="188"/>
      <c r="L835" s="193"/>
      <c r="M835" s="194"/>
      <c r="N835" s="195"/>
      <c r="O835" s="195"/>
      <c r="P835" s="196">
        <f>P836+P1157+P1169+P1191+P1435+P1555+P1648+P1870+P2044+P2145+P2159+P2230+P2253+P2268+P2298</f>
        <v>0</v>
      </c>
      <c r="Q835" s="195"/>
      <c r="R835" s="196">
        <f>R836+R1157+R1169+R1191+R1435+R1555+R1648+R1870+R2044+R2145+R2159+R2230+R2253+R2268+R2298</f>
        <v>14.526673240000001</v>
      </c>
      <c r="S835" s="195"/>
      <c r="T835" s="197">
        <f>T836+T1157+T1169+T1191+T1435+T1555+T1648+T1870+T2044+T2145+T2159+T2230+T2253+T2268+T2298</f>
        <v>4.5314199999999999E-2</v>
      </c>
      <c r="AR835" s="198" t="s">
        <v>24</v>
      </c>
      <c r="AT835" s="199" t="s">
        <v>75</v>
      </c>
      <c r="AU835" s="199" t="s">
        <v>76</v>
      </c>
      <c r="AY835" s="198" t="s">
        <v>179</v>
      </c>
      <c r="BK835" s="200">
        <f>BK836+BK1157+BK1169+BK1191+BK1435+BK1555+BK1648+BK1870+BK2044+BK2145+BK2159+BK2230+BK2253+BK2268+BK2298</f>
        <v>0</v>
      </c>
    </row>
    <row r="836" spans="2:65" s="11" customFormat="1" ht="19.899999999999999" customHeight="1">
      <c r="B836" s="187"/>
      <c r="C836" s="188"/>
      <c r="D836" s="201" t="s">
        <v>75</v>
      </c>
      <c r="E836" s="202" t="s">
        <v>990</v>
      </c>
      <c r="F836" s="202" t="s">
        <v>991</v>
      </c>
      <c r="G836" s="188"/>
      <c r="H836" s="188"/>
      <c r="I836" s="191"/>
      <c r="J836" s="203">
        <f>BK836</f>
        <v>0</v>
      </c>
      <c r="K836" s="188"/>
      <c r="L836" s="193"/>
      <c r="M836" s="194"/>
      <c r="N836" s="195"/>
      <c r="O836" s="195"/>
      <c r="P836" s="196">
        <f>SUM(P837:P1156)</f>
        <v>0</v>
      </c>
      <c r="Q836" s="195"/>
      <c r="R836" s="196">
        <f>SUM(R837:R1156)</f>
        <v>0</v>
      </c>
      <c r="S836" s="195"/>
      <c r="T836" s="197">
        <f>SUM(T837:T1156)</f>
        <v>0</v>
      </c>
      <c r="AR836" s="198" t="s">
        <v>84</v>
      </c>
      <c r="AT836" s="199" t="s">
        <v>75</v>
      </c>
      <c r="AU836" s="199" t="s">
        <v>24</v>
      </c>
      <c r="AY836" s="198" t="s">
        <v>179</v>
      </c>
      <c r="BK836" s="200">
        <f>SUM(BK837:BK1156)</f>
        <v>0</v>
      </c>
    </row>
    <row r="837" spans="2:65" s="1" customFormat="1" ht="22.5" customHeight="1">
      <c r="B837" s="41"/>
      <c r="C837" s="254" t="s">
        <v>992</v>
      </c>
      <c r="D837" s="254" t="s">
        <v>267</v>
      </c>
      <c r="E837" s="255" t="s">
        <v>993</v>
      </c>
      <c r="F837" s="256" t="s">
        <v>994</v>
      </c>
      <c r="G837" s="257" t="s">
        <v>185</v>
      </c>
      <c r="H837" s="258">
        <v>194.89599999999999</v>
      </c>
      <c r="I837" s="259"/>
      <c r="J837" s="260">
        <f>ROUND(I837*H837,2)</f>
        <v>0</v>
      </c>
      <c r="K837" s="256" t="s">
        <v>186</v>
      </c>
      <c r="L837" s="261"/>
      <c r="M837" s="262" t="s">
        <v>22</v>
      </c>
      <c r="N837" s="263" t="s">
        <v>47</v>
      </c>
      <c r="O837" s="42"/>
      <c r="P837" s="213">
        <f>O837*H837</f>
        <v>0</v>
      </c>
      <c r="Q837" s="213">
        <v>0</v>
      </c>
      <c r="R837" s="213">
        <f>Q837*H837</f>
        <v>0</v>
      </c>
      <c r="S837" s="213">
        <v>0</v>
      </c>
      <c r="T837" s="214">
        <f>S837*H837</f>
        <v>0</v>
      </c>
      <c r="AR837" s="24" t="s">
        <v>311</v>
      </c>
      <c r="AT837" s="24" t="s">
        <v>267</v>
      </c>
      <c r="AU837" s="24" t="s">
        <v>84</v>
      </c>
      <c r="AY837" s="24" t="s">
        <v>179</v>
      </c>
      <c r="BE837" s="215">
        <f>IF(N837="základní",J837,0)</f>
        <v>0</v>
      </c>
      <c r="BF837" s="215">
        <f>IF(N837="snížená",J837,0)</f>
        <v>0</v>
      </c>
      <c r="BG837" s="215">
        <f>IF(N837="zákl. přenesená",J837,0)</f>
        <v>0</v>
      </c>
      <c r="BH837" s="215">
        <f>IF(N837="sníž. přenesená",J837,0)</f>
        <v>0</v>
      </c>
      <c r="BI837" s="215">
        <f>IF(N837="nulová",J837,0)</f>
        <v>0</v>
      </c>
      <c r="BJ837" s="24" t="s">
        <v>24</v>
      </c>
      <c r="BK837" s="215">
        <f>ROUND(I837*H837,2)</f>
        <v>0</v>
      </c>
      <c r="BL837" s="24" t="s">
        <v>266</v>
      </c>
      <c r="BM837" s="24" t="s">
        <v>995</v>
      </c>
    </row>
    <row r="838" spans="2:65" s="14" customFormat="1" ht="13.5">
      <c r="B838" s="240"/>
      <c r="C838" s="241"/>
      <c r="D838" s="218" t="s">
        <v>189</v>
      </c>
      <c r="E838" s="242" t="s">
        <v>22</v>
      </c>
      <c r="F838" s="243" t="s">
        <v>996</v>
      </c>
      <c r="G838" s="241"/>
      <c r="H838" s="244" t="s">
        <v>22</v>
      </c>
      <c r="I838" s="245"/>
      <c r="J838" s="241"/>
      <c r="K838" s="241"/>
      <c r="L838" s="246"/>
      <c r="M838" s="247"/>
      <c r="N838" s="248"/>
      <c r="O838" s="248"/>
      <c r="P838" s="248"/>
      <c r="Q838" s="248"/>
      <c r="R838" s="248"/>
      <c r="S838" s="248"/>
      <c r="T838" s="249"/>
      <c r="AT838" s="250" t="s">
        <v>189</v>
      </c>
      <c r="AU838" s="250" t="s">
        <v>84</v>
      </c>
      <c r="AV838" s="14" t="s">
        <v>24</v>
      </c>
      <c r="AW838" s="14" t="s">
        <v>39</v>
      </c>
      <c r="AX838" s="14" t="s">
        <v>76</v>
      </c>
      <c r="AY838" s="250" t="s">
        <v>179</v>
      </c>
    </row>
    <row r="839" spans="2:65" s="12" customFormat="1" ht="13.5">
      <c r="B839" s="216"/>
      <c r="C839" s="217"/>
      <c r="D839" s="218" t="s">
        <v>189</v>
      </c>
      <c r="E839" s="219" t="s">
        <v>22</v>
      </c>
      <c r="F839" s="220" t="s">
        <v>997</v>
      </c>
      <c r="G839" s="217"/>
      <c r="H839" s="221">
        <v>129.375</v>
      </c>
      <c r="I839" s="222"/>
      <c r="J839" s="217"/>
      <c r="K839" s="217"/>
      <c r="L839" s="223"/>
      <c r="M839" s="224"/>
      <c r="N839" s="225"/>
      <c r="O839" s="225"/>
      <c r="P839" s="225"/>
      <c r="Q839" s="225"/>
      <c r="R839" s="225"/>
      <c r="S839" s="225"/>
      <c r="T839" s="226"/>
      <c r="AT839" s="227" t="s">
        <v>189</v>
      </c>
      <c r="AU839" s="227" t="s">
        <v>84</v>
      </c>
      <c r="AV839" s="12" t="s">
        <v>84</v>
      </c>
      <c r="AW839" s="12" t="s">
        <v>39</v>
      </c>
      <c r="AX839" s="12" t="s">
        <v>76</v>
      </c>
      <c r="AY839" s="227" t="s">
        <v>179</v>
      </c>
    </row>
    <row r="840" spans="2:65" s="14" customFormat="1" ht="13.5">
      <c r="B840" s="240"/>
      <c r="C840" s="241"/>
      <c r="D840" s="218" t="s">
        <v>189</v>
      </c>
      <c r="E840" s="242" t="s">
        <v>22</v>
      </c>
      <c r="F840" s="243" t="s">
        <v>998</v>
      </c>
      <c r="G840" s="241"/>
      <c r="H840" s="244" t="s">
        <v>22</v>
      </c>
      <c r="I840" s="245"/>
      <c r="J840" s="241"/>
      <c r="K840" s="241"/>
      <c r="L840" s="246"/>
      <c r="M840" s="247"/>
      <c r="N840" s="248"/>
      <c r="O840" s="248"/>
      <c r="P840" s="248"/>
      <c r="Q840" s="248"/>
      <c r="R840" s="248"/>
      <c r="S840" s="248"/>
      <c r="T840" s="249"/>
      <c r="AT840" s="250" t="s">
        <v>189</v>
      </c>
      <c r="AU840" s="250" t="s">
        <v>84</v>
      </c>
      <c r="AV840" s="14" t="s">
        <v>24</v>
      </c>
      <c r="AW840" s="14" t="s">
        <v>39</v>
      </c>
      <c r="AX840" s="14" t="s">
        <v>76</v>
      </c>
      <c r="AY840" s="250" t="s">
        <v>179</v>
      </c>
    </row>
    <row r="841" spans="2:65" s="12" customFormat="1" ht="13.5">
      <c r="B841" s="216"/>
      <c r="C841" s="217"/>
      <c r="D841" s="218" t="s">
        <v>189</v>
      </c>
      <c r="E841" s="219" t="s">
        <v>22</v>
      </c>
      <c r="F841" s="220" t="s">
        <v>999</v>
      </c>
      <c r="G841" s="217"/>
      <c r="H841" s="221">
        <v>40.865000000000002</v>
      </c>
      <c r="I841" s="222"/>
      <c r="J841" s="217"/>
      <c r="K841" s="217"/>
      <c r="L841" s="223"/>
      <c r="M841" s="224"/>
      <c r="N841" s="225"/>
      <c r="O841" s="225"/>
      <c r="P841" s="225"/>
      <c r="Q841" s="225"/>
      <c r="R841" s="225"/>
      <c r="S841" s="225"/>
      <c r="T841" s="226"/>
      <c r="AT841" s="227" t="s">
        <v>189</v>
      </c>
      <c r="AU841" s="227" t="s">
        <v>84</v>
      </c>
      <c r="AV841" s="12" t="s">
        <v>84</v>
      </c>
      <c r="AW841" s="12" t="s">
        <v>39</v>
      </c>
      <c r="AX841" s="12" t="s">
        <v>76</v>
      </c>
      <c r="AY841" s="227" t="s">
        <v>179</v>
      </c>
    </row>
    <row r="842" spans="2:65" s="14" customFormat="1" ht="13.5">
      <c r="B842" s="240"/>
      <c r="C842" s="241"/>
      <c r="D842" s="218" t="s">
        <v>189</v>
      </c>
      <c r="E842" s="242" t="s">
        <v>22</v>
      </c>
      <c r="F842" s="243" t="s">
        <v>1000</v>
      </c>
      <c r="G842" s="241"/>
      <c r="H842" s="244" t="s">
        <v>22</v>
      </c>
      <c r="I842" s="245"/>
      <c r="J842" s="241"/>
      <c r="K842" s="241"/>
      <c r="L842" s="246"/>
      <c r="M842" s="247"/>
      <c r="N842" s="248"/>
      <c r="O842" s="248"/>
      <c r="P842" s="248"/>
      <c r="Q842" s="248"/>
      <c r="R842" s="248"/>
      <c r="S842" s="248"/>
      <c r="T842" s="249"/>
      <c r="AT842" s="250" t="s">
        <v>189</v>
      </c>
      <c r="AU842" s="250" t="s">
        <v>84</v>
      </c>
      <c r="AV842" s="14" t="s">
        <v>24</v>
      </c>
      <c r="AW842" s="14" t="s">
        <v>39</v>
      </c>
      <c r="AX842" s="14" t="s">
        <v>76</v>
      </c>
      <c r="AY842" s="250" t="s">
        <v>179</v>
      </c>
    </row>
    <row r="843" spans="2:65" s="12" customFormat="1" ht="13.5">
      <c r="B843" s="216"/>
      <c r="C843" s="217"/>
      <c r="D843" s="218" t="s">
        <v>189</v>
      </c>
      <c r="E843" s="219" t="s">
        <v>22</v>
      </c>
      <c r="F843" s="220" t="s">
        <v>1001</v>
      </c>
      <c r="G843" s="217"/>
      <c r="H843" s="221">
        <v>24.655999999999999</v>
      </c>
      <c r="I843" s="222"/>
      <c r="J843" s="217"/>
      <c r="K843" s="217"/>
      <c r="L843" s="223"/>
      <c r="M843" s="224"/>
      <c r="N843" s="225"/>
      <c r="O843" s="225"/>
      <c r="P843" s="225"/>
      <c r="Q843" s="225"/>
      <c r="R843" s="225"/>
      <c r="S843" s="225"/>
      <c r="T843" s="226"/>
      <c r="AT843" s="227" t="s">
        <v>189</v>
      </c>
      <c r="AU843" s="227" t="s">
        <v>84</v>
      </c>
      <c r="AV843" s="12" t="s">
        <v>84</v>
      </c>
      <c r="AW843" s="12" t="s">
        <v>39</v>
      </c>
      <c r="AX843" s="12" t="s">
        <v>76</v>
      </c>
      <c r="AY843" s="227" t="s">
        <v>179</v>
      </c>
    </row>
    <row r="844" spans="2:65" s="13" customFormat="1" ht="13.5">
      <c r="B844" s="228"/>
      <c r="C844" s="229"/>
      <c r="D844" s="230" t="s">
        <v>189</v>
      </c>
      <c r="E844" s="231" t="s">
        <v>22</v>
      </c>
      <c r="F844" s="232" t="s">
        <v>191</v>
      </c>
      <c r="G844" s="229"/>
      <c r="H844" s="233">
        <v>194.89599999999999</v>
      </c>
      <c r="I844" s="234"/>
      <c r="J844" s="229"/>
      <c r="K844" s="229"/>
      <c r="L844" s="235"/>
      <c r="M844" s="236"/>
      <c r="N844" s="237"/>
      <c r="O844" s="237"/>
      <c r="P844" s="237"/>
      <c r="Q844" s="237"/>
      <c r="R844" s="237"/>
      <c r="S844" s="237"/>
      <c r="T844" s="238"/>
      <c r="AT844" s="239" t="s">
        <v>189</v>
      </c>
      <c r="AU844" s="239" t="s">
        <v>84</v>
      </c>
      <c r="AV844" s="13" t="s">
        <v>187</v>
      </c>
      <c r="AW844" s="13" t="s">
        <v>39</v>
      </c>
      <c r="AX844" s="13" t="s">
        <v>24</v>
      </c>
      <c r="AY844" s="239" t="s">
        <v>179</v>
      </c>
    </row>
    <row r="845" spans="2:65" s="1" customFormat="1" ht="22.5" customHeight="1">
      <c r="B845" s="41"/>
      <c r="C845" s="254" t="s">
        <v>688</v>
      </c>
      <c r="D845" s="254" t="s">
        <v>267</v>
      </c>
      <c r="E845" s="255" t="s">
        <v>1002</v>
      </c>
      <c r="F845" s="256" t="s">
        <v>1003</v>
      </c>
      <c r="G845" s="257" t="s">
        <v>185</v>
      </c>
      <c r="H845" s="258">
        <v>443.98200000000003</v>
      </c>
      <c r="I845" s="259"/>
      <c r="J845" s="260">
        <f>ROUND(I845*H845,2)</f>
        <v>0</v>
      </c>
      <c r="K845" s="256" t="s">
        <v>186</v>
      </c>
      <c r="L845" s="261"/>
      <c r="M845" s="262" t="s">
        <v>22</v>
      </c>
      <c r="N845" s="263" t="s">
        <v>47</v>
      </c>
      <c r="O845" s="42"/>
      <c r="P845" s="213">
        <f>O845*H845</f>
        <v>0</v>
      </c>
      <c r="Q845" s="213">
        <v>0</v>
      </c>
      <c r="R845" s="213">
        <f>Q845*H845</f>
        <v>0</v>
      </c>
      <c r="S845" s="213">
        <v>0</v>
      </c>
      <c r="T845" s="214">
        <f>S845*H845</f>
        <v>0</v>
      </c>
      <c r="AR845" s="24" t="s">
        <v>311</v>
      </c>
      <c r="AT845" s="24" t="s">
        <v>267</v>
      </c>
      <c r="AU845" s="24" t="s">
        <v>84</v>
      </c>
      <c r="AY845" s="24" t="s">
        <v>179</v>
      </c>
      <c r="BE845" s="215">
        <f>IF(N845="základní",J845,0)</f>
        <v>0</v>
      </c>
      <c r="BF845" s="215">
        <f>IF(N845="snížená",J845,0)</f>
        <v>0</v>
      </c>
      <c r="BG845" s="215">
        <f>IF(N845="zákl. přenesená",J845,0)</f>
        <v>0</v>
      </c>
      <c r="BH845" s="215">
        <f>IF(N845="sníž. přenesená",J845,0)</f>
        <v>0</v>
      </c>
      <c r="BI845" s="215">
        <f>IF(N845="nulová",J845,0)</f>
        <v>0</v>
      </c>
      <c r="BJ845" s="24" t="s">
        <v>24</v>
      </c>
      <c r="BK845" s="215">
        <f>ROUND(I845*H845,2)</f>
        <v>0</v>
      </c>
      <c r="BL845" s="24" t="s">
        <v>266</v>
      </c>
      <c r="BM845" s="24" t="s">
        <v>1004</v>
      </c>
    </row>
    <row r="846" spans="2:65" s="12" customFormat="1" ht="13.5">
      <c r="B846" s="216"/>
      <c r="C846" s="217"/>
      <c r="D846" s="218" t="s">
        <v>189</v>
      </c>
      <c r="E846" s="219" t="s">
        <v>22</v>
      </c>
      <c r="F846" s="220" t="s">
        <v>1005</v>
      </c>
      <c r="G846" s="217"/>
      <c r="H846" s="221">
        <v>638.87800000000004</v>
      </c>
      <c r="I846" s="222"/>
      <c r="J846" s="217"/>
      <c r="K846" s="217"/>
      <c r="L846" s="223"/>
      <c r="M846" s="224"/>
      <c r="N846" s="225"/>
      <c r="O846" s="225"/>
      <c r="P846" s="225"/>
      <c r="Q846" s="225"/>
      <c r="R846" s="225"/>
      <c r="S846" s="225"/>
      <c r="T846" s="226"/>
      <c r="AT846" s="227" t="s">
        <v>189</v>
      </c>
      <c r="AU846" s="227" t="s">
        <v>84</v>
      </c>
      <c r="AV846" s="12" t="s">
        <v>84</v>
      </c>
      <c r="AW846" s="12" t="s">
        <v>39</v>
      </c>
      <c r="AX846" s="12" t="s">
        <v>76</v>
      </c>
      <c r="AY846" s="227" t="s">
        <v>179</v>
      </c>
    </row>
    <row r="847" spans="2:65" s="14" customFormat="1" ht="13.5">
      <c r="B847" s="240"/>
      <c r="C847" s="241"/>
      <c r="D847" s="218" t="s">
        <v>189</v>
      </c>
      <c r="E847" s="242" t="s">
        <v>22</v>
      </c>
      <c r="F847" s="243" t="s">
        <v>996</v>
      </c>
      <c r="G847" s="241"/>
      <c r="H847" s="244" t="s">
        <v>22</v>
      </c>
      <c r="I847" s="245"/>
      <c r="J847" s="241"/>
      <c r="K847" s="241"/>
      <c r="L847" s="246"/>
      <c r="M847" s="247"/>
      <c r="N847" s="248"/>
      <c r="O847" s="248"/>
      <c r="P847" s="248"/>
      <c r="Q847" s="248"/>
      <c r="R847" s="248"/>
      <c r="S847" s="248"/>
      <c r="T847" s="249"/>
      <c r="AT847" s="250" t="s">
        <v>189</v>
      </c>
      <c r="AU847" s="250" t="s">
        <v>84</v>
      </c>
      <c r="AV847" s="14" t="s">
        <v>24</v>
      </c>
      <c r="AW847" s="14" t="s">
        <v>39</v>
      </c>
      <c r="AX847" s="14" t="s">
        <v>76</v>
      </c>
      <c r="AY847" s="250" t="s">
        <v>179</v>
      </c>
    </row>
    <row r="848" spans="2:65" s="12" customFormat="1" ht="13.5">
      <c r="B848" s="216"/>
      <c r="C848" s="217"/>
      <c r="D848" s="218" t="s">
        <v>189</v>
      </c>
      <c r="E848" s="219" t="s">
        <v>22</v>
      </c>
      <c r="F848" s="220" t="s">
        <v>1006</v>
      </c>
      <c r="G848" s="217"/>
      <c r="H848" s="221">
        <v>-129.375</v>
      </c>
      <c r="I848" s="222"/>
      <c r="J848" s="217"/>
      <c r="K848" s="217"/>
      <c r="L848" s="223"/>
      <c r="M848" s="224"/>
      <c r="N848" s="225"/>
      <c r="O848" s="225"/>
      <c r="P848" s="225"/>
      <c r="Q848" s="225"/>
      <c r="R848" s="225"/>
      <c r="S848" s="225"/>
      <c r="T848" s="226"/>
      <c r="AT848" s="227" t="s">
        <v>189</v>
      </c>
      <c r="AU848" s="227" t="s">
        <v>84</v>
      </c>
      <c r="AV848" s="12" t="s">
        <v>84</v>
      </c>
      <c r="AW848" s="12" t="s">
        <v>39</v>
      </c>
      <c r="AX848" s="12" t="s">
        <v>76</v>
      </c>
      <c r="AY848" s="227" t="s">
        <v>179</v>
      </c>
    </row>
    <row r="849" spans="2:65" s="14" customFormat="1" ht="13.5">
      <c r="B849" s="240"/>
      <c r="C849" s="241"/>
      <c r="D849" s="218" t="s">
        <v>189</v>
      </c>
      <c r="E849" s="242" t="s">
        <v>22</v>
      </c>
      <c r="F849" s="243" t="s">
        <v>998</v>
      </c>
      <c r="G849" s="241"/>
      <c r="H849" s="244" t="s">
        <v>22</v>
      </c>
      <c r="I849" s="245"/>
      <c r="J849" s="241"/>
      <c r="K849" s="241"/>
      <c r="L849" s="246"/>
      <c r="M849" s="247"/>
      <c r="N849" s="248"/>
      <c r="O849" s="248"/>
      <c r="P849" s="248"/>
      <c r="Q849" s="248"/>
      <c r="R849" s="248"/>
      <c r="S849" s="248"/>
      <c r="T849" s="249"/>
      <c r="AT849" s="250" t="s">
        <v>189</v>
      </c>
      <c r="AU849" s="250" t="s">
        <v>84</v>
      </c>
      <c r="AV849" s="14" t="s">
        <v>24</v>
      </c>
      <c r="AW849" s="14" t="s">
        <v>39</v>
      </c>
      <c r="AX849" s="14" t="s">
        <v>76</v>
      </c>
      <c r="AY849" s="250" t="s">
        <v>179</v>
      </c>
    </row>
    <row r="850" spans="2:65" s="12" customFormat="1" ht="13.5">
      <c r="B850" s="216"/>
      <c r="C850" s="217"/>
      <c r="D850" s="218" t="s">
        <v>189</v>
      </c>
      <c r="E850" s="219" t="s">
        <v>22</v>
      </c>
      <c r="F850" s="220" t="s">
        <v>1007</v>
      </c>
      <c r="G850" s="217"/>
      <c r="H850" s="221">
        <v>-40.865000000000002</v>
      </c>
      <c r="I850" s="222"/>
      <c r="J850" s="217"/>
      <c r="K850" s="217"/>
      <c r="L850" s="223"/>
      <c r="M850" s="224"/>
      <c r="N850" s="225"/>
      <c r="O850" s="225"/>
      <c r="P850" s="225"/>
      <c r="Q850" s="225"/>
      <c r="R850" s="225"/>
      <c r="S850" s="225"/>
      <c r="T850" s="226"/>
      <c r="AT850" s="227" t="s">
        <v>189</v>
      </c>
      <c r="AU850" s="227" t="s">
        <v>84</v>
      </c>
      <c r="AV850" s="12" t="s">
        <v>84</v>
      </c>
      <c r="AW850" s="12" t="s">
        <v>39</v>
      </c>
      <c r="AX850" s="12" t="s">
        <v>76</v>
      </c>
      <c r="AY850" s="227" t="s">
        <v>179</v>
      </c>
    </row>
    <row r="851" spans="2:65" s="14" customFormat="1" ht="13.5">
      <c r="B851" s="240"/>
      <c r="C851" s="241"/>
      <c r="D851" s="218" t="s">
        <v>189</v>
      </c>
      <c r="E851" s="242" t="s">
        <v>22</v>
      </c>
      <c r="F851" s="243" t="s">
        <v>1008</v>
      </c>
      <c r="G851" s="241"/>
      <c r="H851" s="244" t="s">
        <v>22</v>
      </c>
      <c r="I851" s="245"/>
      <c r="J851" s="241"/>
      <c r="K851" s="241"/>
      <c r="L851" s="246"/>
      <c r="M851" s="247"/>
      <c r="N851" s="248"/>
      <c r="O851" s="248"/>
      <c r="P851" s="248"/>
      <c r="Q851" s="248"/>
      <c r="R851" s="248"/>
      <c r="S851" s="248"/>
      <c r="T851" s="249"/>
      <c r="AT851" s="250" t="s">
        <v>189</v>
      </c>
      <c r="AU851" s="250" t="s">
        <v>84</v>
      </c>
      <c r="AV851" s="14" t="s">
        <v>24</v>
      </c>
      <c r="AW851" s="14" t="s">
        <v>39</v>
      </c>
      <c r="AX851" s="14" t="s">
        <v>76</v>
      </c>
      <c r="AY851" s="250" t="s">
        <v>179</v>
      </c>
    </row>
    <row r="852" spans="2:65" s="12" customFormat="1" ht="13.5">
      <c r="B852" s="216"/>
      <c r="C852" s="217"/>
      <c r="D852" s="218" t="s">
        <v>189</v>
      </c>
      <c r="E852" s="219" t="s">
        <v>22</v>
      </c>
      <c r="F852" s="220" t="s">
        <v>1009</v>
      </c>
      <c r="G852" s="217"/>
      <c r="H852" s="221">
        <v>-24.655999999999999</v>
      </c>
      <c r="I852" s="222"/>
      <c r="J852" s="217"/>
      <c r="K852" s="217"/>
      <c r="L852" s="223"/>
      <c r="M852" s="224"/>
      <c r="N852" s="225"/>
      <c r="O852" s="225"/>
      <c r="P852" s="225"/>
      <c r="Q852" s="225"/>
      <c r="R852" s="225"/>
      <c r="S852" s="225"/>
      <c r="T852" s="226"/>
      <c r="AT852" s="227" t="s">
        <v>189</v>
      </c>
      <c r="AU852" s="227" t="s">
        <v>84</v>
      </c>
      <c r="AV852" s="12" t="s">
        <v>84</v>
      </c>
      <c r="AW852" s="12" t="s">
        <v>39</v>
      </c>
      <c r="AX852" s="12" t="s">
        <v>76</v>
      </c>
      <c r="AY852" s="227" t="s">
        <v>179</v>
      </c>
    </row>
    <row r="853" spans="2:65" s="13" customFormat="1" ht="13.5">
      <c r="B853" s="228"/>
      <c r="C853" s="229"/>
      <c r="D853" s="230" t="s">
        <v>189</v>
      </c>
      <c r="E853" s="231" t="s">
        <v>22</v>
      </c>
      <c r="F853" s="232" t="s">
        <v>191</v>
      </c>
      <c r="G853" s="229"/>
      <c r="H853" s="233">
        <v>443.98200000000003</v>
      </c>
      <c r="I853" s="234"/>
      <c r="J853" s="229"/>
      <c r="K853" s="229"/>
      <c r="L853" s="235"/>
      <c r="M853" s="236"/>
      <c r="N853" s="237"/>
      <c r="O853" s="237"/>
      <c r="P853" s="237"/>
      <c r="Q853" s="237"/>
      <c r="R853" s="237"/>
      <c r="S853" s="237"/>
      <c r="T853" s="238"/>
      <c r="AT853" s="239" t="s">
        <v>189</v>
      </c>
      <c r="AU853" s="239" t="s">
        <v>84</v>
      </c>
      <c r="AV853" s="13" t="s">
        <v>187</v>
      </c>
      <c r="AW853" s="13" t="s">
        <v>39</v>
      </c>
      <c r="AX853" s="13" t="s">
        <v>24</v>
      </c>
      <c r="AY853" s="239" t="s">
        <v>179</v>
      </c>
    </row>
    <row r="854" spans="2:65" s="1" customFormat="1" ht="22.5" customHeight="1">
      <c r="B854" s="41"/>
      <c r="C854" s="254" t="s">
        <v>1010</v>
      </c>
      <c r="D854" s="254" t="s">
        <v>267</v>
      </c>
      <c r="E854" s="255" t="s">
        <v>1011</v>
      </c>
      <c r="F854" s="256" t="s">
        <v>1012</v>
      </c>
      <c r="G854" s="257" t="s">
        <v>185</v>
      </c>
      <c r="H854" s="258">
        <v>124.98699999999999</v>
      </c>
      <c r="I854" s="259"/>
      <c r="J854" s="260">
        <f>ROUND(I854*H854,2)</f>
        <v>0</v>
      </c>
      <c r="K854" s="256" t="s">
        <v>186</v>
      </c>
      <c r="L854" s="261"/>
      <c r="M854" s="262" t="s">
        <v>22</v>
      </c>
      <c r="N854" s="263" t="s">
        <v>47</v>
      </c>
      <c r="O854" s="42"/>
      <c r="P854" s="213">
        <f>O854*H854</f>
        <v>0</v>
      </c>
      <c r="Q854" s="213">
        <v>0</v>
      </c>
      <c r="R854" s="213">
        <f>Q854*H854</f>
        <v>0</v>
      </c>
      <c r="S854" s="213">
        <v>0</v>
      </c>
      <c r="T854" s="214">
        <f>S854*H854</f>
        <v>0</v>
      </c>
      <c r="AR854" s="24" t="s">
        <v>311</v>
      </c>
      <c r="AT854" s="24" t="s">
        <v>267</v>
      </c>
      <c r="AU854" s="24" t="s">
        <v>84</v>
      </c>
      <c r="AY854" s="24" t="s">
        <v>179</v>
      </c>
      <c r="BE854" s="215">
        <f>IF(N854="základní",J854,0)</f>
        <v>0</v>
      </c>
      <c r="BF854" s="215">
        <f>IF(N854="snížená",J854,0)</f>
        <v>0</v>
      </c>
      <c r="BG854" s="215">
        <f>IF(N854="zákl. přenesená",J854,0)</f>
        <v>0</v>
      </c>
      <c r="BH854" s="215">
        <f>IF(N854="sníž. přenesená",J854,0)</f>
        <v>0</v>
      </c>
      <c r="BI854" s="215">
        <f>IF(N854="nulová",J854,0)</f>
        <v>0</v>
      </c>
      <c r="BJ854" s="24" t="s">
        <v>24</v>
      </c>
      <c r="BK854" s="215">
        <f>ROUND(I854*H854,2)</f>
        <v>0</v>
      </c>
      <c r="BL854" s="24" t="s">
        <v>266</v>
      </c>
      <c r="BM854" s="24" t="s">
        <v>1013</v>
      </c>
    </row>
    <row r="855" spans="2:65" s="14" customFormat="1" ht="13.5">
      <c r="B855" s="240"/>
      <c r="C855" s="241"/>
      <c r="D855" s="218" t="s">
        <v>189</v>
      </c>
      <c r="E855" s="242" t="s">
        <v>22</v>
      </c>
      <c r="F855" s="243" t="s">
        <v>1014</v>
      </c>
      <c r="G855" s="241"/>
      <c r="H855" s="244" t="s">
        <v>22</v>
      </c>
      <c r="I855" s="245"/>
      <c r="J855" s="241"/>
      <c r="K855" s="241"/>
      <c r="L855" s="246"/>
      <c r="M855" s="247"/>
      <c r="N855" s="248"/>
      <c r="O855" s="248"/>
      <c r="P855" s="248"/>
      <c r="Q855" s="248"/>
      <c r="R855" s="248"/>
      <c r="S855" s="248"/>
      <c r="T855" s="249"/>
      <c r="AT855" s="250" t="s">
        <v>189</v>
      </c>
      <c r="AU855" s="250" t="s">
        <v>84</v>
      </c>
      <c r="AV855" s="14" t="s">
        <v>24</v>
      </c>
      <c r="AW855" s="14" t="s">
        <v>39</v>
      </c>
      <c r="AX855" s="14" t="s">
        <v>76</v>
      </c>
      <c r="AY855" s="250" t="s">
        <v>179</v>
      </c>
    </row>
    <row r="856" spans="2:65" s="12" customFormat="1" ht="13.5">
      <c r="B856" s="216"/>
      <c r="C856" s="217"/>
      <c r="D856" s="218" t="s">
        <v>189</v>
      </c>
      <c r="E856" s="219" t="s">
        <v>22</v>
      </c>
      <c r="F856" s="220" t="s">
        <v>1015</v>
      </c>
      <c r="G856" s="217"/>
      <c r="H856" s="221">
        <v>124.98699999999999</v>
      </c>
      <c r="I856" s="222"/>
      <c r="J856" s="217"/>
      <c r="K856" s="217"/>
      <c r="L856" s="223"/>
      <c r="M856" s="224"/>
      <c r="N856" s="225"/>
      <c r="O856" s="225"/>
      <c r="P856" s="225"/>
      <c r="Q856" s="225"/>
      <c r="R856" s="225"/>
      <c r="S856" s="225"/>
      <c r="T856" s="226"/>
      <c r="AT856" s="227" t="s">
        <v>189</v>
      </c>
      <c r="AU856" s="227" t="s">
        <v>84</v>
      </c>
      <c r="AV856" s="12" t="s">
        <v>84</v>
      </c>
      <c r="AW856" s="12" t="s">
        <v>39</v>
      </c>
      <c r="AX856" s="12" t="s">
        <v>76</v>
      </c>
      <c r="AY856" s="227" t="s">
        <v>179</v>
      </c>
    </row>
    <row r="857" spans="2:65" s="13" customFormat="1" ht="13.5">
      <c r="B857" s="228"/>
      <c r="C857" s="229"/>
      <c r="D857" s="230" t="s">
        <v>189</v>
      </c>
      <c r="E857" s="231" t="s">
        <v>22</v>
      </c>
      <c r="F857" s="232" t="s">
        <v>191</v>
      </c>
      <c r="G857" s="229"/>
      <c r="H857" s="233">
        <v>124.98699999999999</v>
      </c>
      <c r="I857" s="234"/>
      <c r="J857" s="229"/>
      <c r="K857" s="229"/>
      <c r="L857" s="235"/>
      <c r="M857" s="236"/>
      <c r="N857" s="237"/>
      <c r="O857" s="237"/>
      <c r="P857" s="237"/>
      <c r="Q857" s="237"/>
      <c r="R857" s="237"/>
      <c r="S857" s="237"/>
      <c r="T857" s="238"/>
      <c r="AT857" s="239" t="s">
        <v>189</v>
      </c>
      <c r="AU857" s="239" t="s">
        <v>84</v>
      </c>
      <c r="AV857" s="13" t="s">
        <v>187</v>
      </c>
      <c r="AW857" s="13" t="s">
        <v>39</v>
      </c>
      <c r="AX857" s="13" t="s">
        <v>24</v>
      </c>
      <c r="AY857" s="239" t="s">
        <v>179</v>
      </c>
    </row>
    <row r="858" spans="2:65" s="1" customFormat="1" ht="22.5" customHeight="1">
      <c r="B858" s="41"/>
      <c r="C858" s="254" t="s">
        <v>693</v>
      </c>
      <c r="D858" s="254" t="s">
        <v>267</v>
      </c>
      <c r="E858" s="255" t="s">
        <v>1016</v>
      </c>
      <c r="F858" s="256" t="s">
        <v>1017</v>
      </c>
      <c r="G858" s="257" t="s">
        <v>194</v>
      </c>
      <c r="H858" s="258">
        <v>6.2489999999999997</v>
      </c>
      <c r="I858" s="259"/>
      <c r="J858" s="260">
        <f>ROUND(I858*H858,2)</f>
        <v>0</v>
      </c>
      <c r="K858" s="256" t="s">
        <v>186</v>
      </c>
      <c r="L858" s="261"/>
      <c r="M858" s="262" t="s">
        <v>22</v>
      </c>
      <c r="N858" s="263" t="s">
        <v>47</v>
      </c>
      <c r="O858" s="42"/>
      <c r="P858" s="213">
        <f>O858*H858</f>
        <v>0</v>
      </c>
      <c r="Q858" s="213">
        <v>0</v>
      </c>
      <c r="R858" s="213">
        <f>Q858*H858</f>
        <v>0</v>
      </c>
      <c r="S858" s="213">
        <v>0</v>
      </c>
      <c r="T858" s="214">
        <f>S858*H858</f>
        <v>0</v>
      </c>
      <c r="AR858" s="24" t="s">
        <v>311</v>
      </c>
      <c r="AT858" s="24" t="s">
        <v>267</v>
      </c>
      <c r="AU858" s="24" t="s">
        <v>84</v>
      </c>
      <c r="AY858" s="24" t="s">
        <v>179</v>
      </c>
      <c r="BE858" s="215">
        <f>IF(N858="základní",J858,0)</f>
        <v>0</v>
      </c>
      <c r="BF858" s="215">
        <f>IF(N858="snížená",J858,0)</f>
        <v>0</v>
      </c>
      <c r="BG858" s="215">
        <f>IF(N858="zákl. přenesená",J858,0)</f>
        <v>0</v>
      </c>
      <c r="BH858" s="215">
        <f>IF(N858="sníž. přenesená",J858,0)</f>
        <v>0</v>
      </c>
      <c r="BI858" s="215">
        <f>IF(N858="nulová",J858,0)</f>
        <v>0</v>
      </c>
      <c r="BJ858" s="24" t="s">
        <v>24</v>
      </c>
      <c r="BK858" s="215">
        <f>ROUND(I858*H858,2)</f>
        <v>0</v>
      </c>
      <c r="BL858" s="24" t="s">
        <v>266</v>
      </c>
      <c r="BM858" s="24" t="s">
        <v>1018</v>
      </c>
    </row>
    <row r="859" spans="2:65" s="14" customFormat="1" ht="13.5">
      <c r="B859" s="240"/>
      <c r="C859" s="241"/>
      <c r="D859" s="218" t="s">
        <v>189</v>
      </c>
      <c r="E859" s="242" t="s">
        <v>22</v>
      </c>
      <c r="F859" s="243" t="s">
        <v>1014</v>
      </c>
      <c r="G859" s="241"/>
      <c r="H859" s="244" t="s">
        <v>22</v>
      </c>
      <c r="I859" s="245"/>
      <c r="J859" s="241"/>
      <c r="K859" s="241"/>
      <c r="L859" s="246"/>
      <c r="M859" s="247"/>
      <c r="N859" s="248"/>
      <c r="O859" s="248"/>
      <c r="P859" s="248"/>
      <c r="Q859" s="248"/>
      <c r="R859" s="248"/>
      <c r="S859" s="248"/>
      <c r="T859" s="249"/>
      <c r="AT859" s="250" t="s">
        <v>189</v>
      </c>
      <c r="AU859" s="250" t="s">
        <v>84</v>
      </c>
      <c r="AV859" s="14" t="s">
        <v>24</v>
      </c>
      <c r="AW859" s="14" t="s">
        <v>39</v>
      </c>
      <c r="AX859" s="14" t="s">
        <v>76</v>
      </c>
      <c r="AY859" s="250" t="s">
        <v>179</v>
      </c>
    </row>
    <row r="860" spans="2:65" s="12" customFormat="1" ht="13.5">
      <c r="B860" s="216"/>
      <c r="C860" s="217"/>
      <c r="D860" s="218" t="s">
        <v>189</v>
      </c>
      <c r="E860" s="219" t="s">
        <v>22</v>
      </c>
      <c r="F860" s="220" t="s">
        <v>1019</v>
      </c>
      <c r="G860" s="217"/>
      <c r="H860" s="221">
        <v>6.2489999999999997</v>
      </c>
      <c r="I860" s="222"/>
      <c r="J860" s="217"/>
      <c r="K860" s="217"/>
      <c r="L860" s="223"/>
      <c r="M860" s="224"/>
      <c r="N860" s="225"/>
      <c r="O860" s="225"/>
      <c r="P860" s="225"/>
      <c r="Q860" s="225"/>
      <c r="R860" s="225"/>
      <c r="S860" s="225"/>
      <c r="T860" s="226"/>
      <c r="AT860" s="227" t="s">
        <v>189</v>
      </c>
      <c r="AU860" s="227" t="s">
        <v>84</v>
      </c>
      <c r="AV860" s="12" t="s">
        <v>84</v>
      </c>
      <c r="AW860" s="12" t="s">
        <v>39</v>
      </c>
      <c r="AX860" s="12" t="s">
        <v>76</v>
      </c>
      <c r="AY860" s="227" t="s">
        <v>179</v>
      </c>
    </row>
    <row r="861" spans="2:65" s="13" customFormat="1" ht="13.5">
      <c r="B861" s="228"/>
      <c r="C861" s="229"/>
      <c r="D861" s="230" t="s">
        <v>189</v>
      </c>
      <c r="E861" s="231" t="s">
        <v>22</v>
      </c>
      <c r="F861" s="232" t="s">
        <v>191</v>
      </c>
      <c r="G861" s="229"/>
      <c r="H861" s="233">
        <v>6.2489999999999997</v>
      </c>
      <c r="I861" s="234"/>
      <c r="J861" s="229"/>
      <c r="K861" s="229"/>
      <c r="L861" s="235"/>
      <c r="M861" s="236"/>
      <c r="N861" s="237"/>
      <c r="O861" s="237"/>
      <c r="P861" s="237"/>
      <c r="Q861" s="237"/>
      <c r="R861" s="237"/>
      <c r="S861" s="237"/>
      <c r="T861" s="238"/>
      <c r="AT861" s="239" t="s">
        <v>189</v>
      </c>
      <c r="AU861" s="239" t="s">
        <v>84</v>
      </c>
      <c r="AV861" s="13" t="s">
        <v>187</v>
      </c>
      <c r="AW861" s="13" t="s">
        <v>39</v>
      </c>
      <c r="AX861" s="13" t="s">
        <v>24</v>
      </c>
      <c r="AY861" s="239" t="s">
        <v>179</v>
      </c>
    </row>
    <row r="862" spans="2:65" s="1" customFormat="1" ht="22.5" customHeight="1">
      <c r="B862" s="41"/>
      <c r="C862" s="254" t="s">
        <v>1020</v>
      </c>
      <c r="D862" s="254" t="s">
        <v>267</v>
      </c>
      <c r="E862" s="255" t="s">
        <v>1021</v>
      </c>
      <c r="F862" s="256" t="s">
        <v>1022</v>
      </c>
      <c r="G862" s="257" t="s">
        <v>372</v>
      </c>
      <c r="H862" s="258">
        <v>1204.885</v>
      </c>
      <c r="I862" s="259"/>
      <c r="J862" s="260">
        <f>ROUND(I862*H862,2)</f>
        <v>0</v>
      </c>
      <c r="K862" s="256" t="s">
        <v>186</v>
      </c>
      <c r="L862" s="261"/>
      <c r="M862" s="262" t="s">
        <v>22</v>
      </c>
      <c r="N862" s="263" t="s">
        <v>47</v>
      </c>
      <c r="O862" s="42"/>
      <c r="P862" s="213">
        <f>O862*H862</f>
        <v>0</v>
      </c>
      <c r="Q862" s="213">
        <v>0</v>
      </c>
      <c r="R862" s="213">
        <f>Q862*H862</f>
        <v>0</v>
      </c>
      <c r="S862" s="213">
        <v>0</v>
      </c>
      <c r="T862" s="214">
        <f>S862*H862</f>
        <v>0</v>
      </c>
      <c r="AR862" s="24" t="s">
        <v>311</v>
      </c>
      <c r="AT862" s="24" t="s">
        <v>267</v>
      </c>
      <c r="AU862" s="24" t="s">
        <v>84</v>
      </c>
      <c r="AY862" s="24" t="s">
        <v>179</v>
      </c>
      <c r="BE862" s="215">
        <f>IF(N862="základní",J862,0)</f>
        <v>0</v>
      </c>
      <c r="BF862" s="215">
        <f>IF(N862="snížená",J862,0)</f>
        <v>0</v>
      </c>
      <c r="BG862" s="215">
        <f>IF(N862="zákl. přenesená",J862,0)</f>
        <v>0</v>
      </c>
      <c r="BH862" s="215">
        <f>IF(N862="sníž. přenesená",J862,0)</f>
        <v>0</v>
      </c>
      <c r="BI862" s="215">
        <f>IF(N862="nulová",J862,0)</f>
        <v>0</v>
      </c>
      <c r="BJ862" s="24" t="s">
        <v>24</v>
      </c>
      <c r="BK862" s="215">
        <f>ROUND(I862*H862,2)</f>
        <v>0</v>
      </c>
      <c r="BL862" s="24" t="s">
        <v>266</v>
      </c>
      <c r="BM862" s="24" t="s">
        <v>1023</v>
      </c>
    </row>
    <row r="863" spans="2:65" s="12" customFormat="1" ht="13.5">
      <c r="B863" s="216"/>
      <c r="C863" s="217"/>
      <c r="D863" s="218" t="s">
        <v>189</v>
      </c>
      <c r="E863" s="219" t="s">
        <v>22</v>
      </c>
      <c r="F863" s="220" t="s">
        <v>1024</v>
      </c>
      <c r="G863" s="217"/>
      <c r="H863" s="221">
        <v>1204.885</v>
      </c>
      <c r="I863" s="222"/>
      <c r="J863" s="217"/>
      <c r="K863" s="217"/>
      <c r="L863" s="223"/>
      <c r="M863" s="224"/>
      <c r="N863" s="225"/>
      <c r="O863" s="225"/>
      <c r="P863" s="225"/>
      <c r="Q863" s="225"/>
      <c r="R863" s="225"/>
      <c r="S863" s="225"/>
      <c r="T863" s="226"/>
      <c r="AT863" s="227" t="s">
        <v>189</v>
      </c>
      <c r="AU863" s="227" t="s">
        <v>84</v>
      </c>
      <c r="AV863" s="12" t="s">
        <v>84</v>
      </c>
      <c r="AW863" s="12" t="s">
        <v>39</v>
      </c>
      <c r="AX863" s="12" t="s">
        <v>76</v>
      </c>
      <c r="AY863" s="227" t="s">
        <v>179</v>
      </c>
    </row>
    <row r="864" spans="2:65" s="13" customFormat="1" ht="13.5">
      <c r="B864" s="228"/>
      <c r="C864" s="229"/>
      <c r="D864" s="230" t="s">
        <v>189</v>
      </c>
      <c r="E864" s="231" t="s">
        <v>22</v>
      </c>
      <c r="F864" s="232" t="s">
        <v>191</v>
      </c>
      <c r="G864" s="229"/>
      <c r="H864" s="233">
        <v>1204.885</v>
      </c>
      <c r="I864" s="234"/>
      <c r="J864" s="229"/>
      <c r="K864" s="229"/>
      <c r="L864" s="235"/>
      <c r="M864" s="236"/>
      <c r="N864" s="237"/>
      <c r="O864" s="237"/>
      <c r="P864" s="237"/>
      <c r="Q864" s="237"/>
      <c r="R864" s="237"/>
      <c r="S864" s="237"/>
      <c r="T864" s="238"/>
      <c r="AT864" s="239" t="s">
        <v>189</v>
      </c>
      <c r="AU864" s="239" t="s">
        <v>84</v>
      </c>
      <c r="AV864" s="13" t="s">
        <v>187</v>
      </c>
      <c r="AW864" s="13" t="s">
        <v>39</v>
      </c>
      <c r="AX864" s="13" t="s">
        <v>24</v>
      </c>
      <c r="AY864" s="239" t="s">
        <v>179</v>
      </c>
    </row>
    <row r="865" spans="2:65" s="1" customFormat="1" ht="22.5" customHeight="1">
      <c r="B865" s="41"/>
      <c r="C865" s="254" t="s">
        <v>696</v>
      </c>
      <c r="D865" s="254" t="s">
        <v>267</v>
      </c>
      <c r="E865" s="255" t="s">
        <v>1025</v>
      </c>
      <c r="F865" s="256" t="s">
        <v>1026</v>
      </c>
      <c r="G865" s="257" t="s">
        <v>185</v>
      </c>
      <c r="H865" s="258">
        <v>373.29700000000003</v>
      </c>
      <c r="I865" s="259"/>
      <c r="J865" s="260">
        <f>ROUND(I865*H865,2)</f>
        <v>0</v>
      </c>
      <c r="K865" s="256" t="s">
        <v>280</v>
      </c>
      <c r="L865" s="261"/>
      <c r="M865" s="262" t="s">
        <v>22</v>
      </c>
      <c r="N865" s="263" t="s">
        <v>47</v>
      </c>
      <c r="O865" s="42"/>
      <c r="P865" s="213">
        <f>O865*H865</f>
        <v>0</v>
      </c>
      <c r="Q865" s="213">
        <v>0</v>
      </c>
      <c r="R865" s="213">
        <f>Q865*H865</f>
        <v>0</v>
      </c>
      <c r="S865" s="213">
        <v>0</v>
      </c>
      <c r="T865" s="214">
        <f>S865*H865</f>
        <v>0</v>
      </c>
      <c r="AR865" s="24" t="s">
        <v>311</v>
      </c>
      <c r="AT865" s="24" t="s">
        <v>267</v>
      </c>
      <c r="AU865" s="24" t="s">
        <v>84</v>
      </c>
      <c r="AY865" s="24" t="s">
        <v>179</v>
      </c>
      <c r="BE865" s="215">
        <f>IF(N865="základní",J865,0)</f>
        <v>0</v>
      </c>
      <c r="BF865" s="215">
        <f>IF(N865="snížená",J865,0)</f>
        <v>0</v>
      </c>
      <c r="BG865" s="215">
        <f>IF(N865="zákl. přenesená",J865,0)</f>
        <v>0</v>
      </c>
      <c r="BH865" s="215">
        <f>IF(N865="sníž. přenesená",J865,0)</f>
        <v>0</v>
      </c>
      <c r="BI865" s="215">
        <f>IF(N865="nulová",J865,0)</f>
        <v>0</v>
      </c>
      <c r="BJ865" s="24" t="s">
        <v>24</v>
      </c>
      <c r="BK865" s="215">
        <f>ROUND(I865*H865,2)</f>
        <v>0</v>
      </c>
      <c r="BL865" s="24" t="s">
        <v>266</v>
      </c>
      <c r="BM865" s="24" t="s">
        <v>1027</v>
      </c>
    </row>
    <row r="866" spans="2:65" s="14" customFormat="1" ht="13.5">
      <c r="B866" s="240"/>
      <c r="C866" s="241"/>
      <c r="D866" s="218" t="s">
        <v>189</v>
      </c>
      <c r="E866" s="242" t="s">
        <v>22</v>
      </c>
      <c r="F866" s="243" t="s">
        <v>312</v>
      </c>
      <c r="G866" s="241"/>
      <c r="H866" s="244" t="s">
        <v>22</v>
      </c>
      <c r="I866" s="245"/>
      <c r="J866" s="241"/>
      <c r="K866" s="241"/>
      <c r="L866" s="246"/>
      <c r="M866" s="247"/>
      <c r="N866" s="248"/>
      <c r="O866" s="248"/>
      <c r="P866" s="248"/>
      <c r="Q866" s="248"/>
      <c r="R866" s="248"/>
      <c r="S866" s="248"/>
      <c r="T866" s="249"/>
      <c r="AT866" s="250" t="s">
        <v>189</v>
      </c>
      <c r="AU866" s="250" t="s">
        <v>84</v>
      </c>
      <c r="AV866" s="14" t="s">
        <v>24</v>
      </c>
      <c r="AW866" s="14" t="s">
        <v>39</v>
      </c>
      <c r="AX866" s="14" t="s">
        <v>76</v>
      </c>
      <c r="AY866" s="250" t="s">
        <v>179</v>
      </c>
    </row>
    <row r="867" spans="2:65" s="14" customFormat="1" ht="13.5">
      <c r="B867" s="240"/>
      <c r="C867" s="241"/>
      <c r="D867" s="218" t="s">
        <v>189</v>
      </c>
      <c r="E867" s="242" t="s">
        <v>22</v>
      </c>
      <c r="F867" s="243" t="s">
        <v>1028</v>
      </c>
      <c r="G867" s="241"/>
      <c r="H867" s="244" t="s">
        <v>22</v>
      </c>
      <c r="I867" s="245"/>
      <c r="J867" s="241"/>
      <c r="K867" s="241"/>
      <c r="L867" s="246"/>
      <c r="M867" s="247"/>
      <c r="N867" s="248"/>
      <c r="O867" s="248"/>
      <c r="P867" s="248"/>
      <c r="Q867" s="248"/>
      <c r="R867" s="248"/>
      <c r="S867" s="248"/>
      <c r="T867" s="249"/>
      <c r="AT867" s="250" t="s">
        <v>189</v>
      </c>
      <c r="AU867" s="250" t="s">
        <v>84</v>
      </c>
      <c r="AV867" s="14" t="s">
        <v>24</v>
      </c>
      <c r="AW867" s="14" t="s">
        <v>39</v>
      </c>
      <c r="AX867" s="14" t="s">
        <v>76</v>
      </c>
      <c r="AY867" s="250" t="s">
        <v>179</v>
      </c>
    </row>
    <row r="868" spans="2:65" s="14" customFormat="1" ht="13.5">
      <c r="B868" s="240"/>
      <c r="C868" s="241"/>
      <c r="D868" s="218" t="s">
        <v>189</v>
      </c>
      <c r="E868" s="242" t="s">
        <v>22</v>
      </c>
      <c r="F868" s="243" t="s">
        <v>1029</v>
      </c>
      <c r="G868" s="241"/>
      <c r="H868" s="244" t="s">
        <v>22</v>
      </c>
      <c r="I868" s="245"/>
      <c r="J868" s="241"/>
      <c r="K868" s="241"/>
      <c r="L868" s="246"/>
      <c r="M868" s="247"/>
      <c r="N868" s="248"/>
      <c r="O868" s="248"/>
      <c r="P868" s="248"/>
      <c r="Q868" s="248"/>
      <c r="R868" s="248"/>
      <c r="S868" s="248"/>
      <c r="T868" s="249"/>
      <c r="AT868" s="250" t="s">
        <v>189</v>
      </c>
      <c r="AU868" s="250" t="s">
        <v>84</v>
      </c>
      <c r="AV868" s="14" t="s">
        <v>24</v>
      </c>
      <c r="AW868" s="14" t="s">
        <v>39</v>
      </c>
      <c r="AX868" s="14" t="s">
        <v>76</v>
      </c>
      <c r="AY868" s="250" t="s">
        <v>179</v>
      </c>
    </row>
    <row r="869" spans="2:65" s="12" customFormat="1" ht="13.5">
      <c r="B869" s="216"/>
      <c r="C869" s="217"/>
      <c r="D869" s="218" t="s">
        <v>189</v>
      </c>
      <c r="E869" s="219" t="s">
        <v>22</v>
      </c>
      <c r="F869" s="220" t="s">
        <v>1030</v>
      </c>
      <c r="G869" s="217"/>
      <c r="H869" s="221">
        <v>28.803000000000001</v>
      </c>
      <c r="I869" s="222"/>
      <c r="J869" s="217"/>
      <c r="K869" s="217"/>
      <c r="L869" s="223"/>
      <c r="M869" s="224"/>
      <c r="N869" s="225"/>
      <c r="O869" s="225"/>
      <c r="P869" s="225"/>
      <c r="Q869" s="225"/>
      <c r="R869" s="225"/>
      <c r="S869" s="225"/>
      <c r="T869" s="226"/>
      <c r="AT869" s="227" t="s">
        <v>189</v>
      </c>
      <c r="AU869" s="227" t="s">
        <v>84</v>
      </c>
      <c r="AV869" s="12" t="s">
        <v>84</v>
      </c>
      <c r="AW869" s="12" t="s">
        <v>39</v>
      </c>
      <c r="AX869" s="12" t="s">
        <v>76</v>
      </c>
      <c r="AY869" s="227" t="s">
        <v>179</v>
      </c>
    </row>
    <row r="870" spans="2:65" s="14" customFormat="1" ht="13.5">
      <c r="B870" s="240"/>
      <c r="C870" s="241"/>
      <c r="D870" s="218" t="s">
        <v>189</v>
      </c>
      <c r="E870" s="242" t="s">
        <v>22</v>
      </c>
      <c r="F870" s="243" t="s">
        <v>1031</v>
      </c>
      <c r="G870" s="241"/>
      <c r="H870" s="244" t="s">
        <v>22</v>
      </c>
      <c r="I870" s="245"/>
      <c r="J870" s="241"/>
      <c r="K870" s="241"/>
      <c r="L870" s="246"/>
      <c r="M870" s="247"/>
      <c r="N870" s="248"/>
      <c r="O870" s="248"/>
      <c r="P870" s="248"/>
      <c r="Q870" s="248"/>
      <c r="R870" s="248"/>
      <c r="S870" s="248"/>
      <c r="T870" s="249"/>
      <c r="AT870" s="250" t="s">
        <v>189</v>
      </c>
      <c r="AU870" s="250" t="s">
        <v>84</v>
      </c>
      <c r="AV870" s="14" t="s">
        <v>24</v>
      </c>
      <c r="AW870" s="14" t="s">
        <v>39</v>
      </c>
      <c r="AX870" s="14" t="s">
        <v>76</v>
      </c>
      <c r="AY870" s="250" t="s">
        <v>179</v>
      </c>
    </row>
    <row r="871" spans="2:65" s="12" customFormat="1" ht="13.5">
      <c r="B871" s="216"/>
      <c r="C871" s="217"/>
      <c r="D871" s="218" t="s">
        <v>189</v>
      </c>
      <c r="E871" s="219" t="s">
        <v>22</v>
      </c>
      <c r="F871" s="220" t="s">
        <v>1032</v>
      </c>
      <c r="G871" s="217"/>
      <c r="H871" s="221">
        <v>19.632999999999999</v>
      </c>
      <c r="I871" s="222"/>
      <c r="J871" s="217"/>
      <c r="K871" s="217"/>
      <c r="L871" s="223"/>
      <c r="M871" s="224"/>
      <c r="N871" s="225"/>
      <c r="O871" s="225"/>
      <c r="P871" s="225"/>
      <c r="Q871" s="225"/>
      <c r="R871" s="225"/>
      <c r="S871" s="225"/>
      <c r="T871" s="226"/>
      <c r="AT871" s="227" t="s">
        <v>189</v>
      </c>
      <c r="AU871" s="227" t="s">
        <v>84</v>
      </c>
      <c r="AV871" s="12" t="s">
        <v>84</v>
      </c>
      <c r="AW871" s="12" t="s">
        <v>39</v>
      </c>
      <c r="AX871" s="12" t="s">
        <v>76</v>
      </c>
      <c r="AY871" s="227" t="s">
        <v>179</v>
      </c>
    </row>
    <row r="872" spans="2:65" s="14" customFormat="1" ht="13.5">
      <c r="B872" s="240"/>
      <c r="C872" s="241"/>
      <c r="D872" s="218" t="s">
        <v>189</v>
      </c>
      <c r="E872" s="242" t="s">
        <v>22</v>
      </c>
      <c r="F872" s="243" t="s">
        <v>1033</v>
      </c>
      <c r="G872" s="241"/>
      <c r="H872" s="244" t="s">
        <v>22</v>
      </c>
      <c r="I872" s="245"/>
      <c r="J872" s="241"/>
      <c r="K872" s="241"/>
      <c r="L872" s="246"/>
      <c r="M872" s="247"/>
      <c r="N872" s="248"/>
      <c r="O872" s="248"/>
      <c r="P872" s="248"/>
      <c r="Q872" s="248"/>
      <c r="R872" s="248"/>
      <c r="S872" s="248"/>
      <c r="T872" s="249"/>
      <c r="AT872" s="250" t="s">
        <v>189</v>
      </c>
      <c r="AU872" s="250" t="s">
        <v>84</v>
      </c>
      <c r="AV872" s="14" t="s">
        <v>24</v>
      </c>
      <c r="AW872" s="14" t="s">
        <v>39</v>
      </c>
      <c r="AX872" s="14" t="s">
        <v>76</v>
      </c>
      <c r="AY872" s="250" t="s">
        <v>179</v>
      </c>
    </row>
    <row r="873" spans="2:65" s="12" customFormat="1" ht="13.5">
      <c r="B873" s="216"/>
      <c r="C873" s="217"/>
      <c r="D873" s="218" t="s">
        <v>189</v>
      </c>
      <c r="E873" s="219" t="s">
        <v>22</v>
      </c>
      <c r="F873" s="220" t="s">
        <v>1034</v>
      </c>
      <c r="G873" s="217"/>
      <c r="H873" s="221">
        <v>61.353000000000002</v>
      </c>
      <c r="I873" s="222"/>
      <c r="J873" s="217"/>
      <c r="K873" s="217"/>
      <c r="L873" s="223"/>
      <c r="M873" s="224"/>
      <c r="N873" s="225"/>
      <c r="O873" s="225"/>
      <c r="P873" s="225"/>
      <c r="Q873" s="225"/>
      <c r="R873" s="225"/>
      <c r="S873" s="225"/>
      <c r="T873" s="226"/>
      <c r="AT873" s="227" t="s">
        <v>189</v>
      </c>
      <c r="AU873" s="227" t="s">
        <v>84</v>
      </c>
      <c r="AV873" s="12" t="s">
        <v>84</v>
      </c>
      <c r="AW873" s="12" t="s">
        <v>39</v>
      </c>
      <c r="AX873" s="12" t="s">
        <v>76</v>
      </c>
      <c r="AY873" s="227" t="s">
        <v>179</v>
      </c>
    </row>
    <row r="874" spans="2:65" s="12" customFormat="1" ht="13.5">
      <c r="B874" s="216"/>
      <c r="C874" s="217"/>
      <c r="D874" s="218" t="s">
        <v>189</v>
      </c>
      <c r="E874" s="219" t="s">
        <v>22</v>
      </c>
      <c r="F874" s="220" t="s">
        <v>1035</v>
      </c>
      <c r="G874" s="217"/>
      <c r="H874" s="221">
        <v>9.0329999999999995</v>
      </c>
      <c r="I874" s="222"/>
      <c r="J874" s="217"/>
      <c r="K874" s="217"/>
      <c r="L874" s="223"/>
      <c r="M874" s="224"/>
      <c r="N874" s="225"/>
      <c r="O874" s="225"/>
      <c r="P874" s="225"/>
      <c r="Q874" s="225"/>
      <c r="R874" s="225"/>
      <c r="S874" s="225"/>
      <c r="T874" s="226"/>
      <c r="AT874" s="227" t="s">
        <v>189</v>
      </c>
      <c r="AU874" s="227" t="s">
        <v>84</v>
      </c>
      <c r="AV874" s="12" t="s">
        <v>84</v>
      </c>
      <c r="AW874" s="12" t="s">
        <v>39</v>
      </c>
      <c r="AX874" s="12" t="s">
        <v>76</v>
      </c>
      <c r="AY874" s="227" t="s">
        <v>179</v>
      </c>
    </row>
    <row r="875" spans="2:65" s="14" customFormat="1" ht="13.5">
      <c r="B875" s="240"/>
      <c r="C875" s="241"/>
      <c r="D875" s="218" t="s">
        <v>189</v>
      </c>
      <c r="E875" s="242" t="s">
        <v>22</v>
      </c>
      <c r="F875" s="243" t="s">
        <v>1036</v>
      </c>
      <c r="G875" s="241"/>
      <c r="H875" s="244" t="s">
        <v>22</v>
      </c>
      <c r="I875" s="245"/>
      <c r="J875" s="241"/>
      <c r="K875" s="241"/>
      <c r="L875" s="246"/>
      <c r="M875" s="247"/>
      <c r="N875" s="248"/>
      <c r="O875" s="248"/>
      <c r="P875" s="248"/>
      <c r="Q875" s="248"/>
      <c r="R875" s="248"/>
      <c r="S875" s="248"/>
      <c r="T875" s="249"/>
      <c r="AT875" s="250" t="s">
        <v>189</v>
      </c>
      <c r="AU875" s="250" t="s">
        <v>84</v>
      </c>
      <c r="AV875" s="14" t="s">
        <v>24</v>
      </c>
      <c r="AW875" s="14" t="s">
        <v>39</v>
      </c>
      <c r="AX875" s="14" t="s">
        <v>76</v>
      </c>
      <c r="AY875" s="250" t="s">
        <v>179</v>
      </c>
    </row>
    <row r="876" spans="2:65" s="12" customFormat="1" ht="13.5">
      <c r="B876" s="216"/>
      <c r="C876" s="217"/>
      <c r="D876" s="218" t="s">
        <v>189</v>
      </c>
      <c r="E876" s="219" t="s">
        <v>22</v>
      </c>
      <c r="F876" s="220" t="s">
        <v>1037</v>
      </c>
      <c r="G876" s="217"/>
      <c r="H876" s="221">
        <v>27.311</v>
      </c>
      <c r="I876" s="222"/>
      <c r="J876" s="217"/>
      <c r="K876" s="217"/>
      <c r="L876" s="223"/>
      <c r="M876" s="224"/>
      <c r="N876" s="225"/>
      <c r="O876" s="225"/>
      <c r="P876" s="225"/>
      <c r="Q876" s="225"/>
      <c r="R876" s="225"/>
      <c r="S876" s="225"/>
      <c r="T876" s="226"/>
      <c r="AT876" s="227" t="s">
        <v>189</v>
      </c>
      <c r="AU876" s="227" t="s">
        <v>84</v>
      </c>
      <c r="AV876" s="12" t="s">
        <v>84</v>
      </c>
      <c r="AW876" s="12" t="s">
        <v>39</v>
      </c>
      <c r="AX876" s="12" t="s">
        <v>76</v>
      </c>
      <c r="AY876" s="227" t="s">
        <v>179</v>
      </c>
    </row>
    <row r="877" spans="2:65" s="14" customFormat="1" ht="13.5">
      <c r="B877" s="240"/>
      <c r="C877" s="241"/>
      <c r="D877" s="218" t="s">
        <v>189</v>
      </c>
      <c r="E877" s="242" t="s">
        <v>22</v>
      </c>
      <c r="F877" s="243" t="s">
        <v>1038</v>
      </c>
      <c r="G877" s="241"/>
      <c r="H877" s="244" t="s">
        <v>22</v>
      </c>
      <c r="I877" s="245"/>
      <c r="J877" s="241"/>
      <c r="K877" s="241"/>
      <c r="L877" s="246"/>
      <c r="M877" s="247"/>
      <c r="N877" s="248"/>
      <c r="O877" s="248"/>
      <c r="P877" s="248"/>
      <c r="Q877" s="248"/>
      <c r="R877" s="248"/>
      <c r="S877" s="248"/>
      <c r="T877" s="249"/>
      <c r="AT877" s="250" t="s">
        <v>189</v>
      </c>
      <c r="AU877" s="250" t="s">
        <v>84</v>
      </c>
      <c r="AV877" s="14" t="s">
        <v>24</v>
      </c>
      <c r="AW877" s="14" t="s">
        <v>39</v>
      </c>
      <c r="AX877" s="14" t="s">
        <v>76</v>
      </c>
      <c r="AY877" s="250" t="s">
        <v>179</v>
      </c>
    </row>
    <row r="878" spans="2:65" s="12" customFormat="1" ht="13.5">
      <c r="B878" s="216"/>
      <c r="C878" s="217"/>
      <c r="D878" s="218" t="s">
        <v>189</v>
      </c>
      <c r="E878" s="219" t="s">
        <v>22</v>
      </c>
      <c r="F878" s="220" t="s">
        <v>1039</v>
      </c>
      <c r="G878" s="217"/>
      <c r="H878" s="221">
        <v>13.848000000000001</v>
      </c>
      <c r="I878" s="222"/>
      <c r="J878" s="217"/>
      <c r="K878" s="217"/>
      <c r="L878" s="223"/>
      <c r="M878" s="224"/>
      <c r="N878" s="225"/>
      <c r="O878" s="225"/>
      <c r="P878" s="225"/>
      <c r="Q878" s="225"/>
      <c r="R878" s="225"/>
      <c r="S878" s="225"/>
      <c r="T878" s="226"/>
      <c r="AT878" s="227" t="s">
        <v>189</v>
      </c>
      <c r="AU878" s="227" t="s">
        <v>84</v>
      </c>
      <c r="AV878" s="12" t="s">
        <v>84</v>
      </c>
      <c r="AW878" s="12" t="s">
        <v>39</v>
      </c>
      <c r="AX878" s="12" t="s">
        <v>76</v>
      </c>
      <c r="AY878" s="227" t="s">
        <v>179</v>
      </c>
    </row>
    <row r="879" spans="2:65" s="14" customFormat="1" ht="13.5">
      <c r="B879" s="240"/>
      <c r="C879" s="241"/>
      <c r="D879" s="218" t="s">
        <v>189</v>
      </c>
      <c r="E879" s="242" t="s">
        <v>22</v>
      </c>
      <c r="F879" s="243" t="s">
        <v>1040</v>
      </c>
      <c r="G879" s="241"/>
      <c r="H879" s="244" t="s">
        <v>22</v>
      </c>
      <c r="I879" s="245"/>
      <c r="J879" s="241"/>
      <c r="K879" s="241"/>
      <c r="L879" s="246"/>
      <c r="M879" s="247"/>
      <c r="N879" s="248"/>
      <c r="O879" s="248"/>
      <c r="P879" s="248"/>
      <c r="Q879" s="248"/>
      <c r="R879" s="248"/>
      <c r="S879" s="248"/>
      <c r="T879" s="249"/>
      <c r="AT879" s="250" t="s">
        <v>189</v>
      </c>
      <c r="AU879" s="250" t="s">
        <v>84</v>
      </c>
      <c r="AV879" s="14" t="s">
        <v>24</v>
      </c>
      <c r="AW879" s="14" t="s">
        <v>39</v>
      </c>
      <c r="AX879" s="14" t="s">
        <v>76</v>
      </c>
      <c r="AY879" s="250" t="s">
        <v>179</v>
      </c>
    </row>
    <row r="880" spans="2:65" s="12" customFormat="1" ht="13.5">
      <c r="B880" s="216"/>
      <c r="C880" s="217"/>
      <c r="D880" s="218" t="s">
        <v>189</v>
      </c>
      <c r="E880" s="219" t="s">
        <v>22</v>
      </c>
      <c r="F880" s="220" t="s">
        <v>1041</v>
      </c>
      <c r="G880" s="217"/>
      <c r="H880" s="221">
        <v>31.611000000000001</v>
      </c>
      <c r="I880" s="222"/>
      <c r="J880" s="217"/>
      <c r="K880" s="217"/>
      <c r="L880" s="223"/>
      <c r="M880" s="224"/>
      <c r="N880" s="225"/>
      <c r="O880" s="225"/>
      <c r="P880" s="225"/>
      <c r="Q880" s="225"/>
      <c r="R880" s="225"/>
      <c r="S880" s="225"/>
      <c r="T880" s="226"/>
      <c r="AT880" s="227" t="s">
        <v>189</v>
      </c>
      <c r="AU880" s="227" t="s">
        <v>84</v>
      </c>
      <c r="AV880" s="12" t="s">
        <v>84</v>
      </c>
      <c r="AW880" s="12" t="s">
        <v>39</v>
      </c>
      <c r="AX880" s="12" t="s">
        <v>76</v>
      </c>
      <c r="AY880" s="227" t="s">
        <v>179</v>
      </c>
    </row>
    <row r="881" spans="2:51" s="12" customFormat="1" ht="13.5">
      <c r="B881" s="216"/>
      <c r="C881" s="217"/>
      <c r="D881" s="218" t="s">
        <v>189</v>
      </c>
      <c r="E881" s="219" t="s">
        <v>22</v>
      </c>
      <c r="F881" s="220" t="s">
        <v>1042</v>
      </c>
      <c r="G881" s="217"/>
      <c r="H881" s="221">
        <v>13.242000000000001</v>
      </c>
      <c r="I881" s="222"/>
      <c r="J881" s="217"/>
      <c r="K881" s="217"/>
      <c r="L881" s="223"/>
      <c r="M881" s="224"/>
      <c r="N881" s="225"/>
      <c r="O881" s="225"/>
      <c r="P881" s="225"/>
      <c r="Q881" s="225"/>
      <c r="R881" s="225"/>
      <c r="S881" s="225"/>
      <c r="T881" s="226"/>
      <c r="AT881" s="227" t="s">
        <v>189</v>
      </c>
      <c r="AU881" s="227" t="s">
        <v>84</v>
      </c>
      <c r="AV881" s="12" t="s">
        <v>84</v>
      </c>
      <c r="AW881" s="12" t="s">
        <v>39</v>
      </c>
      <c r="AX881" s="12" t="s">
        <v>76</v>
      </c>
      <c r="AY881" s="227" t="s">
        <v>179</v>
      </c>
    </row>
    <row r="882" spans="2:51" s="12" customFormat="1" ht="13.5">
      <c r="B882" s="216"/>
      <c r="C882" s="217"/>
      <c r="D882" s="218" t="s">
        <v>189</v>
      </c>
      <c r="E882" s="219" t="s">
        <v>22</v>
      </c>
      <c r="F882" s="220" t="s">
        <v>1043</v>
      </c>
      <c r="G882" s="217"/>
      <c r="H882" s="221">
        <v>2.754</v>
      </c>
      <c r="I882" s="222"/>
      <c r="J882" s="217"/>
      <c r="K882" s="217"/>
      <c r="L882" s="223"/>
      <c r="M882" s="224"/>
      <c r="N882" s="225"/>
      <c r="O882" s="225"/>
      <c r="P882" s="225"/>
      <c r="Q882" s="225"/>
      <c r="R882" s="225"/>
      <c r="S882" s="225"/>
      <c r="T882" s="226"/>
      <c r="AT882" s="227" t="s">
        <v>189</v>
      </c>
      <c r="AU882" s="227" t="s">
        <v>84</v>
      </c>
      <c r="AV882" s="12" t="s">
        <v>84</v>
      </c>
      <c r="AW882" s="12" t="s">
        <v>39</v>
      </c>
      <c r="AX882" s="12" t="s">
        <v>76</v>
      </c>
      <c r="AY882" s="227" t="s">
        <v>179</v>
      </c>
    </row>
    <row r="883" spans="2:51" s="12" customFormat="1" ht="13.5">
      <c r="B883" s="216"/>
      <c r="C883" s="217"/>
      <c r="D883" s="218" t="s">
        <v>189</v>
      </c>
      <c r="E883" s="219" t="s">
        <v>22</v>
      </c>
      <c r="F883" s="220" t="s">
        <v>1044</v>
      </c>
      <c r="G883" s="217"/>
      <c r="H883" s="221">
        <v>8.0779999999999994</v>
      </c>
      <c r="I883" s="222"/>
      <c r="J883" s="217"/>
      <c r="K883" s="217"/>
      <c r="L883" s="223"/>
      <c r="M883" s="224"/>
      <c r="N883" s="225"/>
      <c r="O883" s="225"/>
      <c r="P883" s="225"/>
      <c r="Q883" s="225"/>
      <c r="R883" s="225"/>
      <c r="S883" s="225"/>
      <c r="T883" s="226"/>
      <c r="AT883" s="227" t="s">
        <v>189</v>
      </c>
      <c r="AU883" s="227" t="s">
        <v>84</v>
      </c>
      <c r="AV883" s="12" t="s">
        <v>84</v>
      </c>
      <c r="AW883" s="12" t="s">
        <v>39</v>
      </c>
      <c r="AX883" s="12" t="s">
        <v>76</v>
      </c>
      <c r="AY883" s="227" t="s">
        <v>179</v>
      </c>
    </row>
    <row r="884" spans="2:51" s="12" customFormat="1" ht="13.5">
      <c r="B884" s="216"/>
      <c r="C884" s="217"/>
      <c r="D884" s="218" t="s">
        <v>189</v>
      </c>
      <c r="E884" s="219" t="s">
        <v>22</v>
      </c>
      <c r="F884" s="220" t="s">
        <v>1045</v>
      </c>
      <c r="G884" s="217"/>
      <c r="H884" s="221">
        <v>4.0019999999999998</v>
      </c>
      <c r="I884" s="222"/>
      <c r="J884" s="217"/>
      <c r="K884" s="217"/>
      <c r="L884" s="223"/>
      <c r="M884" s="224"/>
      <c r="N884" s="225"/>
      <c r="O884" s="225"/>
      <c r="P884" s="225"/>
      <c r="Q884" s="225"/>
      <c r="R884" s="225"/>
      <c r="S884" s="225"/>
      <c r="T884" s="226"/>
      <c r="AT884" s="227" t="s">
        <v>189</v>
      </c>
      <c r="AU884" s="227" t="s">
        <v>84</v>
      </c>
      <c r="AV884" s="12" t="s">
        <v>84</v>
      </c>
      <c r="AW884" s="12" t="s">
        <v>39</v>
      </c>
      <c r="AX884" s="12" t="s">
        <v>76</v>
      </c>
      <c r="AY884" s="227" t="s">
        <v>179</v>
      </c>
    </row>
    <row r="885" spans="2:51" s="12" customFormat="1" ht="13.5">
      <c r="B885" s="216"/>
      <c r="C885" s="217"/>
      <c r="D885" s="218" t="s">
        <v>189</v>
      </c>
      <c r="E885" s="219" t="s">
        <v>22</v>
      </c>
      <c r="F885" s="220" t="s">
        <v>1046</v>
      </c>
      <c r="G885" s="217"/>
      <c r="H885" s="221">
        <v>46.165999999999997</v>
      </c>
      <c r="I885" s="222"/>
      <c r="J885" s="217"/>
      <c r="K885" s="217"/>
      <c r="L885" s="223"/>
      <c r="M885" s="224"/>
      <c r="N885" s="225"/>
      <c r="O885" s="225"/>
      <c r="P885" s="225"/>
      <c r="Q885" s="225"/>
      <c r="R885" s="225"/>
      <c r="S885" s="225"/>
      <c r="T885" s="226"/>
      <c r="AT885" s="227" t="s">
        <v>189</v>
      </c>
      <c r="AU885" s="227" t="s">
        <v>84</v>
      </c>
      <c r="AV885" s="12" t="s">
        <v>84</v>
      </c>
      <c r="AW885" s="12" t="s">
        <v>39</v>
      </c>
      <c r="AX885" s="12" t="s">
        <v>76</v>
      </c>
      <c r="AY885" s="227" t="s">
        <v>179</v>
      </c>
    </row>
    <row r="886" spans="2:51" s="14" customFormat="1" ht="13.5">
      <c r="B886" s="240"/>
      <c r="C886" s="241"/>
      <c r="D886" s="218" t="s">
        <v>189</v>
      </c>
      <c r="E886" s="242" t="s">
        <v>22</v>
      </c>
      <c r="F886" s="243" t="s">
        <v>1047</v>
      </c>
      <c r="G886" s="241"/>
      <c r="H886" s="244" t="s">
        <v>22</v>
      </c>
      <c r="I886" s="245"/>
      <c r="J886" s="241"/>
      <c r="K886" s="241"/>
      <c r="L886" s="246"/>
      <c r="M886" s="247"/>
      <c r="N886" s="248"/>
      <c r="O886" s="248"/>
      <c r="P886" s="248"/>
      <c r="Q886" s="248"/>
      <c r="R886" s="248"/>
      <c r="S886" s="248"/>
      <c r="T886" s="249"/>
      <c r="AT886" s="250" t="s">
        <v>189</v>
      </c>
      <c r="AU886" s="250" t="s">
        <v>84</v>
      </c>
      <c r="AV886" s="14" t="s">
        <v>24</v>
      </c>
      <c r="AW886" s="14" t="s">
        <v>39</v>
      </c>
      <c r="AX886" s="14" t="s">
        <v>76</v>
      </c>
      <c r="AY886" s="250" t="s">
        <v>179</v>
      </c>
    </row>
    <row r="887" spans="2:51" s="12" customFormat="1" ht="13.5">
      <c r="B887" s="216"/>
      <c r="C887" s="217"/>
      <c r="D887" s="218" t="s">
        <v>189</v>
      </c>
      <c r="E887" s="219" t="s">
        <v>22</v>
      </c>
      <c r="F887" s="220" t="s">
        <v>1048</v>
      </c>
      <c r="G887" s="217"/>
      <c r="H887" s="221">
        <v>10.996</v>
      </c>
      <c r="I887" s="222"/>
      <c r="J887" s="217"/>
      <c r="K887" s="217"/>
      <c r="L887" s="223"/>
      <c r="M887" s="224"/>
      <c r="N887" s="225"/>
      <c r="O887" s="225"/>
      <c r="P887" s="225"/>
      <c r="Q887" s="225"/>
      <c r="R887" s="225"/>
      <c r="S887" s="225"/>
      <c r="T887" s="226"/>
      <c r="AT887" s="227" t="s">
        <v>189</v>
      </c>
      <c r="AU887" s="227" t="s">
        <v>84</v>
      </c>
      <c r="AV887" s="12" t="s">
        <v>84</v>
      </c>
      <c r="AW887" s="12" t="s">
        <v>39</v>
      </c>
      <c r="AX887" s="12" t="s">
        <v>76</v>
      </c>
      <c r="AY887" s="227" t="s">
        <v>179</v>
      </c>
    </row>
    <row r="888" spans="2:51" s="12" customFormat="1" ht="13.5">
      <c r="B888" s="216"/>
      <c r="C888" s="217"/>
      <c r="D888" s="218" t="s">
        <v>189</v>
      </c>
      <c r="E888" s="219" t="s">
        <v>22</v>
      </c>
      <c r="F888" s="220" t="s">
        <v>1049</v>
      </c>
      <c r="G888" s="217"/>
      <c r="H888" s="221">
        <v>10.125999999999999</v>
      </c>
      <c r="I888" s="222"/>
      <c r="J888" s="217"/>
      <c r="K888" s="217"/>
      <c r="L888" s="223"/>
      <c r="M888" s="224"/>
      <c r="N888" s="225"/>
      <c r="O888" s="225"/>
      <c r="P888" s="225"/>
      <c r="Q888" s="225"/>
      <c r="R888" s="225"/>
      <c r="S888" s="225"/>
      <c r="T888" s="226"/>
      <c r="AT888" s="227" t="s">
        <v>189</v>
      </c>
      <c r="AU888" s="227" t="s">
        <v>84</v>
      </c>
      <c r="AV888" s="12" t="s">
        <v>84</v>
      </c>
      <c r="AW888" s="12" t="s">
        <v>39</v>
      </c>
      <c r="AX888" s="12" t="s">
        <v>76</v>
      </c>
      <c r="AY888" s="227" t="s">
        <v>179</v>
      </c>
    </row>
    <row r="889" spans="2:51" s="14" customFormat="1" ht="13.5">
      <c r="B889" s="240"/>
      <c r="C889" s="241"/>
      <c r="D889" s="218" t="s">
        <v>189</v>
      </c>
      <c r="E889" s="242" t="s">
        <v>22</v>
      </c>
      <c r="F889" s="243" t="s">
        <v>1050</v>
      </c>
      <c r="G889" s="241"/>
      <c r="H889" s="244" t="s">
        <v>22</v>
      </c>
      <c r="I889" s="245"/>
      <c r="J889" s="241"/>
      <c r="K889" s="241"/>
      <c r="L889" s="246"/>
      <c r="M889" s="247"/>
      <c r="N889" s="248"/>
      <c r="O889" s="248"/>
      <c r="P889" s="248"/>
      <c r="Q889" s="248"/>
      <c r="R889" s="248"/>
      <c r="S889" s="248"/>
      <c r="T889" s="249"/>
      <c r="AT889" s="250" t="s">
        <v>189</v>
      </c>
      <c r="AU889" s="250" t="s">
        <v>84</v>
      </c>
      <c r="AV889" s="14" t="s">
        <v>24</v>
      </c>
      <c r="AW889" s="14" t="s">
        <v>39</v>
      </c>
      <c r="AX889" s="14" t="s">
        <v>76</v>
      </c>
      <c r="AY889" s="250" t="s">
        <v>179</v>
      </c>
    </row>
    <row r="890" spans="2:51" s="12" customFormat="1" ht="13.5">
      <c r="B890" s="216"/>
      <c r="C890" s="217"/>
      <c r="D890" s="218" t="s">
        <v>189</v>
      </c>
      <c r="E890" s="219" t="s">
        <v>22</v>
      </c>
      <c r="F890" s="220" t="s">
        <v>1051</v>
      </c>
      <c r="G890" s="217"/>
      <c r="H890" s="221">
        <v>3.77</v>
      </c>
      <c r="I890" s="222"/>
      <c r="J890" s="217"/>
      <c r="K890" s="217"/>
      <c r="L890" s="223"/>
      <c r="M890" s="224"/>
      <c r="N890" s="225"/>
      <c r="O890" s="225"/>
      <c r="P890" s="225"/>
      <c r="Q890" s="225"/>
      <c r="R890" s="225"/>
      <c r="S890" s="225"/>
      <c r="T890" s="226"/>
      <c r="AT890" s="227" t="s">
        <v>189</v>
      </c>
      <c r="AU890" s="227" t="s">
        <v>84</v>
      </c>
      <c r="AV890" s="12" t="s">
        <v>84</v>
      </c>
      <c r="AW890" s="12" t="s">
        <v>39</v>
      </c>
      <c r="AX890" s="12" t="s">
        <v>76</v>
      </c>
      <c r="AY890" s="227" t="s">
        <v>179</v>
      </c>
    </row>
    <row r="891" spans="2:51" s="14" customFormat="1" ht="13.5">
      <c r="B891" s="240"/>
      <c r="C891" s="241"/>
      <c r="D891" s="218" t="s">
        <v>189</v>
      </c>
      <c r="E891" s="242" t="s">
        <v>22</v>
      </c>
      <c r="F891" s="243" t="s">
        <v>1052</v>
      </c>
      <c r="G891" s="241"/>
      <c r="H891" s="244" t="s">
        <v>22</v>
      </c>
      <c r="I891" s="245"/>
      <c r="J891" s="241"/>
      <c r="K891" s="241"/>
      <c r="L891" s="246"/>
      <c r="M891" s="247"/>
      <c r="N891" s="248"/>
      <c r="O891" s="248"/>
      <c r="P891" s="248"/>
      <c r="Q891" s="248"/>
      <c r="R891" s="248"/>
      <c r="S891" s="248"/>
      <c r="T891" s="249"/>
      <c r="AT891" s="250" t="s">
        <v>189</v>
      </c>
      <c r="AU891" s="250" t="s">
        <v>84</v>
      </c>
      <c r="AV891" s="14" t="s">
        <v>24</v>
      </c>
      <c r="AW891" s="14" t="s">
        <v>39</v>
      </c>
      <c r="AX891" s="14" t="s">
        <v>76</v>
      </c>
      <c r="AY891" s="250" t="s">
        <v>179</v>
      </c>
    </row>
    <row r="892" spans="2:51" s="12" customFormat="1" ht="13.5">
      <c r="B892" s="216"/>
      <c r="C892" s="217"/>
      <c r="D892" s="218" t="s">
        <v>189</v>
      </c>
      <c r="E892" s="219" t="s">
        <v>22</v>
      </c>
      <c r="F892" s="220" t="s">
        <v>1053</v>
      </c>
      <c r="G892" s="217"/>
      <c r="H892" s="221">
        <v>8.5679999999999996</v>
      </c>
      <c r="I892" s="222"/>
      <c r="J892" s="217"/>
      <c r="K892" s="217"/>
      <c r="L892" s="223"/>
      <c r="M892" s="224"/>
      <c r="N892" s="225"/>
      <c r="O892" s="225"/>
      <c r="P892" s="225"/>
      <c r="Q892" s="225"/>
      <c r="R892" s="225"/>
      <c r="S892" s="225"/>
      <c r="T892" s="226"/>
      <c r="AT892" s="227" t="s">
        <v>189</v>
      </c>
      <c r="AU892" s="227" t="s">
        <v>84</v>
      </c>
      <c r="AV892" s="12" t="s">
        <v>84</v>
      </c>
      <c r="AW892" s="12" t="s">
        <v>39</v>
      </c>
      <c r="AX892" s="12" t="s">
        <v>76</v>
      </c>
      <c r="AY892" s="227" t="s">
        <v>179</v>
      </c>
    </row>
    <row r="893" spans="2:51" s="12" customFormat="1" ht="13.5">
      <c r="B893" s="216"/>
      <c r="C893" s="217"/>
      <c r="D893" s="218" t="s">
        <v>189</v>
      </c>
      <c r="E893" s="219" t="s">
        <v>22</v>
      </c>
      <c r="F893" s="220" t="s">
        <v>1054</v>
      </c>
      <c r="G893" s="217"/>
      <c r="H893" s="221">
        <v>7.8540000000000001</v>
      </c>
      <c r="I893" s="222"/>
      <c r="J893" s="217"/>
      <c r="K893" s="217"/>
      <c r="L893" s="223"/>
      <c r="M893" s="224"/>
      <c r="N893" s="225"/>
      <c r="O893" s="225"/>
      <c r="P893" s="225"/>
      <c r="Q893" s="225"/>
      <c r="R893" s="225"/>
      <c r="S893" s="225"/>
      <c r="T893" s="226"/>
      <c r="AT893" s="227" t="s">
        <v>189</v>
      </c>
      <c r="AU893" s="227" t="s">
        <v>84</v>
      </c>
      <c r="AV893" s="12" t="s">
        <v>84</v>
      </c>
      <c r="AW893" s="12" t="s">
        <v>39</v>
      </c>
      <c r="AX893" s="12" t="s">
        <v>76</v>
      </c>
      <c r="AY893" s="227" t="s">
        <v>179</v>
      </c>
    </row>
    <row r="894" spans="2:51" s="12" customFormat="1" ht="13.5">
      <c r="B894" s="216"/>
      <c r="C894" s="217"/>
      <c r="D894" s="218" t="s">
        <v>189</v>
      </c>
      <c r="E894" s="219" t="s">
        <v>22</v>
      </c>
      <c r="F894" s="220" t="s">
        <v>1055</v>
      </c>
      <c r="G894" s="217"/>
      <c r="H894" s="221">
        <v>10.526</v>
      </c>
      <c r="I894" s="222"/>
      <c r="J894" s="217"/>
      <c r="K894" s="217"/>
      <c r="L894" s="223"/>
      <c r="M894" s="224"/>
      <c r="N894" s="225"/>
      <c r="O894" s="225"/>
      <c r="P894" s="225"/>
      <c r="Q894" s="225"/>
      <c r="R894" s="225"/>
      <c r="S894" s="225"/>
      <c r="T894" s="226"/>
      <c r="AT894" s="227" t="s">
        <v>189</v>
      </c>
      <c r="AU894" s="227" t="s">
        <v>84</v>
      </c>
      <c r="AV894" s="12" t="s">
        <v>84</v>
      </c>
      <c r="AW894" s="12" t="s">
        <v>39</v>
      </c>
      <c r="AX894" s="12" t="s">
        <v>76</v>
      </c>
      <c r="AY894" s="227" t="s">
        <v>179</v>
      </c>
    </row>
    <row r="895" spans="2:51" s="12" customFormat="1" ht="13.5">
      <c r="B895" s="216"/>
      <c r="C895" s="217"/>
      <c r="D895" s="218" t="s">
        <v>189</v>
      </c>
      <c r="E895" s="219" t="s">
        <v>22</v>
      </c>
      <c r="F895" s="220" t="s">
        <v>1056</v>
      </c>
      <c r="G895" s="217"/>
      <c r="H895" s="221">
        <v>15.351000000000001</v>
      </c>
      <c r="I895" s="222"/>
      <c r="J895" s="217"/>
      <c r="K895" s="217"/>
      <c r="L895" s="223"/>
      <c r="M895" s="224"/>
      <c r="N895" s="225"/>
      <c r="O895" s="225"/>
      <c r="P895" s="225"/>
      <c r="Q895" s="225"/>
      <c r="R895" s="225"/>
      <c r="S895" s="225"/>
      <c r="T895" s="226"/>
      <c r="AT895" s="227" t="s">
        <v>189</v>
      </c>
      <c r="AU895" s="227" t="s">
        <v>84</v>
      </c>
      <c r="AV895" s="12" t="s">
        <v>84</v>
      </c>
      <c r="AW895" s="12" t="s">
        <v>39</v>
      </c>
      <c r="AX895" s="12" t="s">
        <v>76</v>
      </c>
      <c r="AY895" s="227" t="s">
        <v>179</v>
      </c>
    </row>
    <row r="896" spans="2:51" s="14" customFormat="1" ht="13.5">
      <c r="B896" s="240"/>
      <c r="C896" s="241"/>
      <c r="D896" s="218" t="s">
        <v>189</v>
      </c>
      <c r="E896" s="242" t="s">
        <v>22</v>
      </c>
      <c r="F896" s="243" t="s">
        <v>1057</v>
      </c>
      <c r="G896" s="241"/>
      <c r="H896" s="244" t="s">
        <v>22</v>
      </c>
      <c r="I896" s="245"/>
      <c r="J896" s="241"/>
      <c r="K896" s="241"/>
      <c r="L896" s="246"/>
      <c r="M896" s="247"/>
      <c r="N896" s="248"/>
      <c r="O896" s="248"/>
      <c r="P896" s="248"/>
      <c r="Q896" s="248"/>
      <c r="R896" s="248"/>
      <c r="S896" s="248"/>
      <c r="T896" s="249"/>
      <c r="AT896" s="250" t="s">
        <v>189</v>
      </c>
      <c r="AU896" s="250" t="s">
        <v>84</v>
      </c>
      <c r="AV896" s="14" t="s">
        <v>24</v>
      </c>
      <c r="AW896" s="14" t="s">
        <v>39</v>
      </c>
      <c r="AX896" s="14" t="s">
        <v>76</v>
      </c>
      <c r="AY896" s="250" t="s">
        <v>179</v>
      </c>
    </row>
    <row r="897" spans="2:65" s="12" customFormat="1" ht="13.5">
      <c r="B897" s="216"/>
      <c r="C897" s="217"/>
      <c r="D897" s="218" t="s">
        <v>189</v>
      </c>
      <c r="E897" s="219" t="s">
        <v>22</v>
      </c>
      <c r="F897" s="220" t="s">
        <v>1058</v>
      </c>
      <c r="G897" s="217"/>
      <c r="H897" s="221">
        <v>13.733000000000001</v>
      </c>
      <c r="I897" s="222"/>
      <c r="J897" s="217"/>
      <c r="K897" s="217"/>
      <c r="L897" s="223"/>
      <c r="M897" s="224"/>
      <c r="N897" s="225"/>
      <c r="O897" s="225"/>
      <c r="P897" s="225"/>
      <c r="Q897" s="225"/>
      <c r="R897" s="225"/>
      <c r="S897" s="225"/>
      <c r="T897" s="226"/>
      <c r="AT897" s="227" t="s">
        <v>189</v>
      </c>
      <c r="AU897" s="227" t="s">
        <v>84</v>
      </c>
      <c r="AV897" s="12" t="s">
        <v>84</v>
      </c>
      <c r="AW897" s="12" t="s">
        <v>39</v>
      </c>
      <c r="AX897" s="12" t="s">
        <v>76</v>
      </c>
      <c r="AY897" s="227" t="s">
        <v>179</v>
      </c>
    </row>
    <row r="898" spans="2:65" s="14" customFormat="1" ht="13.5">
      <c r="B898" s="240"/>
      <c r="C898" s="241"/>
      <c r="D898" s="218" t="s">
        <v>189</v>
      </c>
      <c r="E898" s="242" t="s">
        <v>22</v>
      </c>
      <c r="F898" s="243" t="s">
        <v>1059</v>
      </c>
      <c r="G898" s="241"/>
      <c r="H898" s="244" t="s">
        <v>22</v>
      </c>
      <c r="I898" s="245"/>
      <c r="J898" s="241"/>
      <c r="K898" s="241"/>
      <c r="L898" s="246"/>
      <c r="M898" s="247"/>
      <c r="N898" s="248"/>
      <c r="O898" s="248"/>
      <c r="P898" s="248"/>
      <c r="Q898" s="248"/>
      <c r="R898" s="248"/>
      <c r="S898" s="248"/>
      <c r="T898" s="249"/>
      <c r="AT898" s="250" t="s">
        <v>189</v>
      </c>
      <c r="AU898" s="250" t="s">
        <v>84</v>
      </c>
      <c r="AV898" s="14" t="s">
        <v>24</v>
      </c>
      <c r="AW898" s="14" t="s">
        <v>39</v>
      </c>
      <c r="AX898" s="14" t="s">
        <v>76</v>
      </c>
      <c r="AY898" s="250" t="s">
        <v>179</v>
      </c>
    </row>
    <row r="899" spans="2:65" s="12" customFormat="1" ht="13.5">
      <c r="B899" s="216"/>
      <c r="C899" s="217"/>
      <c r="D899" s="218" t="s">
        <v>189</v>
      </c>
      <c r="E899" s="219" t="s">
        <v>22</v>
      </c>
      <c r="F899" s="220" t="s">
        <v>1060</v>
      </c>
      <c r="G899" s="217"/>
      <c r="H899" s="221">
        <v>0.55100000000000005</v>
      </c>
      <c r="I899" s="222"/>
      <c r="J899" s="217"/>
      <c r="K899" s="217"/>
      <c r="L899" s="223"/>
      <c r="M899" s="224"/>
      <c r="N899" s="225"/>
      <c r="O899" s="225"/>
      <c r="P899" s="225"/>
      <c r="Q899" s="225"/>
      <c r="R899" s="225"/>
      <c r="S899" s="225"/>
      <c r="T899" s="226"/>
      <c r="AT899" s="227" t="s">
        <v>189</v>
      </c>
      <c r="AU899" s="227" t="s">
        <v>84</v>
      </c>
      <c r="AV899" s="12" t="s">
        <v>84</v>
      </c>
      <c r="AW899" s="12" t="s">
        <v>39</v>
      </c>
      <c r="AX899" s="12" t="s">
        <v>76</v>
      </c>
      <c r="AY899" s="227" t="s">
        <v>179</v>
      </c>
    </row>
    <row r="900" spans="2:65" s="14" customFormat="1" ht="13.5">
      <c r="B900" s="240"/>
      <c r="C900" s="241"/>
      <c r="D900" s="218" t="s">
        <v>189</v>
      </c>
      <c r="E900" s="242" t="s">
        <v>22</v>
      </c>
      <c r="F900" s="243" t="s">
        <v>1061</v>
      </c>
      <c r="G900" s="241"/>
      <c r="H900" s="244" t="s">
        <v>22</v>
      </c>
      <c r="I900" s="245"/>
      <c r="J900" s="241"/>
      <c r="K900" s="241"/>
      <c r="L900" s="246"/>
      <c r="M900" s="247"/>
      <c r="N900" s="248"/>
      <c r="O900" s="248"/>
      <c r="P900" s="248"/>
      <c r="Q900" s="248"/>
      <c r="R900" s="248"/>
      <c r="S900" s="248"/>
      <c r="T900" s="249"/>
      <c r="AT900" s="250" t="s">
        <v>189</v>
      </c>
      <c r="AU900" s="250" t="s">
        <v>84</v>
      </c>
      <c r="AV900" s="14" t="s">
        <v>24</v>
      </c>
      <c r="AW900" s="14" t="s">
        <v>39</v>
      </c>
      <c r="AX900" s="14" t="s">
        <v>76</v>
      </c>
      <c r="AY900" s="250" t="s">
        <v>179</v>
      </c>
    </row>
    <row r="901" spans="2:65" s="12" customFormat="1" ht="13.5">
      <c r="B901" s="216"/>
      <c r="C901" s="217"/>
      <c r="D901" s="218" t="s">
        <v>189</v>
      </c>
      <c r="E901" s="219" t="s">
        <v>22</v>
      </c>
      <c r="F901" s="220" t="s">
        <v>1062</v>
      </c>
      <c r="G901" s="217"/>
      <c r="H901" s="221">
        <v>8.6270000000000007</v>
      </c>
      <c r="I901" s="222"/>
      <c r="J901" s="217"/>
      <c r="K901" s="217"/>
      <c r="L901" s="223"/>
      <c r="M901" s="224"/>
      <c r="N901" s="225"/>
      <c r="O901" s="225"/>
      <c r="P901" s="225"/>
      <c r="Q901" s="225"/>
      <c r="R901" s="225"/>
      <c r="S901" s="225"/>
      <c r="T901" s="226"/>
      <c r="AT901" s="227" t="s">
        <v>189</v>
      </c>
      <c r="AU901" s="227" t="s">
        <v>84</v>
      </c>
      <c r="AV901" s="12" t="s">
        <v>84</v>
      </c>
      <c r="AW901" s="12" t="s">
        <v>39</v>
      </c>
      <c r="AX901" s="12" t="s">
        <v>76</v>
      </c>
      <c r="AY901" s="227" t="s">
        <v>179</v>
      </c>
    </row>
    <row r="902" spans="2:65" s="14" customFormat="1" ht="13.5">
      <c r="B902" s="240"/>
      <c r="C902" s="241"/>
      <c r="D902" s="218" t="s">
        <v>189</v>
      </c>
      <c r="E902" s="242" t="s">
        <v>22</v>
      </c>
      <c r="F902" s="243" t="s">
        <v>1063</v>
      </c>
      <c r="G902" s="241"/>
      <c r="H902" s="244" t="s">
        <v>22</v>
      </c>
      <c r="I902" s="245"/>
      <c r="J902" s="241"/>
      <c r="K902" s="241"/>
      <c r="L902" s="246"/>
      <c r="M902" s="247"/>
      <c r="N902" s="248"/>
      <c r="O902" s="248"/>
      <c r="P902" s="248"/>
      <c r="Q902" s="248"/>
      <c r="R902" s="248"/>
      <c r="S902" s="248"/>
      <c r="T902" s="249"/>
      <c r="AT902" s="250" t="s">
        <v>189</v>
      </c>
      <c r="AU902" s="250" t="s">
        <v>84</v>
      </c>
      <c r="AV902" s="14" t="s">
        <v>24</v>
      </c>
      <c r="AW902" s="14" t="s">
        <v>39</v>
      </c>
      <c r="AX902" s="14" t="s">
        <v>76</v>
      </c>
      <c r="AY902" s="250" t="s">
        <v>179</v>
      </c>
    </row>
    <row r="903" spans="2:65" s="12" customFormat="1" ht="13.5">
      <c r="B903" s="216"/>
      <c r="C903" s="217"/>
      <c r="D903" s="218" t="s">
        <v>189</v>
      </c>
      <c r="E903" s="219" t="s">
        <v>22</v>
      </c>
      <c r="F903" s="220" t="s">
        <v>1064</v>
      </c>
      <c r="G903" s="217"/>
      <c r="H903" s="221">
        <v>5.335</v>
      </c>
      <c r="I903" s="222"/>
      <c r="J903" s="217"/>
      <c r="K903" s="217"/>
      <c r="L903" s="223"/>
      <c r="M903" s="224"/>
      <c r="N903" s="225"/>
      <c r="O903" s="225"/>
      <c r="P903" s="225"/>
      <c r="Q903" s="225"/>
      <c r="R903" s="225"/>
      <c r="S903" s="225"/>
      <c r="T903" s="226"/>
      <c r="AT903" s="227" t="s">
        <v>189</v>
      </c>
      <c r="AU903" s="227" t="s">
        <v>84</v>
      </c>
      <c r="AV903" s="12" t="s">
        <v>84</v>
      </c>
      <c r="AW903" s="12" t="s">
        <v>39</v>
      </c>
      <c r="AX903" s="12" t="s">
        <v>76</v>
      </c>
      <c r="AY903" s="227" t="s">
        <v>179</v>
      </c>
    </row>
    <row r="904" spans="2:65" s="12" customFormat="1" ht="13.5">
      <c r="B904" s="216"/>
      <c r="C904" s="217"/>
      <c r="D904" s="218" t="s">
        <v>189</v>
      </c>
      <c r="E904" s="219" t="s">
        <v>22</v>
      </c>
      <c r="F904" s="220" t="s">
        <v>1065</v>
      </c>
      <c r="G904" s="217"/>
      <c r="H904" s="221">
        <v>5.9820000000000002</v>
      </c>
      <c r="I904" s="222"/>
      <c r="J904" s="217"/>
      <c r="K904" s="217"/>
      <c r="L904" s="223"/>
      <c r="M904" s="224"/>
      <c r="N904" s="225"/>
      <c r="O904" s="225"/>
      <c r="P904" s="225"/>
      <c r="Q904" s="225"/>
      <c r="R904" s="225"/>
      <c r="S904" s="225"/>
      <c r="T904" s="226"/>
      <c r="AT904" s="227" t="s">
        <v>189</v>
      </c>
      <c r="AU904" s="227" t="s">
        <v>84</v>
      </c>
      <c r="AV904" s="12" t="s">
        <v>84</v>
      </c>
      <c r="AW904" s="12" t="s">
        <v>39</v>
      </c>
      <c r="AX904" s="12" t="s">
        <v>76</v>
      </c>
      <c r="AY904" s="227" t="s">
        <v>179</v>
      </c>
    </row>
    <row r="905" spans="2:65" s="12" customFormat="1" ht="13.5">
      <c r="B905" s="216"/>
      <c r="C905" s="217"/>
      <c r="D905" s="218" t="s">
        <v>189</v>
      </c>
      <c r="E905" s="219" t="s">
        <v>22</v>
      </c>
      <c r="F905" s="220" t="s">
        <v>1066</v>
      </c>
      <c r="G905" s="217"/>
      <c r="H905" s="221">
        <v>6.0439999999999996</v>
      </c>
      <c r="I905" s="222"/>
      <c r="J905" s="217"/>
      <c r="K905" s="217"/>
      <c r="L905" s="223"/>
      <c r="M905" s="224"/>
      <c r="N905" s="225"/>
      <c r="O905" s="225"/>
      <c r="P905" s="225"/>
      <c r="Q905" s="225"/>
      <c r="R905" s="225"/>
      <c r="S905" s="225"/>
      <c r="T905" s="226"/>
      <c r="AT905" s="227" t="s">
        <v>189</v>
      </c>
      <c r="AU905" s="227" t="s">
        <v>84</v>
      </c>
      <c r="AV905" s="12" t="s">
        <v>84</v>
      </c>
      <c r="AW905" s="12" t="s">
        <v>39</v>
      </c>
      <c r="AX905" s="12" t="s">
        <v>76</v>
      </c>
      <c r="AY905" s="227" t="s">
        <v>179</v>
      </c>
    </row>
    <row r="906" spans="2:65" s="13" customFormat="1" ht="13.5">
      <c r="B906" s="228"/>
      <c r="C906" s="229"/>
      <c r="D906" s="230" t="s">
        <v>189</v>
      </c>
      <c r="E906" s="231" t="s">
        <v>22</v>
      </c>
      <c r="F906" s="232" t="s">
        <v>191</v>
      </c>
      <c r="G906" s="229"/>
      <c r="H906" s="233">
        <v>373.29700000000003</v>
      </c>
      <c r="I906" s="234"/>
      <c r="J906" s="229"/>
      <c r="K906" s="229"/>
      <c r="L906" s="235"/>
      <c r="M906" s="236"/>
      <c r="N906" s="237"/>
      <c r="O906" s="237"/>
      <c r="P906" s="237"/>
      <c r="Q906" s="237"/>
      <c r="R906" s="237"/>
      <c r="S906" s="237"/>
      <c r="T906" s="238"/>
      <c r="AT906" s="239" t="s">
        <v>189</v>
      </c>
      <c r="AU906" s="239" t="s">
        <v>84</v>
      </c>
      <c r="AV906" s="13" t="s">
        <v>187</v>
      </c>
      <c r="AW906" s="13" t="s">
        <v>39</v>
      </c>
      <c r="AX906" s="13" t="s">
        <v>24</v>
      </c>
      <c r="AY906" s="239" t="s">
        <v>179</v>
      </c>
    </row>
    <row r="907" spans="2:65" s="1" customFormat="1" ht="22.5" customHeight="1">
      <c r="B907" s="41"/>
      <c r="C907" s="254" t="s">
        <v>1067</v>
      </c>
      <c r="D907" s="254" t="s">
        <v>267</v>
      </c>
      <c r="E907" s="255" t="s">
        <v>1068</v>
      </c>
      <c r="F907" s="256" t="s">
        <v>1069</v>
      </c>
      <c r="G907" s="257" t="s">
        <v>185</v>
      </c>
      <c r="H907" s="258">
        <v>99.68</v>
      </c>
      <c r="I907" s="259"/>
      <c r="J907" s="260">
        <f>ROUND(I907*H907,2)</f>
        <v>0</v>
      </c>
      <c r="K907" s="256" t="s">
        <v>186</v>
      </c>
      <c r="L907" s="261"/>
      <c r="M907" s="262" t="s">
        <v>22</v>
      </c>
      <c r="N907" s="263" t="s">
        <v>47</v>
      </c>
      <c r="O907" s="42"/>
      <c r="P907" s="213">
        <f>O907*H907</f>
        <v>0</v>
      </c>
      <c r="Q907" s="213">
        <v>0</v>
      </c>
      <c r="R907" s="213">
        <f>Q907*H907</f>
        <v>0</v>
      </c>
      <c r="S907" s="213">
        <v>0</v>
      </c>
      <c r="T907" s="214">
        <f>S907*H907</f>
        <v>0</v>
      </c>
      <c r="AR907" s="24" t="s">
        <v>311</v>
      </c>
      <c r="AT907" s="24" t="s">
        <v>267</v>
      </c>
      <c r="AU907" s="24" t="s">
        <v>84</v>
      </c>
      <c r="AY907" s="24" t="s">
        <v>179</v>
      </c>
      <c r="BE907" s="215">
        <f>IF(N907="základní",J907,0)</f>
        <v>0</v>
      </c>
      <c r="BF907" s="215">
        <f>IF(N907="snížená",J907,0)</f>
        <v>0</v>
      </c>
      <c r="BG907" s="215">
        <f>IF(N907="zákl. přenesená",J907,0)</f>
        <v>0</v>
      </c>
      <c r="BH907" s="215">
        <f>IF(N907="sníž. přenesená",J907,0)</f>
        <v>0</v>
      </c>
      <c r="BI907" s="215">
        <f>IF(N907="nulová",J907,0)</f>
        <v>0</v>
      </c>
      <c r="BJ907" s="24" t="s">
        <v>24</v>
      </c>
      <c r="BK907" s="215">
        <f>ROUND(I907*H907,2)</f>
        <v>0</v>
      </c>
      <c r="BL907" s="24" t="s">
        <v>266</v>
      </c>
      <c r="BM907" s="24" t="s">
        <v>1070</v>
      </c>
    </row>
    <row r="908" spans="2:65" s="14" customFormat="1" ht="13.5">
      <c r="B908" s="240"/>
      <c r="C908" s="241"/>
      <c r="D908" s="218" t="s">
        <v>189</v>
      </c>
      <c r="E908" s="242" t="s">
        <v>22</v>
      </c>
      <c r="F908" s="243" t="s">
        <v>1071</v>
      </c>
      <c r="G908" s="241"/>
      <c r="H908" s="244" t="s">
        <v>22</v>
      </c>
      <c r="I908" s="245"/>
      <c r="J908" s="241"/>
      <c r="K908" s="241"/>
      <c r="L908" s="246"/>
      <c r="M908" s="247"/>
      <c r="N908" s="248"/>
      <c r="O908" s="248"/>
      <c r="P908" s="248"/>
      <c r="Q908" s="248"/>
      <c r="R908" s="248"/>
      <c r="S908" s="248"/>
      <c r="T908" s="249"/>
      <c r="AT908" s="250" t="s">
        <v>189</v>
      </c>
      <c r="AU908" s="250" t="s">
        <v>84</v>
      </c>
      <c r="AV908" s="14" t="s">
        <v>24</v>
      </c>
      <c r="AW908" s="14" t="s">
        <v>39</v>
      </c>
      <c r="AX908" s="14" t="s">
        <v>76</v>
      </c>
      <c r="AY908" s="250" t="s">
        <v>179</v>
      </c>
    </row>
    <row r="909" spans="2:65" s="12" customFormat="1" ht="13.5">
      <c r="B909" s="216"/>
      <c r="C909" s="217"/>
      <c r="D909" s="218" t="s">
        <v>189</v>
      </c>
      <c r="E909" s="219" t="s">
        <v>22</v>
      </c>
      <c r="F909" s="220" t="s">
        <v>1072</v>
      </c>
      <c r="G909" s="217"/>
      <c r="H909" s="221">
        <v>99.68</v>
      </c>
      <c r="I909" s="222"/>
      <c r="J909" s="217"/>
      <c r="K909" s="217"/>
      <c r="L909" s="223"/>
      <c r="M909" s="224"/>
      <c r="N909" s="225"/>
      <c r="O909" s="225"/>
      <c r="P909" s="225"/>
      <c r="Q909" s="225"/>
      <c r="R909" s="225"/>
      <c r="S909" s="225"/>
      <c r="T909" s="226"/>
      <c r="AT909" s="227" t="s">
        <v>189</v>
      </c>
      <c r="AU909" s="227" t="s">
        <v>84</v>
      </c>
      <c r="AV909" s="12" t="s">
        <v>84</v>
      </c>
      <c r="AW909" s="12" t="s">
        <v>39</v>
      </c>
      <c r="AX909" s="12" t="s">
        <v>76</v>
      </c>
      <c r="AY909" s="227" t="s">
        <v>179</v>
      </c>
    </row>
    <row r="910" spans="2:65" s="13" customFormat="1" ht="13.5">
      <c r="B910" s="228"/>
      <c r="C910" s="229"/>
      <c r="D910" s="230" t="s">
        <v>189</v>
      </c>
      <c r="E910" s="231" t="s">
        <v>22</v>
      </c>
      <c r="F910" s="232" t="s">
        <v>191</v>
      </c>
      <c r="G910" s="229"/>
      <c r="H910" s="233">
        <v>99.68</v>
      </c>
      <c r="I910" s="234"/>
      <c r="J910" s="229"/>
      <c r="K910" s="229"/>
      <c r="L910" s="235"/>
      <c r="M910" s="236"/>
      <c r="N910" s="237"/>
      <c r="O910" s="237"/>
      <c r="P910" s="237"/>
      <c r="Q910" s="237"/>
      <c r="R910" s="237"/>
      <c r="S910" s="237"/>
      <c r="T910" s="238"/>
      <c r="AT910" s="239" t="s">
        <v>189</v>
      </c>
      <c r="AU910" s="239" t="s">
        <v>84</v>
      </c>
      <c r="AV910" s="13" t="s">
        <v>187</v>
      </c>
      <c r="AW910" s="13" t="s">
        <v>39</v>
      </c>
      <c r="AX910" s="13" t="s">
        <v>24</v>
      </c>
      <c r="AY910" s="239" t="s">
        <v>179</v>
      </c>
    </row>
    <row r="911" spans="2:65" s="1" customFormat="1" ht="22.5" customHeight="1">
      <c r="B911" s="41"/>
      <c r="C911" s="254" t="s">
        <v>700</v>
      </c>
      <c r="D911" s="254" t="s">
        <v>267</v>
      </c>
      <c r="E911" s="255" t="s">
        <v>1073</v>
      </c>
      <c r="F911" s="256" t="s">
        <v>1074</v>
      </c>
      <c r="G911" s="257" t="s">
        <v>185</v>
      </c>
      <c r="H911" s="258">
        <v>137.63</v>
      </c>
      <c r="I911" s="259"/>
      <c r="J911" s="260">
        <f>ROUND(I911*H911,2)</f>
        <v>0</v>
      </c>
      <c r="K911" s="256" t="s">
        <v>186</v>
      </c>
      <c r="L911" s="261"/>
      <c r="M911" s="262" t="s">
        <v>22</v>
      </c>
      <c r="N911" s="263" t="s">
        <v>47</v>
      </c>
      <c r="O911" s="42"/>
      <c r="P911" s="213">
        <f>O911*H911</f>
        <v>0</v>
      </c>
      <c r="Q911" s="213">
        <v>0</v>
      </c>
      <c r="R911" s="213">
        <f>Q911*H911</f>
        <v>0</v>
      </c>
      <c r="S911" s="213">
        <v>0</v>
      </c>
      <c r="T911" s="214">
        <f>S911*H911</f>
        <v>0</v>
      </c>
      <c r="AR911" s="24" t="s">
        <v>311</v>
      </c>
      <c r="AT911" s="24" t="s">
        <v>267</v>
      </c>
      <c r="AU911" s="24" t="s">
        <v>84</v>
      </c>
      <c r="AY911" s="24" t="s">
        <v>179</v>
      </c>
      <c r="BE911" s="215">
        <f>IF(N911="základní",J911,0)</f>
        <v>0</v>
      </c>
      <c r="BF911" s="215">
        <f>IF(N911="snížená",J911,0)</f>
        <v>0</v>
      </c>
      <c r="BG911" s="215">
        <f>IF(N911="zákl. přenesená",J911,0)</f>
        <v>0</v>
      </c>
      <c r="BH911" s="215">
        <f>IF(N911="sníž. přenesená",J911,0)</f>
        <v>0</v>
      </c>
      <c r="BI911" s="215">
        <f>IF(N911="nulová",J911,0)</f>
        <v>0</v>
      </c>
      <c r="BJ911" s="24" t="s">
        <v>24</v>
      </c>
      <c r="BK911" s="215">
        <f>ROUND(I911*H911,2)</f>
        <v>0</v>
      </c>
      <c r="BL911" s="24" t="s">
        <v>266</v>
      </c>
      <c r="BM911" s="24" t="s">
        <v>1075</v>
      </c>
    </row>
    <row r="912" spans="2:65" s="14" customFormat="1" ht="13.5">
      <c r="B912" s="240"/>
      <c r="C912" s="241"/>
      <c r="D912" s="218" t="s">
        <v>189</v>
      </c>
      <c r="E912" s="242" t="s">
        <v>22</v>
      </c>
      <c r="F912" s="243" t="s">
        <v>312</v>
      </c>
      <c r="G912" s="241"/>
      <c r="H912" s="244" t="s">
        <v>22</v>
      </c>
      <c r="I912" s="245"/>
      <c r="J912" s="241"/>
      <c r="K912" s="241"/>
      <c r="L912" s="246"/>
      <c r="M912" s="247"/>
      <c r="N912" s="248"/>
      <c r="O912" s="248"/>
      <c r="P912" s="248"/>
      <c r="Q912" s="248"/>
      <c r="R912" s="248"/>
      <c r="S912" s="248"/>
      <c r="T912" s="249"/>
      <c r="AT912" s="250" t="s">
        <v>189</v>
      </c>
      <c r="AU912" s="250" t="s">
        <v>84</v>
      </c>
      <c r="AV912" s="14" t="s">
        <v>24</v>
      </c>
      <c r="AW912" s="14" t="s">
        <v>39</v>
      </c>
      <c r="AX912" s="14" t="s">
        <v>76</v>
      </c>
      <c r="AY912" s="250" t="s">
        <v>179</v>
      </c>
    </row>
    <row r="913" spans="2:51" s="14" customFormat="1" ht="13.5">
      <c r="B913" s="240"/>
      <c r="C913" s="241"/>
      <c r="D913" s="218" t="s">
        <v>189</v>
      </c>
      <c r="E913" s="242" t="s">
        <v>22</v>
      </c>
      <c r="F913" s="243" t="s">
        <v>1076</v>
      </c>
      <c r="G913" s="241"/>
      <c r="H913" s="244" t="s">
        <v>22</v>
      </c>
      <c r="I913" s="245"/>
      <c r="J913" s="241"/>
      <c r="K913" s="241"/>
      <c r="L913" s="246"/>
      <c r="M913" s="247"/>
      <c r="N913" s="248"/>
      <c r="O913" s="248"/>
      <c r="P913" s="248"/>
      <c r="Q913" s="248"/>
      <c r="R913" s="248"/>
      <c r="S913" s="248"/>
      <c r="T913" s="249"/>
      <c r="AT913" s="250" t="s">
        <v>189</v>
      </c>
      <c r="AU913" s="250" t="s">
        <v>84</v>
      </c>
      <c r="AV913" s="14" t="s">
        <v>24</v>
      </c>
      <c r="AW913" s="14" t="s">
        <v>39</v>
      </c>
      <c r="AX913" s="14" t="s">
        <v>76</v>
      </c>
      <c r="AY913" s="250" t="s">
        <v>179</v>
      </c>
    </row>
    <row r="914" spans="2:51" s="12" customFormat="1" ht="13.5">
      <c r="B914" s="216"/>
      <c r="C914" s="217"/>
      <c r="D914" s="218" t="s">
        <v>189</v>
      </c>
      <c r="E914" s="219" t="s">
        <v>22</v>
      </c>
      <c r="F914" s="220" t="s">
        <v>1077</v>
      </c>
      <c r="G914" s="217"/>
      <c r="H914" s="221">
        <v>27.98</v>
      </c>
      <c r="I914" s="222"/>
      <c r="J914" s="217"/>
      <c r="K914" s="217"/>
      <c r="L914" s="223"/>
      <c r="M914" s="224"/>
      <c r="N914" s="225"/>
      <c r="O914" s="225"/>
      <c r="P914" s="225"/>
      <c r="Q914" s="225"/>
      <c r="R914" s="225"/>
      <c r="S914" s="225"/>
      <c r="T914" s="226"/>
      <c r="AT914" s="227" t="s">
        <v>189</v>
      </c>
      <c r="AU914" s="227" t="s">
        <v>84</v>
      </c>
      <c r="AV914" s="12" t="s">
        <v>84</v>
      </c>
      <c r="AW914" s="12" t="s">
        <v>39</v>
      </c>
      <c r="AX914" s="12" t="s">
        <v>76</v>
      </c>
      <c r="AY914" s="227" t="s">
        <v>179</v>
      </c>
    </row>
    <row r="915" spans="2:51" s="14" customFormat="1" ht="13.5">
      <c r="B915" s="240"/>
      <c r="C915" s="241"/>
      <c r="D915" s="218" t="s">
        <v>189</v>
      </c>
      <c r="E915" s="242" t="s">
        <v>22</v>
      </c>
      <c r="F915" s="243" t="s">
        <v>1078</v>
      </c>
      <c r="G915" s="241"/>
      <c r="H915" s="244" t="s">
        <v>22</v>
      </c>
      <c r="I915" s="245"/>
      <c r="J915" s="241"/>
      <c r="K915" s="241"/>
      <c r="L915" s="246"/>
      <c r="M915" s="247"/>
      <c r="N915" s="248"/>
      <c r="O915" s="248"/>
      <c r="P915" s="248"/>
      <c r="Q915" s="248"/>
      <c r="R915" s="248"/>
      <c r="S915" s="248"/>
      <c r="T915" s="249"/>
      <c r="AT915" s="250" t="s">
        <v>189</v>
      </c>
      <c r="AU915" s="250" t="s">
        <v>84</v>
      </c>
      <c r="AV915" s="14" t="s">
        <v>24</v>
      </c>
      <c r="AW915" s="14" t="s">
        <v>39</v>
      </c>
      <c r="AX915" s="14" t="s">
        <v>76</v>
      </c>
      <c r="AY915" s="250" t="s">
        <v>179</v>
      </c>
    </row>
    <row r="916" spans="2:51" s="12" customFormat="1" ht="13.5">
      <c r="B916" s="216"/>
      <c r="C916" s="217"/>
      <c r="D916" s="218" t="s">
        <v>189</v>
      </c>
      <c r="E916" s="219" t="s">
        <v>22</v>
      </c>
      <c r="F916" s="220" t="s">
        <v>1032</v>
      </c>
      <c r="G916" s="217"/>
      <c r="H916" s="221">
        <v>19.632999999999999</v>
      </c>
      <c r="I916" s="222"/>
      <c r="J916" s="217"/>
      <c r="K916" s="217"/>
      <c r="L916" s="223"/>
      <c r="M916" s="224"/>
      <c r="N916" s="225"/>
      <c r="O916" s="225"/>
      <c r="P916" s="225"/>
      <c r="Q916" s="225"/>
      <c r="R916" s="225"/>
      <c r="S916" s="225"/>
      <c r="T916" s="226"/>
      <c r="AT916" s="227" t="s">
        <v>189</v>
      </c>
      <c r="AU916" s="227" t="s">
        <v>84</v>
      </c>
      <c r="AV916" s="12" t="s">
        <v>84</v>
      </c>
      <c r="AW916" s="12" t="s">
        <v>39</v>
      </c>
      <c r="AX916" s="12" t="s">
        <v>76</v>
      </c>
      <c r="AY916" s="227" t="s">
        <v>179</v>
      </c>
    </row>
    <row r="917" spans="2:51" s="14" customFormat="1" ht="13.5">
      <c r="B917" s="240"/>
      <c r="C917" s="241"/>
      <c r="D917" s="218" t="s">
        <v>189</v>
      </c>
      <c r="E917" s="242" t="s">
        <v>22</v>
      </c>
      <c r="F917" s="243" t="s">
        <v>1079</v>
      </c>
      <c r="G917" s="241"/>
      <c r="H917" s="244" t="s">
        <v>22</v>
      </c>
      <c r="I917" s="245"/>
      <c r="J917" s="241"/>
      <c r="K917" s="241"/>
      <c r="L917" s="246"/>
      <c r="M917" s="247"/>
      <c r="N917" s="248"/>
      <c r="O917" s="248"/>
      <c r="P917" s="248"/>
      <c r="Q917" s="248"/>
      <c r="R917" s="248"/>
      <c r="S917" s="248"/>
      <c r="T917" s="249"/>
      <c r="AT917" s="250" t="s">
        <v>189</v>
      </c>
      <c r="AU917" s="250" t="s">
        <v>84</v>
      </c>
      <c r="AV917" s="14" t="s">
        <v>24</v>
      </c>
      <c r="AW917" s="14" t="s">
        <v>39</v>
      </c>
      <c r="AX917" s="14" t="s">
        <v>76</v>
      </c>
      <c r="AY917" s="250" t="s">
        <v>179</v>
      </c>
    </row>
    <row r="918" spans="2:51" s="12" customFormat="1" ht="13.5">
      <c r="B918" s="216"/>
      <c r="C918" s="217"/>
      <c r="D918" s="218" t="s">
        <v>189</v>
      </c>
      <c r="E918" s="219" t="s">
        <v>22</v>
      </c>
      <c r="F918" s="220" t="s">
        <v>1039</v>
      </c>
      <c r="G918" s="217"/>
      <c r="H918" s="221">
        <v>13.848000000000001</v>
      </c>
      <c r="I918" s="222"/>
      <c r="J918" s="217"/>
      <c r="K918" s="217"/>
      <c r="L918" s="223"/>
      <c r="M918" s="224"/>
      <c r="N918" s="225"/>
      <c r="O918" s="225"/>
      <c r="P918" s="225"/>
      <c r="Q918" s="225"/>
      <c r="R918" s="225"/>
      <c r="S918" s="225"/>
      <c r="T918" s="226"/>
      <c r="AT918" s="227" t="s">
        <v>189</v>
      </c>
      <c r="AU918" s="227" t="s">
        <v>84</v>
      </c>
      <c r="AV918" s="12" t="s">
        <v>84</v>
      </c>
      <c r="AW918" s="12" t="s">
        <v>39</v>
      </c>
      <c r="AX918" s="12" t="s">
        <v>76</v>
      </c>
      <c r="AY918" s="227" t="s">
        <v>179</v>
      </c>
    </row>
    <row r="919" spans="2:51" s="14" customFormat="1" ht="13.5">
      <c r="B919" s="240"/>
      <c r="C919" s="241"/>
      <c r="D919" s="218" t="s">
        <v>189</v>
      </c>
      <c r="E919" s="242" t="s">
        <v>22</v>
      </c>
      <c r="F919" s="243" t="s">
        <v>1050</v>
      </c>
      <c r="G919" s="241"/>
      <c r="H919" s="244" t="s">
        <v>22</v>
      </c>
      <c r="I919" s="245"/>
      <c r="J919" s="241"/>
      <c r="K919" s="241"/>
      <c r="L919" s="246"/>
      <c r="M919" s="247"/>
      <c r="N919" s="248"/>
      <c r="O919" s="248"/>
      <c r="P919" s="248"/>
      <c r="Q919" s="248"/>
      <c r="R919" s="248"/>
      <c r="S919" s="248"/>
      <c r="T919" s="249"/>
      <c r="AT919" s="250" t="s">
        <v>189</v>
      </c>
      <c r="AU919" s="250" t="s">
        <v>84</v>
      </c>
      <c r="AV919" s="14" t="s">
        <v>24</v>
      </c>
      <c r="AW919" s="14" t="s">
        <v>39</v>
      </c>
      <c r="AX919" s="14" t="s">
        <v>76</v>
      </c>
      <c r="AY919" s="250" t="s">
        <v>179</v>
      </c>
    </row>
    <row r="920" spans="2:51" s="12" customFormat="1" ht="13.5">
      <c r="B920" s="216"/>
      <c r="C920" s="217"/>
      <c r="D920" s="218" t="s">
        <v>189</v>
      </c>
      <c r="E920" s="219" t="s">
        <v>22</v>
      </c>
      <c r="F920" s="220" t="s">
        <v>1051</v>
      </c>
      <c r="G920" s="217"/>
      <c r="H920" s="221">
        <v>3.77</v>
      </c>
      <c r="I920" s="222"/>
      <c r="J920" s="217"/>
      <c r="K920" s="217"/>
      <c r="L920" s="223"/>
      <c r="M920" s="224"/>
      <c r="N920" s="225"/>
      <c r="O920" s="225"/>
      <c r="P920" s="225"/>
      <c r="Q920" s="225"/>
      <c r="R920" s="225"/>
      <c r="S920" s="225"/>
      <c r="T920" s="226"/>
      <c r="AT920" s="227" t="s">
        <v>189</v>
      </c>
      <c r="AU920" s="227" t="s">
        <v>84</v>
      </c>
      <c r="AV920" s="12" t="s">
        <v>84</v>
      </c>
      <c r="AW920" s="12" t="s">
        <v>39</v>
      </c>
      <c r="AX920" s="12" t="s">
        <v>76</v>
      </c>
      <c r="AY920" s="227" t="s">
        <v>179</v>
      </c>
    </row>
    <row r="921" spans="2:51" s="14" customFormat="1" ht="13.5">
      <c r="B921" s="240"/>
      <c r="C921" s="241"/>
      <c r="D921" s="218" t="s">
        <v>189</v>
      </c>
      <c r="E921" s="242" t="s">
        <v>22</v>
      </c>
      <c r="F921" s="243" t="s">
        <v>1057</v>
      </c>
      <c r="G921" s="241"/>
      <c r="H921" s="244" t="s">
        <v>22</v>
      </c>
      <c r="I921" s="245"/>
      <c r="J921" s="241"/>
      <c r="K921" s="241"/>
      <c r="L921" s="246"/>
      <c r="M921" s="247"/>
      <c r="N921" s="248"/>
      <c r="O921" s="248"/>
      <c r="P921" s="248"/>
      <c r="Q921" s="248"/>
      <c r="R921" s="248"/>
      <c r="S921" s="248"/>
      <c r="T921" s="249"/>
      <c r="AT921" s="250" t="s">
        <v>189</v>
      </c>
      <c r="AU921" s="250" t="s">
        <v>84</v>
      </c>
      <c r="AV921" s="14" t="s">
        <v>24</v>
      </c>
      <c r="AW921" s="14" t="s">
        <v>39</v>
      </c>
      <c r="AX921" s="14" t="s">
        <v>76</v>
      </c>
      <c r="AY921" s="250" t="s">
        <v>179</v>
      </c>
    </row>
    <row r="922" spans="2:51" s="12" customFormat="1" ht="13.5">
      <c r="B922" s="216"/>
      <c r="C922" s="217"/>
      <c r="D922" s="218" t="s">
        <v>189</v>
      </c>
      <c r="E922" s="219" t="s">
        <v>22</v>
      </c>
      <c r="F922" s="220" t="s">
        <v>1058</v>
      </c>
      <c r="G922" s="217"/>
      <c r="H922" s="221">
        <v>13.733000000000001</v>
      </c>
      <c r="I922" s="222"/>
      <c r="J922" s="217"/>
      <c r="K922" s="217"/>
      <c r="L922" s="223"/>
      <c r="M922" s="224"/>
      <c r="N922" s="225"/>
      <c r="O922" s="225"/>
      <c r="P922" s="225"/>
      <c r="Q922" s="225"/>
      <c r="R922" s="225"/>
      <c r="S922" s="225"/>
      <c r="T922" s="226"/>
      <c r="AT922" s="227" t="s">
        <v>189</v>
      </c>
      <c r="AU922" s="227" t="s">
        <v>84</v>
      </c>
      <c r="AV922" s="12" t="s">
        <v>84</v>
      </c>
      <c r="AW922" s="12" t="s">
        <v>39</v>
      </c>
      <c r="AX922" s="12" t="s">
        <v>76</v>
      </c>
      <c r="AY922" s="227" t="s">
        <v>179</v>
      </c>
    </row>
    <row r="923" spans="2:51" s="14" customFormat="1" ht="13.5">
      <c r="B923" s="240"/>
      <c r="C923" s="241"/>
      <c r="D923" s="218" t="s">
        <v>189</v>
      </c>
      <c r="E923" s="242" t="s">
        <v>22</v>
      </c>
      <c r="F923" s="243" t="s">
        <v>1059</v>
      </c>
      <c r="G923" s="241"/>
      <c r="H923" s="244" t="s">
        <v>22</v>
      </c>
      <c r="I923" s="245"/>
      <c r="J923" s="241"/>
      <c r="K923" s="241"/>
      <c r="L923" s="246"/>
      <c r="M923" s="247"/>
      <c r="N923" s="248"/>
      <c r="O923" s="248"/>
      <c r="P923" s="248"/>
      <c r="Q923" s="248"/>
      <c r="R923" s="248"/>
      <c r="S923" s="248"/>
      <c r="T923" s="249"/>
      <c r="AT923" s="250" t="s">
        <v>189</v>
      </c>
      <c r="AU923" s="250" t="s">
        <v>84</v>
      </c>
      <c r="AV923" s="14" t="s">
        <v>24</v>
      </c>
      <c r="AW923" s="14" t="s">
        <v>39</v>
      </c>
      <c r="AX923" s="14" t="s">
        <v>76</v>
      </c>
      <c r="AY923" s="250" t="s">
        <v>179</v>
      </c>
    </row>
    <row r="924" spans="2:51" s="12" customFormat="1" ht="13.5">
      <c r="B924" s="216"/>
      <c r="C924" s="217"/>
      <c r="D924" s="218" t="s">
        <v>189</v>
      </c>
      <c r="E924" s="219" t="s">
        <v>22</v>
      </c>
      <c r="F924" s="220" t="s">
        <v>1060</v>
      </c>
      <c r="G924" s="217"/>
      <c r="H924" s="221">
        <v>0.55100000000000005</v>
      </c>
      <c r="I924" s="222"/>
      <c r="J924" s="217"/>
      <c r="K924" s="217"/>
      <c r="L924" s="223"/>
      <c r="M924" s="224"/>
      <c r="N924" s="225"/>
      <c r="O924" s="225"/>
      <c r="P924" s="225"/>
      <c r="Q924" s="225"/>
      <c r="R924" s="225"/>
      <c r="S924" s="225"/>
      <c r="T924" s="226"/>
      <c r="AT924" s="227" t="s">
        <v>189</v>
      </c>
      <c r="AU924" s="227" t="s">
        <v>84</v>
      </c>
      <c r="AV924" s="12" t="s">
        <v>84</v>
      </c>
      <c r="AW924" s="12" t="s">
        <v>39</v>
      </c>
      <c r="AX924" s="12" t="s">
        <v>76</v>
      </c>
      <c r="AY924" s="227" t="s">
        <v>179</v>
      </c>
    </row>
    <row r="925" spans="2:51" s="14" customFormat="1" ht="13.5">
      <c r="B925" s="240"/>
      <c r="C925" s="241"/>
      <c r="D925" s="218" t="s">
        <v>189</v>
      </c>
      <c r="E925" s="242" t="s">
        <v>22</v>
      </c>
      <c r="F925" s="243" t="s">
        <v>998</v>
      </c>
      <c r="G925" s="241"/>
      <c r="H925" s="244" t="s">
        <v>22</v>
      </c>
      <c r="I925" s="245"/>
      <c r="J925" s="241"/>
      <c r="K925" s="241"/>
      <c r="L925" s="246"/>
      <c r="M925" s="247"/>
      <c r="N925" s="248"/>
      <c r="O925" s="248"/>
      <c r="P925" s="248"/>
      <c r="Q925" s="248"/>
      <c r="R925" s="248"/>
      <c r="S925" s="248"/>
      <c r="T925" s="249"/>
      <c r="AT925" s="250" t="s">
        <v>189</v>
      </c>
      <c r="AU925" s="250" t="s">
        <v>84</v>
      </c>
      <c r="AV925" s="14" t="s">
        <v>24</v>
      </c>
      <c r="AW925" s="14" t="s">
        <v>39</v>
      </c>
      <c r="AX925" s="14" t="s">
        <v>76</v>
      </c>
      <c r="AY925" s="250" t="s">
        <v>179</v>
      </c>
    </row>
    <row r="926" spans="2:51" s="12" customFormat="1" ht="13.5">
      <c r="B926" s="216"/>
      <c r="C926" s="217"/>
      <c r="D926" s="218" t="s">
        <v>189</v>
      </c>
      <c r="E926" s="219" t="s">
        <v>22</v>
      </c>
      <c r="F926" s="220" t="s">
        <v>1080</v>
      </c>
      <c r="G926" s="217"/>
      <c r="H926" s="221">
        <v>36.246000000000002</v>
      </c>
      <c r="I926" s="222"/>
      <c r="J926" s="217"/>
      <c r="K926" s="217"/>
      <c r="L926" s="223"/>
      <c r="M926" s="224"/>
      <c r="N926" s="225"/>
      <c r="O926" s="225"/>
      <c r="P926" s="225"/>
      <c r="Q926" s="225"/>
      <c r="R926" s="225"/>
      <c r="S926" s="225"/>
      <c r="T926" s="226"/>
      <c r="AT926" s="227" t="s">
        <v>189</v>
      </c>
      <c r="AU926" s="227" t="s">
        <v>84</v>
      </c>
      <c r="AV926" s="12" t="s">
        <v>84</v>
      </c>
      <c r="AW926" s="12" t="s">
        <v>39</v>
      </c>
      <c r="AX926" s="12" t="s">
        <v>76</v>
      </c>
      <c r="AY926" s="227" t="s">
        <v>179</v>
      </c>
    </row>
    <row r="927" spans="2:51" s="14" customFormat="1" ht="13.5">
      <c r="B927" s="240"/>
      <c r="C927" s="241"/>
      <c r="D927" s="218" t="s">
        <v>189</v>
      </c>
      <c r="E927" s="242" t="s">
        <v>22</v>
      </c>
      <c r="F927" s="243" t="s">
        <v>1008</v>
      </c>
      <c r="G927" s="241"/>
      <c r="H927" s="244" t="s">
        <v>22</v>
      </c>
      <c r="I927" s="245"/>
      <c r="J927" s="241"/>
      <c r="K927" s="241"/>
      <c r="L927" s="246"/>
      <c r="M927" s="247"/>
      <c r="N927" s="248"/>
      <c r="O927" s="248"/>
      <c r="P927" s="248"/>
      <c r="Q927" s="248"/>
      <c r="R927" s="248"/>
      <c r="S927" s="248"/>
      <c r="T927" s="249"/>
      <c r="AT927" s="250" t="s">
        <v>189</v>
      </c>
      <c r="AU927" s="250" t="s">
        <v>84</v>
      </c>
      <c r="AV927" s="14" t="s">
        <v>24</v>
      </c>
      <c r="AW927" s="14" t="s">
        <v>39</v>
      </c>
      <c r="AX927" s="14" t="s">
        <v>76</v>
      </c>
      <c r="AY927" s="250" t="s">
        <v>179</v>
      </c>
    </row>
    <row r="928" spans="2:51" s="12" customFormat="1" ht="13.5">
      <c r="B928" s="216"/>
      <c r="C928" s="217"/>
      <c r="D928" s="218" t="s">
        <v>189</v>
      </c>
      <c r="E928" s="219" t="s">
        <v>22</v>
      </c>
      <c r="F928" s="220" t="s">
        <v>1081</v>
      </c>
      <c r="G928" s="217"/>
      <c r="H928" s="221">
        <v>21.869</v>
      </c>
      <c r="I928" s="222"/>
      <c r="J928" s="217"/>
      <c r="K928" s="217"/>
      <c r="L928" s="223"/>
      <c r="M928" s="224"/>
      <c r="N928" s="225"/>
      <c r="O928" s="225"/>
      <c r="P928" s="225"/>
      <c r="Q928" s="225"/>
      <c r="R928" s="225"/>
      <c r="S928" s="225"/>
      <c r="T928" s="226"/>
      <c r="AT928" s="227" t="s">
        <v>189</v>
      </c>
      <c r="AU928" s="227" t="s">
        <v>84</v>
      </c>
      <c r="AV928" s="12" t="s">
        <v>84</v>
      </c>
      <c r="AW928" s="12" t="s">
        <v>39</v>
      </c>
      <c r="AX928" s="12" t="s">
        <v>76</v>
      </c>
      <c r="AY928" s="227" t="s">
        <v>179</v>
      </c>
    </row>
    <row r="929" spans="2:65" s="13" customFormat="1" ht="13.5">
      <c r="B929" s="228"/>
      <c r="C929" s="229"/>
      <c r="D929" s="230" t="s">
        <v>189</v>
      </c>
      <c r="E929" s="231" t="s">
        <v>22</v>
      </c>
      <c r="F929" s="232" t="s">
        <v>191</v>
      </c>
      <c r="G929" s="229"/>
      <c r="H929" s="233">
        <v>137.63</v>
      </c>
      <c r="I929" s="234"/>
      <c r="J929" s="229"/>
      <c r="K929" s="229"/>
      <c r="L929" s="235"/>
      <c r="M929" s="236"/>
      <c r="N929" s="237"/>
      <c r="O929" s="237"/>
      <c r="P929" s="237"/>
      <c r="Q929" s="237"/>
      <c r="R929" s="237"/>
      <c r="S929" s="237"/>
      <c r="T929" s="238"/>
      <c r="AT929" s="239" t="s">
        <v>189</v>
      </c>
      <c r="AU929" s="239" t="s">
        <v>84</v>
      </c>
      <c r="AV929" s="13" t="s">
        <v>187</v>
      </c>
      <c r="AW929" s="13" t="s">
        <v>39</v>
      </c>
      <c r="AX929" s="13" t="s">
        <v>24</v>
      </c>
      <c r="AY929" s="239" t="s">
        <v>179</v>
      </c>
    </row>
    <row r="930" spans="2:65" s="1" customFormat="1" ht="22.5" customHeight="1">
      <c r="B930" s="41"/>
      <c r="C930" s="254" t="s">
        <v>1082</v>
      </c>
      <c r="D930" s="254" t="s">
        <v>267</v>
      </c>
      <c r="E930" s="255" t="s">
        <v>1083</v>
      </c>
      <c r="F930" s="256" t="s">
        <v>1084</v>
      </c>
      <c r="G930" s="257" t="s">
        <v>185</v>
      </c>
      <c r="H930" s="258">
        <v>351.07400000000001</v>
      </c>
      <c r="I930" s="259"/>
      <c r="J930" s="260">
        <f>ROUND(I930*H930,2)</f>
        <v>0</v>
      </c>
      <c r="K930" s="256" t="s">
        <v>186</v>
      </c>
      <c r="L930" s="261"/>
      <c r="M930" s="262" t="s">
        <v>22</v>
      </c>
      <c r="N930" s="263" t="s">
        <v>47</v>
      </c>
      <c r="O930" s="42"/>
      <c r="P930" s="213">
        <f>O930*H930</f>
        <v>0</v>
      </c>
      <c r="Q930" s="213">
        <v>0</v>
      </c>
      <c r="R930" s="213">
        <f>Q930*H930</f>
        <v>0</v>
      </c>
      <c r="S930" s="213">
        <v>0</v>
      </c>
      <c r="T930" s="214">
        <f>S930*H930</f>
        <v>0</v>
      </c>
      <c r="AR930" s="24" t="s">
        <v>311</v>
      </c>
      <c r="AT930" s="24" t="s">
        <v>267</v>
      </c>
      <c r="AU930" s="24" t="s">
        <v>84</v>
      </c>
      <c r="AY930" s="24" t="s">
        <v>179</v>
      </c>
      <c r="BE930" s="215">
        <f>IF(N930="základní",J930,0)</f>
        <v>0</v>
      </c>
      <c r="BF930" s="215">
        <f>IF(N930="snížená",J930,0)</f>
        <v>0</v>
      </c>
      <c r="BG930" s="215">
        <f>IF(N930="zákl. přenesená",J930,0)</f>
        <v>0</v>
      </c>
      <c r="BH930" s="215">
        <f>IF(N930="sníž. přenesená",J930,0)</f>
        <v>0</v>
      </c>
      <c r="BI930" s="215">
        <f>IF(N930="nulová",J930,0)</f>
        <v>0</v>
      </c>
      <c r="BJ930" s="24" t="s">
        <v>24</v>
      </c>
      <c r="BK930" s="215">
        <f>ROUND(I930*H930,2)</f>
        <v>0</v>
      </c>
      <c r="BL930" s="24" t="s">
        <v>266</v>
      </c>
      <c r="BM930" s="24" t="s">
        <v>1085</v>
      </c>
    </row>
    <row r="931" spans="2:65" s="14" customFormat="1" ht="13.5">
      <c r="B931" s="240"/>
      <c r="C931" s="241"/>
      <c r="D931" s="218" t="s">
        <v>189</v>
      </c>
      <c r="E931" s="242" t="s">
        <v>22</v>
      </c>
      <c r="F931" s="243" t="s">
        <v>312</v>
      </c>
      <c r="G931" s="241"/>
      <c r="H931" s="244" t="s">
        <v>22</v>
      </c>
      <c r="I931" s="245"/>
      <c r="J931" s="241"/>
      <c r="K931" s="241"/>
      <c r="L931" s="246"/>
      <c r="M931" s="247"/>
      <c r="N931" s="248"/>
      <c r="O931" s="248"/>
      <c r="P931" s="248"/>
      <c r="Q931" s="248"/>
      <c r="R931" s="248"/>
      <c r="S931" s="248"/>
      <c r="T931" s="249"/>
      <c r="AT931" s="250" t="s">
        <v>189</v>
      </c>
      <c r="AU931" s="250" t="s">
        <v>84</v>
      </c>
      <c r="AV931" s="14" t="s">
        <v>24</v>
      </c>
      <c r="AW931" s="14" t="s">
        <v>39</v>
      </c>
      <c r="AX931" s="14" t="s">
        <v>76</v>
      </c>
      <c r="AY931" s="250" t="s">
        <v>179</v>
      </c>
    </row>
    <row r="932" spans="2:65" s="14" customFormat="1" ht="13.5">
      <c r="B932" s="240"/>
      <c r="C932" s="241"/>
      <c r="D932" s="218" t="s">
        <v>189</v>
      </c>
      <c r="E932" s="242" t="s">
        <v>22</v>
      </c>
      <c r="F932" s="243" t="s">
        <v>1086</v>
      </c>
      <c r="G932" s="241"/>
      <c r="H932" s="244" t="s">
        <v>22</v>
      </c>
      <c r="I932" s="245"/>
      <c r="J932" s="241"/>
      <c r="K932" s="241"/>
      <c r="L932" s="246"/>
      <c r="M932" s="247"/>
      <c r="N932" s="248"/>
      <c r="O932" s="248"/>
      <c r="P932" s="248"/>
      <c r="Q932" s="248"/>
      <c r="R932" s="248"/>
      <c r="S932" s="248"/>
      <c r="T932" s="249"/>
      <c r="AT932" s="250" t="s">
        <v>189</v>
      </c>
      <c r="AU932" s="250" t="s">
        <v>84</v>
      </c>
      <c r="AV932" s="14" t="s">
        <v>24</v>
      </c>
      <c r="AW932" s="14" t="s">
        <v>39</v>
      </c>
      <c r="AX932" s="14" t="s">
        <v>76</v>
      </c>
      <c r="AY932" s="250" t="s">
        <v>179</v>
      </c>
    </row>
    <row r="933" spans="2:65" s="12" customFormat="1" ht="13.5">
      <c r="B933" s="216"/>
      <c r="C933" s="217"/>
      <c r="D933" s="218" t="s">
        <v>189</v>
      </c>
      <c r="E933" s="219" t="s">
        <v>22</v>
      </c>
      <c r="F933" s="220" t="s">
        <v>1034</v>
      </c>
      <c r="G933" s="217"/>
      <c r="H933" s="221">
        <v>61.353000000000002</v>
      </c>
      <c r="I933" s="222"/>
      <c r="J933" s="217"/>
      <c r="K933" s="217"/>
      <c r="L933" s="223"/>
      <c r="M933" s="224"/>
      <c r="N933" s="225"/>
      <c r="O933" s="225"/>
      <c r="P933" s="225"/>
      <c r="Q933" s="225"/>
      <c r="R933" s="225"/>
      <c r="S933" s="225"/>
      <c r="T933" s="226"/>
      <c r="AT933" s="227" t="s">
        <v>189</v>
      </c>
      <c r="AU933" s="227" t="s">
        <v>84</v>
      </c>
      <c r="AV933" s="12" t="s">
        <v>84</v>
      </c>
      <c r="AW933" s="12" t="s">
        <v>39</v>
      </c>
      <c r="AX933" s="12" t="s">
        <v>76</v>
      </c>
      <c r="AY933" s="227" t="s">
        <v>179</v>
      </c>
    </row>
    <row r="934" spans="2:65" s="12" customFormat="1" ht="13.5">
      <c r="B934" s="216"/>
      <c r="C934" s="217"/>
      <c r="D934" s="218" t="s">
        <v>189</v>
      </c>
      <c r="E934" s="219" t="s">
        <v>22</v>
      </c>
      <c r="F934" s="220" t="s">
        <v>1035</v>
      </c>
      <c r="G934" s="217"/>
      <c r="H934" s="221">
        <v>9.0329999999999995</v>
      </c>
      <c r="I934" s="222"/>
      <c r="J934" s="217"/>
      <c r="K934" s="217"/>
      <c r="L934" s="223"/>
      <c r="M934" s="224"/>
      <c r="N934" s="225"/>
      <c r="O934" s="225"/>
      <c r="P934" s="225"/>
      <c r="Q934" s="225"/>
      <c r="R934" s="225"/>
      <c r="S934" s="225"/>
      <c r="T934" s="226"/>
      <c r="AT934" s="227" t="s">
        <v>189</v>
      </c>
      <c r="AU934" s="227" t="s">
        <v>84</v>
      </c>
      <c r="AV934" s="12" t="s">
        <v>84</v>
      </c>
      <c r="AW934" s="12" t="s">
        <v>39</v>
      </c>
      <c r="AX934" s="12" t="s">
        <v>76</v>
      </c>
      <c r="AY934" s="227" t="s">
        <v>179</v>
      </c>
    </row>
    <row r="935" spans="2:65" s="14" customFormat="1" ht="13.5">
      <c r="B935" s="240"/>
      <c r="C935" s="241"/>
      <c r="D935" s="218" t="s">
        <v>189</v>
      </c>
      <c r="E935" s="242" t="s">
        <v>22</v>
      </c>
      <c r="F935" s="243" t="s">
        <v>1036</v>
      </c>
      <c r="G935" s="241"/>
      <c r="H935" s="244" t="s">
        <v>22</v>
      </c>
      <c r="I935" s="245"/>
      <c r="J935" s="241"/>
      <c r="K935" s="241"/>
      <c r="L935" s="246"/>
      <c r="M935" s="247"/>
      <c r="N935" s="248"/>
      <c r="O935" s="248"/>
      <c r="P935" s="248"/>
      <c r="Q935" s="248"/>
      <c r="R935" s="248"/>
      <c r="S935" s="248"/>
      <c r="T935" s="249"/>
      <c r="AT935" s="250" t="s">
        <v>189</v>
      </c>
      <c r="AU935" s="250" t="s">
        <v>84</v>
      </c>
      <c r="AV935" s="14" t="s">
        <v>24</v>
      </c>
      <c r="AW935" s="14" t="s">
        <v>39</v>
      </c>
      <c r="AX935" s="14" t="s">
        <v>76</v>
      </c>
      <c r="AY935" s="250" t="s">
        <v>179</v>
      </c>
    </row>
    <row r="936" spans="2:65" s="12" customFormat="1" ht="13.5">
      <c r="B936" s="216"/>
      <c r="C936" s="217"/>
      <c r="D936" s="218" t="s">
        <v>189</v>
      </c>
      <c r="E936" s="219" t="s">
        <v>22</v>
      </c>
      <c r="F936" s="220" t="s">
        <v>1037</v>
      </c>
      <c r="G936" s="217"/>
      <c r="H936" s="221">
        <v>27.311</v>
      </c>
      <c r="I936" s="222"/>
      <c r="J936" s="217"/>
      <c r="K936" s="217"/>
      <c r="L936" s="223"/>
      <c r="M936" s="224"/>
      <c r="N936" s="225"/>
      <c r="O936" s="225"/>
      <c r="P936" s="225"/>
      <c r="Q936" s="225"/>
      <c r="R936" s="225"/>
      <c r="S936" s="225"/>
      <c r="T936" s="226"/>
      <c r="AT936" s="227" t="s">
        <v>189</v>
      </c>
      <c r="AU936" s="227" t="s">
        <v>84</v>
      </c>
      <c r="AV936" s="12" t="s">
        <v>84</v>
      </c>
      <c r="AW936" s="12" t="s">
        <v>39</v>
      </c>
      <c r="AX936" s="12" t="s">
        <v>76</v>
      </c>
      <c r="AY936" s="227" t="s">
        <v>179</v>
      </c>
    </row>
    <row r="937" spans="2:65" s="14" customFormat="1" ht="13.5">
      <c r="B937" s="240"/>
      <c r="C937" s="241"/>
      <c r="D937" s="218" t="s">
        <v>189</v>
      </c>
      <c r="E937" s="242" t="s">
        <v>22</v>
      </c>
      <c r="F937" s="243" t="s">
        <v>1040</v>
      </c>
      <c r="G937" s="241"/>
      <c r="H937" s="244" t="s">
        <v>22</v>
      </c>
      <c r="I937" s="245"/>
      <c r="J937" s="241"/>
      <c r="K937" s="241"/>
      <c r="L937" s="246"/>
      <c r="M937" s="247"/>
      <c r="N937" s="248"/>
      <c r="O937" s="248"/>
      <c r="P937" s="248"/>
      <c r="Q937" s="248"/>
      <c r="R937" s="248"/>
      <c r="S937" s="248"/>
      <c r="T937" s="249"/>
      <c r="AT937" s="250" t="s">
        <v>189</v>
      </c>
      <c r="AU937" s="250" t="s">
        <v>84</v>
      </c>
      <c r="AV937" s="14" t="s">
        <v>24</v>
      </c>
      <c r="AW937" s="14" t="s">
        <v>39</v>
      </c>
      <c r="AX937" s="14" t="s">
        <v>76</v>
      </c>
      <c r="AY937" s="250" t="s">
        <v>179</v>
      </c>
    </row>
    <row r="938" spans="2:65" s="12" customFormat="1" ht="13.5">
      <c r="B938" s="216"/>
      <c r="C938" s="217"/>
      <c r="D938" s="218" t="s">
        <v>189</v>
      </c>
      <c r="E938" s="219" t="s">
        <v>22</v>
      </c>
      <c r="F938" s="220" t="s">
        <v>1041</v>
      </c>
      <c r="G938" s="217"/>
      <c r="H938" s="221">
        <v>31.611000000000001</v>
      </c>
      <c r="I938" s="222"/>
      <c r="J938" s="217"/>
      <c r="K938" s="217"/>
      <c r="L938" s="223"/>
      <c r="M938" s="224"/>
      <c r="N938" s="225"/>
      <c r="O938" s="225"/>
      <c r="P938" s="225"/>
      <c r="Q938" s="225"/>
      <c r="R938" s="225"/>
      <c r="S938" s="225"/>
      <c r="T938" s="226"/>
      <c r="AT938" s="227" t="s">
        <v>189</v>
      </c>
      <c r="AU938" s="227" t="s">
        <v>84</v>
      </c>
      <c r="AV938" s="12" t="s">
        <v>84</v>
      </c>
      <c r="AW938" s="12" t="s">
        <v>39</v>
      </c>
      <c r="AX938" s="12" t="s">
        <v>76</v>
      </c>
      <c r="AY938" s="227" t="s">
        <v>179</v>
      </c>
    </row>
    <row r="939" spans="2:65" s="12" customFormat="1" ht="13.5">
      <c r="B939" s="216"/>
      <c r="C939" s="217"/>
      <c r="D939" s="218" t="s">
        <v>189</v>
      </c>
      <c r="E939" s="219" t="s">
        <v>22</v>
      </c>
      <c r="F939" s="220" t="s">
        <v>1042</v>
      </c>
      <c r="G939" s="217"/>
      <c r="H939" s="221">
        <v>13.242000000000001</v>
      </c>
      <c r="I939" s="222"/>
      <c r="J939" s="217"/>
      <c r="K939" s="217"/>
      <c r="L939" s="223"/>
      <c r="M939" s="224"/>
      <c r="N939" s="225"/>
      <c r="O939" s="225"/>
      <c r="P939" s="225"/>
      <c r="Q939" s="225"/>
      <c r="R939" s="225"/>
      <c r="S939" s="225"/>
      <c r="T939" s="226"/>
      <c r="AT939" s="227" t="s">
        <v>189</v>
      </c>
      <c r="AU939" s="227" t="s">
        <v>84</v>
      </c>
      <c r="AV939" s="12" t="s">
        <v>84</v>
      </c>
      <c r="AW939" s="12" t="s">
        <v>39</v>
      </c>
      <c r="AX939" s="12" t="s">
        <v>76</v>
      </c>
      <c r="AY939" s="227" t="s">
        <v>179</v>
      </c>
    </row>
    <row r="940" spans="2:65" s="12" customFormat="1" ht="13.5">
      <c r="B940" s="216"/>
      <c r="C940" s="217"/>
      <c r="D940" s="218" t="s">
        <v>189</v>
      </c>
      <c r="E940" s="219" t="s">
        <v>22</v>
      </c>
      <c r="F940" s="220" t="s">
        <v>1043</v>
      </c>
      <c r="G940" s="217"/>
      <c r="H940" s="221">
        <v>2.754</v>
      </c>
      <c r="I940" s="222"/>
      <c r="J940" s="217"/>
      <c r="K940" s="217"/>
      <c r="L940" s="223"/>
      <c r="M940" s="224"/>
      <c r="N940" s="225"/>
      <c r="O940" s="225"/>
      <c r="P940" s="225"/>
      <c r="Q940" s="225"/>
      <c r="R940" s="225"/>
      <c r="S940" s="225"/>
      <c r="T940" s="226"/>
      <c r="AT940" s="227" t="s">
        <v>189</v>
      </c>
      <c r="AU940" s="227" t="s">
        <v>84</v>
      </c>
      <c r="AV940" s="12" t="s">
        <v>84</v>
      </c>
      <c r="AW940" s="12" t="s">
        <v>39</v>
      </c>
      <c r="AX940" s="12" t="s">
        <v>76</v>
      </c>
      <c r="AY940" s="227" t="s">
        <v>179</v>
      </c>
    </row>
    <row r="941" spans="2:65" s="12" customFormat="1" ht="13.5">
      <c r="B941" s="216"/>
      <c r="C941" s="217"/>
      <c r="D941" s="218" t="s">
        <v>189</v>
      </c>
      <c r="E941" s="219" t="s">
        <v>22</v>
      </c>
      <c r="F941" s="220" t="s">
        <v>1044</v>
      </c>
      <c r="G941" s="217"/>
      <c r="H941" s="221">
        <v>8.0779999999999994</v>
      </c>
      <c r="I941" s="222"/>
      <c r="J941" s="217"/>
      <c r="K941" s="217"/>
      <c r="L941" s="223"/>
      <c r="M941" s="224"/>
      <c r="N941" s="225"/>
      <c r="O941" s="225"/>
      <c r="P941" s="225"/>
      <c r="Q941" s="225"/>
      <c r="R941" s="225"/>
      <c r="S941" s="225"/>
      <c r="T941" s="226"/>
      <c r="AT941" s="227" t="s">
        <v>189</v>
      </c>
      <c r="AU941" s="227" t="s">
        <v>84</v>
      </c>
      <c r="AV941" s="12" t="s">
        <v>84</v>
      </c>
      <c r="AW941" s="12" t="s">
        <v>39</v>
      </c>
      <c r="AX941" s="12" t="s">
        <v>76</v>
      </c>
      <c r="AY941" s="227" t="s">
        <v>179</v>
      </c>
    </row>
    <row r="942" spans="2:65" s="12" customFormat="1" ht="13.5">
      <c r="B942" s="216"/>
      <c r="C942" s="217"/>
      <c r="D942" s="218" t="s">
        <v>189</v>
      </c>
      <c r="E942" s="219" t="s">
        <v>22</v>
      </c>
      <c r="F942" s="220" t="s">
        <v>1045</v>
      </c>
      <c r="G942" s="217"/>
      <c r="H942" s="221">
        <v>4.0019999999999998</v>
      </c>
      <c r="I942" s="222"/>
      <c r="J942" s="217"/>
      <c r="K942" s="217"/>
      <c r="L942" s="223"/>
      <c r="M942" s="224"/>
      <c r="N942" s="225"/>
      <c r="O942" s="225"/>
      <c r="P942" s="225"/>
      <c r="Q942" s="225"/>
      <c r="R942" s="225"/>
      <c r="S942" s="225"/>
      <c r="T942" s="226"/>
      <c r="AT942" s="227" t="s">
        <v>189</v>
      </c>
      <c r="AU942" s="227" t="s">
        <v>84</v>
      </c>
      <c r="AV942" s="12" t="s">
        <v>84</v>
      </c>
      <c r="AW942" s="12" t="s">
        <v>39</v>
      </c>
      <c r="AX942" s="12" t="s">
        <v>76</v>
      </c>
      <c r="AY942" s="227" t="s">
        <v>179</v>
      </c>
    </row>
    <row r="943" spans="2:65" s="12" customFormat="1" ht="13.5">
      <c r="B943" s="216"/>
      <c r="C943" s="217"/>
      <c r="D943" s="218" t="s">
        <v>189</v>
      </c>
      <c r="E943" s="219" t="s">
        <v>22</v>
      </c>
      <c r="F943" s="220" t="s">
        <v>1046</v>
      </c>
      <c r="G943" s="217"/>
      <c r="H943" s="221">
        <v>46.165999999999997</v>
      </c>
      <c r="I943" s="222"/>
      <c r="J943" s="217"/>
      <c r="K943" s="217"/>
      <c r="L943" s="223"/>
      <c r="M943" s="224"/>
      <c r="N943" s="225"/>
      <c r="O943" s="225"/>
      <c r="P943" s="225"/>
      <c r="Q943" s="225"/>
      <c r="R943" s="225"/>
      <c r="S943" s="225"/>
      <c r="T943" s="226"/>
      <c r="AT943" s="227" t="s">
        <v>189</v>
      </c>
      <c r="AU943" s="227" t="s">
        <v>84</v>
      </c>
      <c r="AV943" s="12" t="s">
        <v>84</v>
      </c>
      <c r="AW943" s="12" t="s">
        <v>39</v>
      </c>
      <c r="AX943" s="12" t="s">
        <v>76</v>
      </c>
      <c r="AY943" s="227" t="s">
        <v>179</v>
      </c>
    </row>
    <row r="944" spans="2:65" s="14" customFormat="1" ht="13.5">
      <c r="B944" s="240"/>
      <c r="C944" s="241"/>
      <c r="D944" s="218" t="s">
        <v>189</v>
      </c>
      <c r="E944" s="242" t="s">
        <v>22</v>
      </c>
      <c r="F944" s="243" t="s">
        <v>1047</v>
      </c>
      <c r="G944" s="241"/>
      <c r="H944" s="244" t="s">
        <v>22</v>
      </c>
      <c r="I944" s="245"/>
      <c r="J944" s="241"/>
      <c r="K944" s="241"/>
      <c r="L944" s="246"/>
      <c r="M944" s="247"/>
      <c r="N944" s="248"/>
      <c r="O944" s="248"/>
      <c r="P944" s="248"/>
      <c r="Q944" s="248"/>
      <c r="R944" s="248"/>
      <c r="S944" s="248"/>
      <c r="T944" s="249"/>
      <c r="AT944" s="250" t="s">
        <v>189</v>
      </c>
      <c r="AU944" s="250" t="s">
        <v>84</v>
      </c>
      <c r="AV944" s="14" t="s">
        <v>24</v>
      </c>
      <c r="AW944" s="14" t="s">
        <v>39</v>
      </c>
      <c r="AX944" s="14" t="s">
        <v>76</v>
      </c>
      <c r="AY944" s="250" t="s">
        <v>179</v>
      </c>
    </row>
    <row r="945" spans="2:51" s="12" customFormat="1" ht="13.5">
      <c r="B945" s="216"/>
      <c r="C945" s="217"/>
      <c r="D945" s="218" t="s">
        <v>189</v>
      </c>
      <c r="E945" s="219" t="s">
        <v>22</v>
      </c>
      <c r="F945" s="220" t="s">
        <v>1048</v>
      </c>
      <c r="G945" s="217"/>
      <c r="H945" s="221">
        <v>10.996</v>
      </c>
      <c r="I945" s="222"/>
      <c r="J945" s="217"/>
      <c r="K945" s="217"/>
      <c r="L945" s="223"/>
      <c r="M945" s="224"/>
      <c r="N945" s="225"/>
      <c r="O945" s="225"/>
      <c r="P945" s="225"/>
      <c r="Q945" s="225"/>
      <c r="R945" s="225"/>
      <c r="S945" s="225"/>
      <c r="T945" s="226"/>
      <c r="AT945" s="227" t="s">
        <v>189</v>
      </c>
      <c r="AU945" s="227" t="s">
        <v>84</v>
      </c>
      <c r="AV945" s="12" t="s">
        <v>84</v>
      </c>
      <c r="AW945" s="12" t="s">
        <v>39</v>
      </c>
      <c r="AX945" s="12" t="s">
        <v>76</v>
      </c>
      <c r="AY945" s="227" t="s">
        <v>179</v>
      </c>
    </row>
    <row r="946" spans="2:51" s="12" customFormat="1" ht="13.5">
      <c r="B946" s="216"/>
      <c r="C946" s="217"/>
      <c r="D946" s="218" t="s">
        <v>189</v>
      </c>
      <c r="E946" s="219" t="s">
        <v>22</v>
      </c>
      <c r="F946" s="220" t="s">
        <v>1049</v>
      </c>
      <c r="G946" s="217"/>
      <c r="H946" s="221">
        <v>10.125999999999999</v>
      </c>
      <c r="I946" s="222"/>
      <c r="J946" s="217"/>
      <c r="K946" s="217"/>
      <c r="L946" s="223"/>
      <c r="M946" s="224"/>
      <c r="N946" s="225"/>
      <c r="O946" s="225"/>
      <c r="P946" s="225"/>
      <c r="Q946" s="225"/>
      <c r="R946" s="225"/>
      <c r="S946" s="225"/>
      <c r="T946" s="226"/>
      <c r="AT946" s="227" t="s">
        <v>189</v>
      </c>
      <c r="AU946" s="227" t="s">
        <v>84</v>
      </c>
      <c r="AV946" s="12" t="s">
        <v>84</v>
      </c>
      <c r="AW946" s="12" t="s">
        <v>39</v>
      </c>
      <c r="AX946" s="12" t="s">
        <v>76</v>
      </c>
      <c r="AY946" s="227" t="s">
        <v>179</v>
      </c>
    </row>
    <row r="947" spans="2:51" s="14" customFormat="1" ht="13.5">
      <c r="B947" s="240"/>
      <c r="C947" s="241"/>
      <c r="D947" s="218" t="s">
        <v>189</v>
      </c>
      <c r="E947" s="242" t="s">
        <v>22</v>
      </c>
      <c r="F947" s="243" t="s">
        <v>1052</v>
      </c>
      <c r="G947" s="241"/>
      <c r="H947" s="244" t="s">
        <v>22</v>
      </c>
      <c r="I947" s="245"/>
      <c r="J947" s="241"/>
      <c r="K947" s="241"/>
      <c r="L947" s="246"/>
      <c r="M947" s="247"/>
      <c r="N947" s="248"/>
      <c r="O947" s="248"/>
      <c r="P947" s="248"/>
      <c r="Q947" s="248"/>
      <c r="R947" s="248"/>
      <c r="S947" s="248"/>
      <c r="T947" s="249"/>
      <c r="AT947" s="250" t="s">
        <v>189</v>
      </c>
      <c r="AU947" s="250" t="s">
        <v>84</v>
      </c>
      <c r="AV947" s="14" t="s">
        <v>24</v>
      </c>
      <c r="AW947" s="14" t="s">
        <v>39</v>
      </c>
      <c r="AX947" s="14" t="s">
        <v>76</v>
      </c>
      <c r="AY947" s="250" t="s">
        <v>179</v>
      </c>
    </row>
    <row r="948" spans="2:51" s="12" customFormat="1" ht="13.5">
      <c r="B948" s="216"/>
      <c r="C948" s="217"/>
      <c r="D948" s="218" t="s">
        <v>189</v>
      </c>
      <c r="E948" s="219" t="s">
        <v>22</v>
      </c>
      <c r="F948" s="220" t="s">
        <v>1053</v>
      </c>
      <c r="G948" s="217"/>
      <c r="H948" s="221">
        <v>8.5679999999999996</v>
      </c>
      <c r="I948" s="222"/>
      <c r="J948" s="217"/>
      <c r="K948" s="217"/>
      <c r="L948" s="223"/>
      <c r="M948" s="224"/>
      <c r="N948" s="225"/>
      <c r="O948" s="225"/>
      <c r="P948" s="225"/>
      <c r="Q948" s="225"/>
      <c r="R948" s="225"/>
      <c r="S948" s="225"/>
      <c r="T948" s="226"/>
      <c r="AT948" s="227" t="s">
        <v>189</v>
      </c>
      <c r="AU948" s="227" t="s">
        <v>84</v>
      </c>
      <c r="AV948" s="12" t="s">
        <v>84</v>
      </c>
      <c r="AW948" s="12" t="s">
        <v>39</v>
      </c>
      <c r="AX948" s="12" t="s">
        <v>76</v>
      </c>
      <c r="AY948" s="227" t="s">
        <v>179</v>
      </c>
    </row>
    <row r="949" spans="2:51" s="12" customFormat="1" ht="13.5">
      <c r="B949" s="216"/>
      <c r="C949" s="217"/>
      <c r="D949" s="218" t="s">
        <v>189</v>
      </c>
      <c r="E949" s="219" t="s">
        <v>22</v>
      </c>
      <c r="F949" s="220" t="s">
        <v>1054</v>
      </c>
      <c r="G949" s="217"/>
      <c r="H949" s="221">
        <v>7.8540000000000001</v>
      </c>
      <c r="I949" s="222"/>
      <c r="J949" s="217"/>
      <c r="K949" s="217"/>
      <c r="L949" s="223"/>
      <c r="M949" s="224"/>
      <c r="N949" s="225"/>
      <c r="O949" s="225"/>
      <c r="P949" s="225"/>
      <c r="Q949" s="225"/>
      <c r="R949" s="225"/>
      <c r="S949" s="225"/>
      <c r="T949" s="226"/>
      <c r="AT949" s="227" t="s">
        <v>189</v>
      </c>
      <c r="AU949" s="227" t="s">
        <v>84</v>
      </c>
      <c r="AV949" s="12" t="s">
        <v>84</v>
      </c>
      <c r="AW949" s="12" t="s">
        <v>39</v>
      </c>
      <c r="AX949" s="12" t="s">
        <v>76</v>
      </c>
      <c r="AY949" s="227" t="s">
        <v>179</v>
      </c>
    </row>
    <row r="950" spans="2:51" s="12" customFormat="1" ht="13.5">
      <c r="B950" s="216"/>
      <c r="C950" s="217"/>
      <c r="D950" s="218" t="s">
        <v>189</v>
      </c>
      <c r="E950" s="219" t="s">
        <v>22</v>
      </c>
      <c r="F950" s="220" t="s">
        <v>1055</v>
      </c>
      <c r="G950" s="217"/>
      <c r="H950" s="221">
        <v>10.526</v>
      </c>
      <c r="I950" s="222"/>
      <c r="J950" s="217"/>
      <c r="K950" s="217"/>
      <c r="L950" s="223"/>
      <c r="M950" s="224"/>
      <c r="N950" s="225"/>
      <c r="O950" s="225"/>
      <c r="P950" s="225"/>
      <c r="Q950" s="225"/>
      <c r="R950" s="225"/>
      <c r="S950" s="225"/>
      <c r="T950" s="226"/>
      <c r="AT950" s="227" t="s">
        <v>189</v>
      </c>
      <c r="AU950" s="227" t="s">
        <v>84</v>
      </c>
      <c r="AV950" s="12" t="s">
        <v>84</v>
      </c>
      <c r="AW950" s="12" t="s">
        <v>39</v>
      </c>
      <c r="AX950" s="12" t="s">
        <v>76</v>
      </c>
      <c r="AY950" s="227" t="s">
        <v>179</v>
      </c>
    </row>
    <row r="951" spans="2:51" s="12" customFormat="1" ht="13.5">
      <c r="B951" s="216"/>
      <c r="C951" s="217"/>
      <c r="D951" s="218" t="s">
        <v>189</v>
      </c>
      <c r="E951" s="219" t="s">
        <v>22</v>
      </c>
      <c r="F951" s="220" t="s">
        <v>1056</v>
      </c>
      <c r="G951" s="217"/>
      <c r="H951" s="221">
        <v>15.351000000000001</v>
      </c>
      <c r="I951" s="222"/>
      <c r="J951" s="217"/>
      <c r="K951" s="217"/>
      <c r="L951" s="223"/>
      <c r="M951" s="224"/>
      <c r="N951" s="225"/>
      <c r="O951" s="225"/>
      <c r="P951" s="225"/>
      <c r="Q951" s="225"/>
      <c r="R951" s="225"/>
      <c r="S951" s="225"/>
      <c r="T951" s="226"/>
      <c r="AT951" s="227" t="s">
        <v>189</v>
      </c>
      <c r="AU951" s="227" t="s">
        <v>84</v>
      </c>
      <c r="AV951" s="12" t="s">
        <v>84</v>
      </c>
      <c r="AW951" s="12" t="s">
        <v>39</v>
      </c>
      <c r="AX951" s="12" t="s">
        <v>76</v>
      </c>
      <c r="AY951" s="227" t="s">
        <v>179</v>
      </c>
    </row>
    <row r="952" spans="2:51" s="14" customFormat="1" ht="13.5">
      <c r="B952" s="240"/>
      <c r="C952" s="241"/>
      <c r="D952" s="218" t="s">
        <v>189</v>
      </c>
      <c r="E952" s="242" t="s">
        <v>22</v>
      </c>
      <c r="F952" s="243" t="s">
        <v>1061</v>
      </c>
      <c r="G952" s="241"/>
      <c r="H952" s="244" t="s">
        <v>22</v>
      </c>
      <c r="I952" s="245"/>
      <c r="J952" s="241"/>
      <c r="K952" s="241"/>
      <c r="L952" s="246"/>
      <c r="M952" s="247"/>
      <c r="N952" s="248"/>
      <c r="O952" s="248"/>
      <c r="P952" s="248"/>
      <c r="Q952" s="248"/>
      <c r="R952" s="248"/>
      <c r="S952" s="248"/>
      <c r="T952" s="249"/>
      <c r="AT952" s="250" t="s">
        <v>189</v>
      </c>
      <c r="AU952" s="250" t="s">
        <v>84</v>
      </c>
      <c r="AV952" s="14" t="s">
        <v>24</v>
      </c>
      <c r="AW952" s="14" t="s">
        <v>39</v>
      </c>
      <c r="AX952" s="14" t="s">
        <v>76</v>
      </c>
      <c r="AY952" s="250" t="s">
        <v>179</v>
      </c>
    </row>
    <row r="953" spans="2:51" s="12" customFormat="1" ht="13.5">
      <c r="B953" s="216"/>
      <c r="C953" s="217"/>
      <c r="D953" s="218" t="s">
        <v>189</v>
      </c>
      <c r="E953" s="219" t="s">
        <v>22</v>
      </c>
      <c r="F953" s="220" t="s">
        <v>1062</v>
      </c>
      <c r="G953" s="217"/>
      <c r="H953" s="221">
        <v>8.6270000000000007</v>
      </c>
      <c r="I953" s="222"/>
      <c r="J953" s="217"/>
      <c r="K953" s="217"/>
      <c r="L953" s="223"/>
      <c r="M953" s="224"/>
      <c r="N953" s="225"/>
      <c r="O953" s="225"/>
      <c r="P953" s="225"/>
      <c r="Q953" s="225"/>
      <c r="R953" s="225"/>
      <c r="S953" s="225"/>
      <c r="T953" s="226"/>
      <c r="AT953" s="227" t="s">
        <v>189</v>
      </c>
      <c r="AU953" s="227" t="s">
        <v>84</v>
      </c>
      <c r="AV953" s="12" t="s">
        <v>84</v>
      </c>
      <c r="AW953" s="12" t="s">
        <v>39</v>
      </c>
      <c r="AX953" s="12" t="s">
        <v>76</v>
      </c>
      <c r="AY953" s="227" t="s">
        <v>179</v>
      </c>
    </row>
    <row r="954" spans="2:51" s="14" customFormat="1" ht="13.5">
      <c r="B954" s="240"/>
      <c r="C954" s="241"/>
      <c r="D954" s="218" t="s">
        <v>189</v>
      </c>
      <c r="E954" s="242" t="s">
        <v>22</v>
      </c>
      <c r="F954" s="243" t="s">
        <v>1063</v>
      </c>
      <c r="G954" s="241"/>
      <c r="H954" s="244" t="s">
        <v>22</v>
      </c>
      <c r="I954" s="245"/>
      <c r="J954" s="241"/>
      <c r="K954" s="241"/>
      <c r="L954" s="246"/>
      <c r="M954" s="247"/>
      <c r="N954" s="248"/>
      <c r="O954" s="248"/>
      <c r="P954" s="248"/>
      <c r="Q954" s="248"/>
      <c r="R954" s="248"/>
      <c r="S954" s="248"/>
      <c r="T954" s="249"/>
      <c r="AT954" s="250" t="s">
        <v>189</v>
      </c>
      <c r="AU954" s="250" t="s">
        <v>84</v>
      </c>
      <c r="AV954" s="14" t="s">
        <v>24</v>
      </c>
      <c r="AW954" s="14" t="s">
        <v>39</v>
      </c>
      <c r="AX954" s="14" t="s">
        <v>76</v>
      </c>
      <c r="AY954" s="250" t="s">
        <v>179</v>
      </c>
    </row>
    <row r="955" spans="2:51" s="12" customFormat="1" ht="13.5">
      <c r="B955" s="216"/>
      <c r="C955" s="217"/>
      <c r="D955" s="218" t="s">
        <v>189</v>
      </c>
      <c r="E955" s="219" t="s">
        <v>22</v>
      </c>
      <c r="F955" s="220" t="s">
        <v>1064</v>
      </c>
      <c r="G955" s="217"/>
      <c r="H955" s="221">
        <v>5.335</v>
      </c>
      <c r="I955" s="222"/>
      <c r="J955" s="217"/>
      <c r="K955" s="217"/>
      <c r="L955" s="223"/>
      <c r="M955" s="224"/>
      <c r="N955" s="225"/>
      <c r="O955" s="225"/>
      <c r="P955" s="225"/>
      <c r="Q955" s="225"/>
      <c r="R955" s="225"/>
      <c r="S955" s="225"/>
      <c r="T955" s="226"/>
      <c r="AT955" s="227" t="s">
        <v>189</v>
      </c>
      <c r="AU955" s="227" t="s">
        <v>84</v>
      </c>
      <c r="AV955" s="12" t="s">
        <v>84</v>
      </c>
      <c r="AW955" s="12" t="s">
        <v>39</v>
      </c>
      <c r="AX955" s="12" t="s">
        <v>76</v>
      </c>
      <c r="AY955" s="227" t="s">
        <v>179</v>
      </c>
    </row>
    <row r="956" spans="2:51" s="12" customFormat="1" ht="13.5">
      <c r="B956" s="216"/>
      <c r="C956" s="217"/>
      <c r="D956" s="218" t="s">
        <v>189</v>
      </c>
      <c r="E956" s="219" t="s">
        <v>22</v>
      </c>
      <c r="F956" s="220" t="s">
        <v>1065</v>
      </c>
      <c r="G956" s="217"/>
      <c r="H956" s="221">
        <v>5.9820000000000002</v>
      </c>
      <c r="I956" s="222"/>
      <c r="J956" s="217"/>
      <c r="K956" s="217"/>
      <c r="L956" s="223"/>
      <c r="M956" s="224"/>
      <c r="N956" s="225"/>
      <c r="O956" s="225"/>
      <c r="P956" s="225"/>
      <c r="Q956" s="225"/>
      <c r="R956" s="225"/>
      <c r="S956" s="225"/>
      <c r="T956" s="226"/>
      <c r="AT956" s="227" t="s">
        <v>189</v>
      </c>
      <c r="AU956" s="227" t="s">
        <v>84</v>
      </c>
      <c r="AV956" s="12" t="s">
        <v>84</v>
      </c>
      <c r="AW956" s="12" t="s">
        <v>39</v>
      </c>
      <c r="AX956" s="12" t="s">
        <v>76</v>
      </c>
      <c r="AY956" s="227" t="s">
        <v>179</v>
      </c>
    </row>
    <row r="957" spans="2:51" s="12" customFormat="1" ht="13.5">
      <c r="B957" s="216"/>
      <c r="C957" s="217"/>
      <c r="D957" s="218" t="s">
        <v>189</v>
      </c>
      <c r="E957" s="219" t="s">
        <v>22</v>
      </c>
      <c r="F957" s="220" t="s">
        <v>1066</v>
      </c>
      <c r="G957" s="217"/>
      <c r="H957" s="221">
        <v>6.0439999999999996</v>
      </c>
      <c r="I957" s="222"/>
      <c r="J957" s="217"/>
      <c r="K957" s="217"/>
      <c r="L957" s="223"/>
      <c r="M957" s="224"/>
      <c r="N957" s="225"/>
      <c r="O957" s="225"/>
      <c r="P957" s="225"/>
      <c r="Q957" s="225"/>
      <c r="R957" s="225"/>
      <c r="S957" s="225"/>
      <c r="T957" s="226"/>
      <c r="AT957" s="227" t="s">
        <v>189</v>
      </c>
      <c r="AU957" s="227" t="s">
        <v>84</v>
      </c>
      <c r="AV957" s="12" t="s">
        <v>84</v>
      </c>
      <c r="AW957" s="12" t="s">
        <v>39</v>
      </c>
      <c r="AX957" s="12" t="s">
        <v>76</v>
      </c>
      <c r="AY957" s="227" t="s">
        <v>179</v>
      </c>
    </row>
    <row r="958" spans="2:51" s="14" customFormat="1" ht="13.5">
      <c r="B958" s="240"/>
      <c r="C958" s="241"/>
      <c r="D958" s="218" t="s">
        <v>189</v>
      </c>
      <c r="E958" s="242" t="s">
        <v>22</v>
      </c>
      <c r="F958" s="243" t="s">
        <v>998</v>
      </c>
      <c r="G958" s="241"/>
      <c r="H958" s="244" t="s">
        <v>22</v>
      </c>
      <c r="I958" s="245"/>
      <c r="J958" s="241"/>
      <c r="K958" s="241"/>
      <c r="L958" s="246"/>
      <c r="M958" s="247"/>
      <c r="N958" s="248"/>
      <c r="O958" s="248"/>
      <c r="P958" s="248"/>
      <c r="Q958" s="248"/>
      <c r="R958" s="248"/>
      <c r="S958" s="248"/>
      <c r="T958" s="249"/>
      <c r="AT958" s="250" t="s">
        <v>189</v>
      </c>
      <c r="AU958" s="250" t="s">
        <v>84</v>
      </c>
      <c r="AV958" s="14" t="s">
        <v>24</v>
      </c>
      <c r="AW958" s="14" t="s">
        <v>39</v>
      </c>
      <c r="AX958" s="14" t="s">
        <v>76</v>
      </c>
      <c r="AY958" s="250" t="s">
        <v>179</v>
      </c>
    </row>
    <row r="959" spans="2:51" s="12" customFormat="1" ht="13.5">
      <c r="B959" s="216"/>
      <c r="C959" s="217"/>
      <c r="D959" s="218" t="s">
        <v>189</v>
      </c>
      <c r="E959" s="219" t="s">
        <v>22</v>
      </c>
      <c r="F959" s="220" t="s">
        <v>1080</v>
      </c>
      <c r="G959" s="217"/>
      <c r="H959" s="221">
        <v>36.246000000000002</v>
      </c>
      <c r="I959" s="222"/>
      <c r="J959" s="217"/>
      <c r="K959" s="217"/>
      <c r="L959" s="223"/>
      <c r="M959" s="224"/>
      <c r="N959" s="225"/>
      <c r="O959" s="225"/>
      <c r="P959" s="225"/>
      <c r="Q959" s="225"/>
      <c r="R959" s="225"/>
      <c r="S959" s="225"/>
      <c r="T959" s="226"/>
      <c r="AT959" s="227" t="s">
        <v>189</v>
      </c>
      <c r="AU959" s="227" t="s">
        <v>84</v>
      </c>
      <c r="AV959" s="12" t="s">
        <v>84</v>
      </c>
      <c r="AW959" s="12" t="s">
        <v>39</v>
      </c>
      <c r="AX959" s="12" t="s">
        <v>76</v>
      </c>
      <c r="AY959" s="227" t="s">
        <v>179</v>
      </c>
    </row>
    <row r="960" spans="2:51" s="14" customFormat="1" ht="13.5">
      <c r="B960" s="240"/>
      <c r="C960" s="241"/>
      <c r="D960" s="218" t="s">
        <v>189</v>
      </c>
      <c r="E960" s="242" t="s">
        <v>22</v>
      </c>
      <c r="F960" s="243" t="s">
        <v>1008</v>
      </c>
      <c r="G960" s="241"/>
      <c r="H960" s="244" t="s">
        <v>22</v>
      </c>
      <c r="I960" s="245"/>
      <c r="J960" s="241"/>
      <c r="K960" s="241"/>
      <c r="L960" s="246"/>
      <c r="M960" s="247"/>
      <c r="N960" s="248"/>
      <c r="O960" s="248"/>
      <c r="P960" s="248"/>
      <c r="Q960" s="248"/>
      <c r="R960" s="248"/>
      <c r="S960" s="248"/>
      <c r="T960" s="249"/>
      <c r="AT960" s="250" t="s">
        <v>189</v>
      </c>
      <c r="AU960" s="250" t="s">
        <v>84</v>
      </c>
      <c r="AV960" s="14" t="s">
        <v>24</v>
      </c>
      <c r="AW960" s="14" t="s">
        <v>39</v>
      </c>
      <c r="AX960" s="14" t="s">
        <v>76</v>
      </c>
      <c r="AY960" s="250" t="s">
        <v>179</v>
      </c>
    </row>
    <row r="961" spans="2:65" s="12" customFormat="1" ht="13.5">
      <c r="B961" s="216"/>
      <c r="C961" s="217"/>
      <c r="D961" s="218" t="s">
        <v>189</v>
      </c>
      <c r="E961" s="219" t="s">
        <v>22</v>
      </c>
      <c r="F961" s="220" t="s">
        <v>1081</v>
      </c>
      <c r="G961" s="217"/>
      <c r="H961" s="221">
        <v>21.869</v>
      </c>
      <c r="I961" s="222"/>
      <c r="J961" s="217"/>
      <c r="K961" s="217"/>
      <c r="L961" s="223"/>
      <c r="M961" s="224"/>
      <c r="N961" s="225"/>
      <c r="O961" s="225"/>
      <c r="P961" s="225"/>
      <c r="Q961" s="225"/>
      <c r="R961" s="225"/>
      <c r="S961" s="225"/>
      <c r="T961" s="226"/>
      <c r="AT961" s="227" t="s">
        <v>189</v>
      </c>
      <c r="AU961" s="227" t="s">
        <v>84</v>
      </c>
      <c r="AV961" s="12" t="s">
        <v>84</v>
      </c>
      <c r="AW961" s="12" t="s">
        <v>39</v>
      </c>
      <c r="AX961" s="12" t="s">
        <v>76</v>
      </c>
      <c r="AY961" s="227" t="s">
        <v>179</v>
      </c>
    </row>
    <row r="962" spans="2:65" s="13" customFormat="1" ht="13.5">
      <c r="B962" s="228"/>
      <c r="C962" s="229"/>
      <c r="D962" s="230" t="s">
        <v>189</v>
      </c>
      <c r="E962" s="231" t="s">
        <v>22</v>
      </c>
      <c r="F962" s="232" t="s">
        <v>191</v>
      </c>
      <c r="G962" s="229"/>
      <c r="H962" s="233">
        <v>351.07400000000001</v>
      </c>
      <c r="I962" s="234"/>
      <c r="J962" s="229"/>
      <c r="K962" s="229"/>
      <c r="L962" s="235"/>
      <c r="M962" s="236"/>
      <c r="N962" s="237"/>
      <c r="O962" s="237"/>
      <c r="P962" s="237"/>
      <c r="Q962" s="237"/>
      <c r="R962" s="237"/>
      <c r="S962" s="237"/>
      <c r="T962" s="238"/>
      <c r="AT962" s="239" t="s">
        <v>189</v>
      </c>
      <c r="AU962" s="239" t="s">
        <v>84</v>
      </c>
      <c r="AV962" s="13" t="s">
        <v>187</v>
      </c>
      <c r="AW962" s="13" t="s">
        <v>39</v>
      </c>
      <c r="AX962" s="13" t="s">
        <v>24</v>
      </c>
      <c r="AY962" s="239" t="s">
        <v>179</v>
      </c>
    </row>
    <row r="963" spans="2:65" s="1" customFormat="1" ht="31.5" customHeight="1">
      <c r="B963" s="41"/>
      <c r="C963" s="204" t="s">
        <v>705</v>
      </c>
      <c r="D963" s="204" t="s">
        <v>182</v>
      </c>
      <c r="E963" s="205" t="s">
        <v>1087</v>
      </c>
      <c r="F963" s="206" t="s">
        <v>1088</v>
      </c>
      <c r="G963" s="207" t="s">
        <v>185</v>
      </c>
      <c r="H963" s="208">
        <v>220.261</v>
      </c>
      <c r="I963" s="209"/>
      <c r="J963" s="210">
        <f>ROUND(I963*H963,2)</f>
        <v>0</v>
      </c>
      <c r="K963" s="206" t="s">
        <v>186</v>
      </c>
      <c r="L963" s="61"/>
      <c r="M963" s="211" t="s">
        <v>22</v>
      </c>
      <c r="N963" s="212" t="s">
        <v>47</v>
      </c>
      <c r="O963" s="42"/>
      <c r="P963" s="213">
        <f>O963*H963</f>
        <v>0</v>
      </c>
      <c r="Q963" s="213">
        <v>0</v>
      </c>
      <c r="R963" s="213">
        <f>Q963*H963</f>
        <v>0</v>
      </c>
      <c r="S963" s="213">
        <v>0</v>
      </c>
      <c r="T963" s="214">
        <f>S963*H963</f>
        <v>0</v>
      </c>
      <c r="AR963" s="24" t="s">
        <v>266</v>
      </c>
      <c r="AT963" s="24" t="s">
        <v>182</v>
      </c>
      <c r="AU963" s="24" t="s">
        <v>84</v>
      </c>
      <c r="AY963" s="24" t="s">
        <v>179</v>
      </c>
      <c r="BE963" s="215">
        <f>IF(N963="základní",J963,0)</f>
        <v>0</v>
      </c>
      <c r="BF963" s="215">
        <f>IF(N963="snížená",J963,0)</f>
        <v>0</v>
      </c>
      <c r="BG963" s="215">
        <f>IF(N963="zákl. přenesená",J963,0)</f>
        <v>0</v>
      </c>
      <c r="BH963" s="215">
        <f>IF(N963="sníž. přenesená",J963,0)</f>
        <v>0</v>
      </c>
      <c r="BI963" s="215">
        <f>IF(N963="nulová",J963,0)</f>
        <v>0</v>
      </c>
      <c r="BJ963" s="24" t="s">
        <v>24</v>
      </c>
      <c r="BK963" s="215">
        <f>ROUND(I963*H963,2)</f>
        <v>0</v>
      </c>
      <c r="BL963" s="24" t="s">
        <v>266</v>
      </c>
      <c r="BM963" s="24" t="s">
        <v>1089</v>
      </c>
    </row>
    <row r="964" spans="2:65" s="14" customFormat="1" ht="13.5">
      <c r="B964" s="240"/>
      <c r="C964" s="241"/>
      <c r="D964" s="218" t="s">
        <v>189</v>
      </c>
      <c r="E964" s="242" t="s">
        <v>22</v>
      </c>
      <c r="F964" s="243" t="s">
        <v>1014</v>
      </c>
      <c r="G964" s="241"/>
      <c r="H964" s="244" t="s">
        <v>22</v>
      </c>
      <c r="I964" s="245"/>
      <c r="J964" s="241"/>
      <c r="K964" s="241"/>
      <c r="L964" s="246"/>
      <c r="M964" s="247"/>
      <c r="N964" s="248"/>
      <c r="O964" s="248"/>
      <c r="P964" s="248"/>
      <c r="Q964" s="248"/>
      <c r="R964" s="248"/>
      <c r="S964" s="248"/>
      <c r="T964" s="249"/>
      <c r="AT964" s="250" t="s">
        <v>189</v>
      </c>
      <c r="AU964" s="250" t="s">
        <v>84</v>
      </c>
      <c r="AV964" s="14" t="s">
        <v>24</v>
      </c>
      <c r="AW964" s="14" t="s">
        <v>39</v>
      </c>
      <c r="AX964" s="14" t="s">
        <v>76</v>
      </c>
      <c r="AY964" s="250" t="s">
        <v>179</v>
      </c>
    </row>
    <row r="965" spans="2:65" s="14" customFormat="1" ht="13.5">
      <c r="B965" s="240"/>
      <c r="C965" s="241"/>
      <c r="D965" s="218" t="s">
        <v>189</v>
      </c>
      <c r="E965" s="242" t="s">
        <v>22</v>
      </c>
      <c r="F965" s="243" t="s">
        <v>420</v>
      </c>
      <c r="G965" s="241"/>
      <c r="H965" s="244" t="s">
        <v>22</v>
      </c>
      <c r="I965" s="245"/>
      <c r="J965" s="241"/>
      <c r="K965" s="241"/>
      <c r="L965" s="246"/>
      <c r="M965" s="247"/>
      <c r="N965" s="248"/>
      <c r="O965" s="248"/>
      <c r="P965" s="248"/>
      <c r="Q965" s="248"/>
      <c r="R965" s="248"/>
      <c r="S965" s="248"/>
      <c r="T965" s="249"/>
      <c r="AT965" s="250" t="s">
        <v>189</v>
      </c>
      <c r="AU965" s="250" t="s">
        <v>84</v>
      </c>
      <c r="AV965" s="14" t="s">
        <v>24</v>
      </c>
      <c r="AW965" s="14" t="s">
        <v>39</v>
      </c>
      <c r="AX965" s="14" t="s">
        <v>76</v>
      </c>
      <c r="AY965" s="250" t="s">
        <v>179</v>
      </c>
    </row>
    <row r="966" spans="2:65" s="12" customFormat="1" ht="13.5">
      <c r="B966" s="216"/>
      <c r="C966" s="217"/>
      <c r="D966" s="218" t="s">
        <v>189</v>
      </c>
      <c r="E966" s="219" t="s">
        <v>22</v>
      </c>
      <c r="F966" s="220" t="s">
        <v>1090</v>
      </c>
      <c r="G966" s="217"/>
      <c r="H966" s="221">
        <v>26.69</v>
      </c>
      <c r="I966" s="222"/>
      <c r="J966" s="217"/>
      <c r="K966" s="217"/>
      <c r="L966" s="223"/>
      <c r="M966" s="224"/>
      <c r="N966" s="225"/>
      <c r="O966" s="225"/>
      <c r="P966" s="225"/>
      <c r="Q966" s="225"/>
      <c r="R966" s="225"/>
      <c r="S966" s="225"/>
      <c r="T966" s="226"/>
      <c r="AT966" s="227" t="s">
        <v>189</v>
      </c>
      <c r="AU966" s="227" t="s">
        <v>84</v>
      </c>
      <c r="AV966" s="12" t="s">
        <v>84</v>
      </c>
      <c r="AW966" s="12" t="s">
        <v>39</v>
      </c>
      <c r="AX966" s="12" t="s">
        <v>76</v>
      </c>
      <c r="AY966" s="227" t="s">
        <v>179</v>
      </c>
    </row>
    <row r="967" spans="2:65" s="14" customFormat="1" ht="13.5">
      <c r="B967" s="240"/>
      <c r="C967" s="241"/>
      <c r="D967" s="218" t="s">
        <v>189</v>
      </c>
      <c r="E967" s="242" t="s">
        <v>22</v>
      </c>
      <c r="F967" s="243" t="s">
        <v>1091</v>
      </c>
      <c r="G967" s="241"/>
      <c r="H967" s="244" t="s">
        <v>22</v>
      </c>
      <c r="I967" s="245"/>
      <c r="J967" s="241"/>
      <c r="K967" s="241"/>
      <c r="L967" s="246"/>
      <c r="M967" s="247"/>
      <c r="N967" s="248"/>
      <c r="O967" s="248"/>
      <c r="P967" s="248"/>
      <c r="Q967" s="248"/>
      <c r="R967" s="248"/>
      <c r="S967" s="248"/>
      <c r="T967" s="249"/>
      <c r="AT967" s="250" t="s">
        <v>189</v>
      </c>
      <c r="AU967" s="250" t="s">
        <v>84</v>
      </c>
      <c r="AV967" s="14" t="s">
        <v>24</v>
      </c>
      <c r="AW967" s="14" t="s">
        <v>39</v>
      </c>
      <c r="AX967" s="14" t="s">
        <v>76</v>
      </c>
      <c r="AY967" s="250" t="s">
        <v>179</v>
      </c>
    </row>
    <row r="968" spans="2:65" s="12" customFormat="1" ht="13.5">
      <c r="B968" s="216"/>
      <c r="C968" s="217"/>
      <c r="D968" s="218" t="s">
        <v>189</v>
      </c>
      <c r="E968" s="219" t="s">
        <v>22</v>
      </c>
      <c r="F968" s="220" t="s">
        <v>1092</v>
      </c>
      <c r="G968" s="217"/>
      <c r="H968" s="221">
        <v>46.243000000000002</v>
      </c>
      <c r="I968" s="222"/>
      <c r="J968" s="217"/>
      <c r="K968" s="217"/>
      <c r="L968" s="223"/>
      <c r="M968" s="224"/>
      <c r="N968" s="225"/>
      <c r="O968" s="225"/>
      <c r="P968" s="225"/>
      <c r="Q968" s="225"/>
      <c r="R968" s="225"/>
      <c r="S968" s="225"/>
      <c r="T968" s="226"/>
      <c r="AT968" s="227" t="s">
        <v>189</v>
      </c>
      <c r="AU968" s="227" t="s">
        <v>84</v>
      </c>
      <c r="AV968" s="12" t="s">
        <v>84</v>
      </c>
      <c r="AW968" s="12" t="s">
        <v>39</v>
      </c>
      <c r="AX968" s="12" t="s">
        <v>76</v>
      </c>
      <c r="AY968" s="227" t="s">
        <v>179</v>
      </c>
    </row>
    <row r="969" spans="2:65" s="14" customFormat="1" ht="13.5">
      <c r="B969" s="240"/>
      <c r="C969" s="241"/>
      <c r="D969" s="218" t="s">
        <v>189</v>
      </c>
      <c r="E969" s="242" t="s">
        <v>22</v>
      </c>
      <c r="F969" s="243" t="s">
        <v>1093</v>
      </c>
      <c r="G969" s="241"/>
      <c r="H969" s="244" t="s">
        <v>22</v>
      </c>
      <c r="I969" s="245"/>
      <c r="J969" s="241"/>
      <c r="K969" s="241"/>
      <c r="L969" s="246"/>
      <c r="M969" s="247"/>
      <c r="N969" s="248"/>
      <c r="O969" s="248"/>
      <c r="P969" s="248"/>
      <c r="Q969" s="248"/>
      <c r="R969" s="248"/>
      <c r="S969" s="248"/>
      <c r="T969" s="249"/>
      <c r="AT969" s="250" t="s">
        <v>189</v>
      </c>
      <c r="AU969" s="250" t="s">
        <v>84</v>
      </c>
      <c r="AV969" s="14" t="s">
        <v>24</v>
      </c>
      <c r="AW969" s="14" t="s">
        <v>39</v>
      </c>
      <c r="AX969" s="14" t="s">
        <v>76</v>
      </c>
      <c r="AY969" s="250" t="s">
        <v>179</v>
      </c>
    </row>
    <row r="970" spans="2:65" s="12" customFormat="1" ht="13.5">
      <c r="B970" s="216"/>
      <c r="C970" s="217"/>
      <c r="D970" s="218" t="s">
        <v>189</v>
      </c>
      <c r="E970" s="219" t="s">
        <v>22</v>
      </c>
      <c r="F970" s="220" t="s">
        <v>1094</v>
      </c>
      <c r="G970" s="217"/>
      <c r="H970" s="221">
        <v>35.593000000000004</v>
      </c>
      <c r="I970" s="222"/>
      <c r="J970" s="217"/>
      <c r="K970" s="217"/>
      <c r="L970" s="223"/>
      <c r="M970" s="224"/>
      <c r="N970" s="225"/>
      <c r="O970" s="225"/>
      <c r="P970" s="225"/>
      <c r="Q970" s="225"/>
      <c r="R970" s="225"/>
      <c r="S970" s="225"/>
      <c r="T970" s="226"/>
      <c r="AT970" s="227" t="s">
        <v>189</v>
      </c>
      <c r="AU970" s="227" t="s">
        <v>84</v>
      </c>
      <c r="AV970" s="12" t="s">
        <v>84</v>
      </c>
      <c r="AW970" s="12" t="s">
        <v>39</v>
      </c>
      <c r="AX970" s="12" t="s">
        <v>76</v>
      </c>
      <c r="AY970" s="227" t="s">
        <v>179</v>
      </c>
    </row>
    <row r="971" spans="2:65" s="14" customFormat="1" ht="13.5">
      <c r="B971" s="240"/>
      <c r="C971" s="241"/>
      <c r="D971" s="218" t="s">
        <v>189</v>
      </c>
      <c r="E971" s="242" t="s">
        <v>22</v>
      </c>
      <c r="F971" s="243" t="s">
        <v>1095</v>
      </c>
      <c r="G971" s="241"/>
      <c r="H971" s="244" t="s">
        <v>22</v>
      </c>
      <c r="I971" s="245"/>
      <c r="J971" s="241"/>
      <c r="K971" s="241"/>
      <c r="L971" s="246"/>
      <c r="M971" s="247"/>
      <c r="N971" s="248"/>
      <c r="O971" s="248"/>
      <c r="P971" s="248"/>
      <c r="Q971" s="248"/>
      <c r="R971" s="248"/>
      <c r="S971" s="248"/>
      <c r="T971" s="249"/>
      <c r="AT971" s="250" t="s">
        <v>189</v>
      </c>
      <c r="AU971" s="250" t="s">
        <v>84</v>
      </c>
      <c r="AV971" s="14" t="s">
        <v>24</v>
      </c>
      <c r="AW971" s="14" t="s">
        <v>39</v>
      </c>
      <c r="AX971" s="14" t="s">
        <v>76</v>
      </c>
      <c r="AY971" s="250" t="s">
        <v>179</v>
      </c>
    </row>
    <row r="972" spans="2:65" s="12" customFormat="1" ht="13.5">
      <c r="B972" s="216"/>
      <c r="C972" s="217"/>
      <c r="D972" s="218" t="s">
        <v>189</v>
      </c>
      <c r="E972" s="219" t="s">
        <v>22</v>
      </c>
      <c r="F972" s="220" t="s">
        <v>1096</v>
      </c>
      <c r="G972" s="217"/>
      <c r="H972" s="221">
        <v>14.01</v>
      </c>
      <c r="I972" s="222"/>
      <c r="J972" s="217"/>
      <c r="K972" s="217"/>
      <c r="L972" s="223"/>
      <c r="M972" s="224"/>
      <c r="N972" s="225"/>
      <c r="O972" s="225"/>
      <c r="P972" s="225"/>
      <c r="Q972" s="225"/>
      <c r="R972" s="225"/>
      <c r="S972" s="225"/>
      <c r="T972" s="226"/>
      <c r="AT972" s="227" t="s">
        <v>189</v>
      </c>
      <c r="AU972" s="227" t="s">
        <v>84</v>
      </c>
      <c r="AV972" s="12" t="s">
        <v>84</v>
      </c>
      <c r="AW972" s="12" t="s">
        <v>39</v>
      </c>
      <c r="AX972" s="12" t="s">
        <v>76</v>
      </c>
      <c r="AY972" s="227" t="s">
        <v>179</v>
      </c>
    </row>
    <row r="973" spans="2:65" s="14" customFormat="1" ht="13.5">
      <c r="B973" s="240"/>
      <c r="C973" s="241"/>
      <c r="D973" s="218" t="s">
        <v>189</v>
      </c>
      <c r="E973" s="242" t="s">
        <v>22</v>
      </c>
      <c r="F973" s="243" t="s">
        <v>1071</v>
      </c>
      <c r="G973" s="241"/>
      <c r="H973" s="244" t="s">
        <v>22</v>
      </c>
      <c r="I973" s="245"/>
      <c r="J973" s="241"/>
      <c r="K973" s="241"/>
      <c r="L973" s="246"/>
      <c r="M973" s="247"/>
      <c r="N973" s="248"/>
      <c r="O973" s="248"/>
      <c r="P973" s="248"/>
      <c r="Q973" s="248"/>
      <c r="R973" s="248"/>
      <c r="S973" s="248"/>
      <c r="T973" s="249"/>
      <c r="AT973" s="250" t="s">
        <v>189</v>
      </c>
      <c r="AU973" s="250" t="s">
        <v>84</v>
      </c>
      <c r="AV973" s="14" t="s">
        <v>24</v>
      </c>
      <c r="AW973" s="14" t="s">
        <v>39</v>
      </c>
      <c r="AX973" s="14" t="s">
        <v>76</v>
      </c>
      <c r="AY973" s="250" t="s">
        <v>179</v>
      </c>
    </row>
    <row r="974" spans="2:65" s="14" customFormat="1" ht="13.5">
      <c r="B974" s="240"/>
      <c r="C974" s="241"/>
      <c r="D974" s="218" t="s">
        <v>189</v>
      </c>
      <c r="E974" s="242" t="s">
        <v>22</v>
      </c>
      <c r="F974" s="243" t="s">
        <v>1091</v>
      </c>
      <c r="G974" s="241"/>
      <c r="H974" s="244" t="s">
        <v>22</v>
      </c>
      <c r="I974" s="245"/>
      <c r="J974" s="241"/>
      <c r="K974" s="241"/>
      <c r="L974" s="246"/>
      <c r="M974" s="247"/>
      <c r="N974" s="248"/>
      <c r="O974" s="248"/>
      <c r="P974" s="248"/>
      <c r="Q974" s="248"/>
      <c r="R974" s="248"/>
      <c r="S974" s="248"/>
      <c r="T974" s="249"/>
      <c r="AT974" s="250" t="s">
        <v>189</v>
      </c>
      <c r="AU974" s="250" t="s">
        <v>84</v>
      </c>
      <c r="AV974" s="14" t="s">
        <v>24</v>
      </c>
      <c r="AW974" s="14" t="s">
        <v>39</v>
      </c>
      <c r="AX974" s="14" t="s">
        <v>76</v>
      </c>
      <c r="AY974" s="250" t="s">
        <v>179</v>
      </c>
    </row>
    <row r="975" spans="2:65" s="12" customFormat="1" ht="13.5">
      <c r="B975" s="216"/>
      <c r="C975" s="217"/>
      <c r="D975" s="218" t="s">
        <v>189</v>
      </c>
      <c r="E975" s="219" t="s">
        <v>22</v>
      </c>
      <c r="F975" s="220" t="s">
        <v>1097</v>
      </c>
      <c r="G975" s="217"/>
      <c r="H975" s="221">
        <v>23.146999999999998</v>
      </c>
      <c r="I975" s="222"/>
      <c r="J975" s="217"/>
      <c r="K975" s="217"/>
      <c r="L975" s="223"/>
      <c r="M975" s="224"/>
      <c r="N975" s="225"/>
      <c r="O975" s="225"/>
      <c r="P975" s="225"/>
      <c r="Q975" s="225"/>
      <c r="R975" s="225"/>
      <c r="S975" s="225"/>
      <c r="T975" s="226"/>
      <c r="AT975" s="227" t="s">
        <v>189</v>
      </c>
      <c r="AU975" s="227" t="s">
        <v>84</v>
      </c>
      <c r="AV975" s="12" t="s">
        <v>84</v>
      </c>
      <c r="AW975" s="12" t="s">
        <v>39</v>
      </c>
      <c r="AX975" s="12" t="s">
        <v>76</v>
      </c>
      <c r="AY975" s="227" t="s">
        <v>179</v>
      </c>
    </row>
    <row r="976" spans="2:65" s="14" customFormat="1" ht="13.5">
      <c r="B976" s="240"/>
      <c r="C976" s="241"/>
      <c r="D976" s="218" t="s">
        <v>189</v>
      </c>
      <c r="E976" s="242" t="s">
        <v>22</v>
      </c>
      <c r="F976" s="243" t="s">
        <v>1093</v>
      </c>
      <c r="G976" s="241"/>
      <c r="H976" s="244" t="s">
        <v>22</v>
      </c>
      <c r="I976" s="245"/>
      <c r="J976" s="241"/>
      <c r="K976" s="241"/>
      <c r="L976" s="246"/>
      <c r="M976" s="247"/>
      <c r="N976" s="248"/>
      <c r="O976" s="248"/>
      <c r="P976" s="248"/>
      <c r="Q976" s="248"/>
      <c r="R976" s="248"/>
      <c r="S976" s="248"/>
      <c r="T976" s="249"/>
      <c r="AT976" s="250" t="s">
        <v>189</v>
      </c>
      <c r="AU976" s="250" t="s">
        <v>84</v>
      </c>
      <c r="AV976" s="14" t="s">
        <v>24</v>
      </c>
      <c r="AW976" s="14" t="s">
        <v>39</v>
      </c>
      <c r="AX976" s="14" t="s">
        <v>76</v>
      </c>
      <c r="AY976" s="250" t="s">
        <v>179</v>
      </c>
    </row>
    <row r="977" spans="2:65" s="12" customFormat="1" ht="13.5">
      <c r="B977" s="216"/>
      <c r="C977" s="217"/>
      <c r="D977" s="218" t="s">
        <v>189</v>
      </c>
      <c r="E977" s="219" t="s">
        <v>22</v>
      </c>
      <c r="F977" s="220" t="s">
        <v>1098</v>
      </c>
      <c r="G977" s="217"/>
      <c r="H977" s="221">
        <v>41.307000000000002</v>
      </c>
      <c r="I977" s="222"/>
      <c r="J977" s="217"/>
      <c r="K977" s="217"/>
      <c r="L977" s="223"/>
      <c r="M977" s="224"/>
      <c r="N977" s="225"/>
      <c r="O977" s="225"/>
      <c r="P977" s="225"/>
      <c r="Q977" s="225"/>
      <c r="R977" s="225"/>
      <c r="S977" s="225"/>
      <c r="T977" s="226"/>
      <c r="AT977" s="227" t="s">
        <v>189</v>
      </c>
      <c r="AU977" s="227" t="s">
        <v>84</v>
      </c>
      <c r="AV977" s="12" t="s">
        <v>84</v>
      </c>
      <c r="AW977" s="12" t="s">
        <v>39</v>
      </c>
      <c r="AX977" s="12" t="s">
        <v>76</v>
      </c>
      <c r="AY977" s="227" t="s">
        <v>179</v>
      </c>
    </row>
    <row r="978" spans="2:65" s="14" customFormat="1" ht="13.5">
      <c r="B978" s="240"/>
      <c r="C978" s="241"/>
      <c r="D978" s="218" t="s">
        <v>189</v>
      </c>
      <c r="E978" s="242" t="s">
        <v>22</v>
      </c>
      <c r="F978" s="243" t="s">
        <v>1095</v>
      </c>
      <c r="G978" s="241"/>
      <c r="H978" s="244" t="s">
        <v>22</v>
      </c>
      <c r="I978" s="245"/>
      <c r="J978" s="241"/>
      <c r="K978" s="241"/>
      <c r="L978" s="246"/>
      <c r="M978" s="247"/>
      <c r="N978" s="248"/>
      <c r="O978" s="248"/>
      <c r="P978" s="248"/>
      <c r="Q978" s="248"/>
      <c r="R978" s="248"/>
      <c r="S978" s="248"/>
      <c r="T978" s="249"/>
      <c r="AT978" s="250" t="s">
        <v>189</v>
      </c>
      <c r="AU978" s="250" t="s">
        <v>84</v>
      </c>
      <c r="AV978" s="14" t="s">
        <v>24</v>
      </c>
      <c r="AW978" s="14" t="s">
        <v>39</v>
      </c>
      <c r="AX978" s="14" t="s">
        <v>76</v>
      </c>
      <c r="AY978" s="250" t="s">
        <v>179</v>
      </c>
    </row>
    <row r="979" spans="2:65" s="12" customFormat="1" ht="13.5">
      <c r="B979" s="216"/>
      <c r="C979" s="217"/>
      <c r="D979" s="218" t="s">
        <v>189</v>
      </c>
      <c r="E979" s="219" t="s">
        <v>22</v>
      </c>
      <c r="F979" s="220" t="s">
        <v>1099</v>
      </c>
      <c r="G979" s="217"/>
      <c r="H979" s="221">
        <v>2.891</v>
      </c>
      <c r="I979" s="222"/>
      <c r="J979" s="217"/>
      <c r="K979" s="217"/>
      <c r="L979" s="223"/>
      <c r="M979" s="224"/>
      <c r="N979" s="225"/>
      <c r="O979" s="225"/>
      <c r="P979" s="225"/>
      <c r="Q979" s="225"/>
      <c r="R979" s="225"/>
      <c r="S979" s="225"/>
      <c r="T979" s="226"/>
      <c r="AT979" s="227" t="s">
        <v>189</v>
      </c>
      <c r="AU979" s="227" t="s">
        <v>84</v>
      </c>
      <c r="AV979" s="12" t="s">
        <v>84</v>
      </c>
      <c r="AW979" s="12" t="s">
        <v>39</v>
      </c>
      <c r="AX979" s="12" t="s">
        <v>76</v>
      </c>
      <c r="AY979" s="227" t="s">
        <v>179</v>
      </c>
    </row>
    <row r="980" spans="2:65" s="14" customFormat="1" ht="13.5">
      <c r="B980" s="240"/>
      <c r="C980" s="241"/>
      <c r="D980" s="218" t="s">
        <v>189</v>
      </c>
      <c r="E980" s="242" t="s">
        <v>22</v>
      </c>
      <c r="F980" s="243" t="s">
        <v>1100</v>
      </c>
      <c r="G980" s="241"/>
      <c r="H980" s="244" t="s">
        <v>22</v>
      </c>
      <c r="I980" s="245"/>
      <c r="J980" s="241"/>
      <c r="K980" s="241"/>
      <c r="L980" s="246"/>
      <c r="M980" s="247"/>
      <c r="N980" s="248"/>
      <c r="O980" s="248"/>
      <c r="P980" s="248"/>
      <c r="Q980" s="248"/>
      <c r="R980" s="248"/>
      <c r="S980" s="248"/>
      <c r="T980" s="249"/>
      <c r="AT980" s="250" t="s">
        <v>189</v>
      </c>
      <c r="AU980" s="250" t="s">
        <v>84</v>
      </c>
      <c r="AV980" s="14" t="s">
        <v>24</v>
      </c>
      <c r="AW980" s="14" t="s">
        <v>39</v>
      </c>
      <c r="AX980" s="14" t="s">
        <v>76</v>
      </c>
      <c r="AY980" s="250" t="s">
        <v>179</v>
      </c>
    </row>
    <row r="981" spans="2:65" s="12" customFormat="1" ht="13.5">
      <c r="B981" s="216"/>
      <c r="C981" s="217"/>
      <c r="D981" s="218" t="s">
        <v>189</v>
      </c>
      <c r="E981" s="219" t="s">
        <v>22</v>
      </c>
      <c r="F981" s="220" t="s">
        <v>1101</v>
      </c>
      <c r="G981" s="217"/>
      <c r="H981" s="221">
        <v>30.38</v>
      </c>
      <c r="I981" s="222"/>
      <c r="J981" s="217"/>
      <c r="K981" s="217"/>
      <c r="L981" s="223"/>
      <c r="M981" s="224"/>
      <c r="N981" s="225"/>
      <c r="O981" s="225"/>
      <c r="P981" s="225"/>
      <c r="Q981" s="225"/>
      <c r="R981" s="225"/>
      <c r="S981" s="225"/>
      <c r="T981" s="226"/>
      <c r="AT981" s="227" t="s">
        <v>189</v>
      </c>
      <c r="AU981" s="227" t="s">
        <v>84</v>
      </c>
      <c r="AV981" s="12" t="s">
        <v>84</v>
      </c>
      <c r="AW981" s="12" t="s">
        <v>39</v>
      </c>
      <c r="AX981" s="12" t="s">
        <v>76</v>
      </c>
      <c r="AY981" s="227" t="s">
        <v>179</v>
      </c>
    </row>
    <row r="982" spans="2:65" s="13" customFormat="1" ht="13.5">
      <c r="B982" s="228"/>
      <c r="C982" s="229"/>
      <c r="D982" s="230" t="s">
        <v>189</v>
      </c>
      <c r="E982" s="231" t="s">
        <v>22</v>
      </c>
      <c r="F982" s="232" t="s">
        <v>191</v>
      </c>
      <c r="G982" s="229"/>
      <c r="H982" s="233">
        <v>220.261</v>
      </c>
      <c r="I982" s="234"/>
      <c r="J982" s="229"/>
      <c r="K982" s="229"/>
      <c r="L982" s="235"/>
      <c r="M982" s="236"/>
      <c r="N982" s="237"/>
      <c r="O982" s="237"/>
      <c r="P982" s="237"/>
      <c r="Q982" s="237"/>
      <c r="R982" s="237"/>
      <c r="S982" s="237"/>
      <c r="T982" s="238"/>
      <c r="AT982" s="239" t="s">
        <v>189</v>
      </c>
      <c r="AU982" s="239" t="s">
        <v>84</v>
      </c>
      <c r="AV982" s="13" t="s">
        <v>187</v>
      </c>
      <c r="AW982" s="13" t="s">
        <v>39</v>
      </c>
      <c r="AX982" s="13" t="s">
        <v>24</v>
      </c>
      <c r="AY982" s="239" t="s">
        <v>179</v>
      </c>
    </row>
    <row r="983" spans="2:65" s="1" customFormat="1" ht="31.5" customHeight="1">
      <c r="B983" s="41"/>
      <c r="C983" s="204" t="s">
        <v>1102</v>
      </c>
      <c r="D983" s="204" t="s">
        <v>182</v>
      </c>
      <c r="E983" s="205" t="s">
        <v>1103</v>
      </c>
      <c r="F983" s="206" t="s">
        <v>1104</v>
      </c>
      <c r="G983" s="207" t="s">
        <v>185</v>
      </c>
      <c r="H983" s="208">
        <v>122.536</v>
      </c>
      <c r="I983" s="209"/>
      <c r="J983" s="210">
        <f>ROUND(I983*H983,2)</f>
        <v>0</v>
      </c>
      <c r="K983" s="206" t="s">
        <v>186</v>
      </c>
      <c r="L983" s="61"/>
      <c r="M983" s="211" t="s">
        <v>22</v>
      </c>
      <c r="N983" s="212" t="s">
        <v>47</v>
      </c>
      <c r="O983" s="42"/>
      <c r="P983" s="213">
        <f>O983*H983</f>
        <v>0</v>
      </c>
      <c r="Q983" s="213">
        <v>0</v>
      </c>
      <c r="R983" s="213">
        <f>Q983*H983</f>
        <v>0</v>
      </c>
      <c r="S983" s="213">
        <v>0</v>
      </c>
      <c r="T983" s="214">
        <f>S983*H983</f>
        <v>0</v>
      </c>
      <c r="AR983" s="24" t="s">
        <v>266</v>
      </c>
      <c r="AT983" s="24" t="s">
        <v>182</v>
      </c>
      <c r="AU983" s="24" t="s">
        <v>84</v>
      </c>
      <c r="AY983" s="24" t="s">
        <v>179</v>
      </c>
      <c r="BE983" s="215">
        <f>IF(N983="základní",J983,0)</f>
        <v>0</v>
      </c>
      <c r="BF983" s="215">
        <f>IF(N983="snížená",J983,0)</f>
        <v>0</v>
      </c>
      <c r="BG983" s="215">
        <f>IF(N983="zákl. přenesená",J983,0)</f>
        <v>0</v>
      </c>
      <c r="BH983" s="215">
        <f>IF(N983="sníž. přenesená",J983,0)</f>
        <v>0</v>
      </c>
      <c r="BI983" s="215">
        <f>IF(N983="nulová",J983,0)</f>
        <v>0</v>
      </c>
      <c r="BJ983" s="24" t="s">
        <v>24</v>
      </c>
      <c r="BK983" s="215">
        <f>ROUND(I983*H983,2)</f>
        <v>0</v>
      </c>
      <c r="BL983" s="24" t="s">
        <v>266</v>
      </c>
      <c r="BM983" s="24" t="s">
        <v>1105</v>
      </c>
    </row>
    <row r="984" spans="2:65" s="14" customFormat="1" ht="13.5">
      <c r="B984" s="240"/>
      <c r="C984" s="241"/>
      <c r="D984" s="218" t="s">
        <v>189</v>
      </c>
      <c r="E984" s="242" t="s">
        <v>22</v>
      </c>
      <c r="F984" s="243" t="s">
        <v>1014</v>
      </c>
      <c r="G984" s="241"/>
      <c r="H984" s="244" t="s">
        <v>22</v>
      </c>
      <c r="I984" s="245"/>
      <c r="J984" s="241"/>
      <c r="K984" s="241"/>
      <c r="L984" s="246"/>
      <c r="M984" s="247"/>
      <c r="N984" s="248"/>
      <c r="O984" s="248"/>
      <c r="P984" s="248"/>
      <c r="Q984" s="248"/>
      <c r="R984" s="248"/>
      <c r="S984" s="248"/>
      <c r="T984" s="249"/>
      <c r="AT984" s="250" t="s">
        <v>189</v>
      </c>
      <c r="AU984" s="250" t="s">
        <v>84</v>
      </c>
      <c r="AV984" s="14" t="s">
        <v>24</v>
      </c>
      <c r="AW984" s="14" t="s">
        <v>39</v>
      </c>
      <c r="AX984" s="14" t="s">
        <v>76</v>
      </c>
      <c r="AY984" s="250" t="s">
        <v>179</v>
      </c>
    </row>
    <row r="985" spans="2:65" s="14" customFormat="1" ht="13.5">
      <c r="B985" s="240"/>
      <c r="C985" s="241"/>
      <c r="D985" s="218" t="s">
        <v>189</v>
      </c>
      <c r="E985" s="242" t="s">
        <v>22</v>
      </c>
      <c r="F985" s="243" t="s">
        <v>420</v>
      </c>
      <c r="G985" s="241"/>
      <c r="H985" s="244" t="s">
        <v>22</v>
      </c>
      <c r="I985" s="245"/>
      <c r="J985" s="241"/>
      <c r="K985" s="241"/>
      <c r="L985" s="246"/>
      <c r="M985" s="247"/>
      <c r="N985" s="248"/>
      <c r="O985" s="248"/>
      <c r="P985" s="248"/>
      <c r="Q985" s="248"/>
      <c r="R985" s="248"/>
      <c r="S985" s="248"/>
      <c r="T985" s="249"/>
      <c r="AT985" s="250" t="s">
        <v>189</v>
      </c>
      <c r="AU985" s="250" t="s">
        <v>84</v>
      </c>
      <c r="AV985" s="14" t="s">
        <v>24</v>
      </c>
      <c r="AW985" s="14" t="s">
        <v>39</v>
      </c>
      <c r="AX985" s="14" t="s">
        <v>76</v>
      </c>
      <c r="AY985" s="250" t="s">
        <v>179</v>
      </c>
    </row>
    <row r="986" spans="2:65" s="12" customFormat="1" ht="13.5">
      <c r="B986" s="216"/>
      <c r="C986" s="217"/>
      <c r="D986" s="218" t="s">
        <v>189</v>
      </c>
      <c r="E986" s="219" t="s">
        <v>22</v>
      </c>
      <c r="F986" s="220" t="s">
        <v>1090</v>
      </c>
      <c r="G986" s="217"/>
      <c r="H986" s="221">
        <v>26.69</v>
      </c>
      <c r="I986" s="222"/>
      <c r="J986" s="217"/>
      <c r="K986" s="217"/>
      <c r="L986" s="223"/>
      <c r="M986" s="224"/>
      <c r="N986" s="225"/>
      <c r="O986" s="225"/>
      <c r="P986" s="225"/>
      <c r="Q986" s="225"/>
      <c r="R986" s="225"/>
      <c r="S986" s="225"/>
      <c r="T986" s="226"/>
      <c r="AT986" s="227" t="s">
        <v>189</v>
      </c>
      <c r="AU986" s="227" t="s">
        <v>84</v>
      </c>
      <c r="AV986" s="12" t="s">
        <v>84</v>
      </c>
      <c r="AW986" s="12" t="s">
        <v>39</v>
      </c>
      <c r="AX986" s="12" t="s">
        <v>76</v>
      </c>
      <c r="AY986" s="227" t="s">
        <v>179</v>
      </c>
    </row>
    <row r="987" spans="2:65" s="14" customFormat="1" ht="13.5">
      <c r="B987" s="240"/>
      <c r="C987" s="241"/>
      <c r="D987" s="218" t="s">
        <v>189</v>
      </c>
      <c r="E987" s="242" t="s">
        <v>22</v>
      </c>
      <c r="F987" s="243" t="s">
        <v>1091</v>
      </c>
      <c r="G987" s="241"/>
      <c r="H987" s="244" t="s">
        <v>22</v>
      </c>
      <c r="I987" s="245"/>
      <c r="J987" s="241"/>
      <c r="K987" s="241"/>
      <c r="L987" s="246"/>
      <c r="M987" s="247"/>
      <c r="N987" s="248"/>
      <c r="O987" s="248"/>
      <c r="P987" s="248"/>
      <c r="Q987" s="248"/>
      <c r="R987" s="248"/>
      <c r="S987" s="248"/>
      <c r="T987" s="249"/>
      <c r="AT987" s="250" t="s">
        <v>189</v>
      </c>
      <c r="AU987" s="250" t="s">
        <v>84</v>
      </c>
      <c r="AV987" s="14" t="s">
        <v>24</v>
      </c>
      <c r="AW987" s="14" t="s">
        <v>39</v>
      </c>
      <c r="AX987" s="14" t="s">
        <v>76</v>
      </c>
      <c r="AY987" s="250" t="s">
        <v>179</v>
      </c>
    </row>
    <row r="988" spans="2:65" s="12" customFormat="1" ht="13.5">
      <c r="B988" s="216"/>
      <c r="C988" s="217"/>
      <c r="D988" s="218" t="s">
        <v>189</v>
      </c>
      <c r="E988" s="219" t="s">
        <v>22</v>
      </c>
      <c r="F988" s="220" t="s">
        <v>1092</v>
      </c>
      <c r="G988" s="217"/>
      <c r="H988" s="221">
        <v>46.243000000000002</v>
      </c>
      <c r="I988" s="222"/>
      <c r="J988" s="217"/>
      <c r="K988" s="217"/>
      <c r="L988" s="223"/>
      <c r="M988" s="224"/>
      <c r="N988" s="225"/>
      <c r="O988" s="225"/>
      <c r="P988" s="225"/>
      <c r="Q988" s="225"/>
      <c r="R988" s="225"/>
      <c r="S988" s="225"/>
      <c r="T988" s="226"/>
      <c r="AT988" s="227" t="s">
        <v>189</v>
      </c>
      <c r="AU988" s="227" t="s">
        <v>84</v>
      </c>
      <c r="AV988" s="12" t="s">
        <v>84</v>
      </c>
      <c r="AW988" s="12" t="s">
        <v>39</v>
      </c>
      <c r="AX988" s="12" t="s">
        <v>76</v>
      </c>
      <c r="AY988" s="227" t="s">
        <v>179</v>
      </c>
    </row>
    <row r="989" spans="2:65" s="14" customFormat="1" ht="13.5">
      <c r="B989" s="240"/>
      <c r="C989" s="241"/>
      <c r="D989" s="218" t="s">
        <v>189</v>
      </c>
      <c r="E989" s="242" t="s">
        <v>22</v>
      </c>
      <c r="F989" s="243" t="s">
        <v>1093</v>
      </c>
      <c r="G989" s="241"/>
      <c r="H989" s="244" t="s">
        <v>22</v>
      </c>
      <c r="I989" s="245"/>
      <c r="J989" s="241"/>
      <c r="K989" s="241"/>
      <c r="L989" s="246"/>
      <c r="M989" s="247"/>
      <c r="N989" s="248"/>
      <c r="O989" s="248"/>
      <c r="P989" s="248"/>
      <c r="Q989" s="248"/>
      <c r="R989" s="248"/>
      <c r="S989" s="248"/>
      <c r="T989" s="249"/>
      <c r="AT989" s="250" t="s">
        <v>189</v>
      </c>
      <c r="AU989" s="250" t="s">
        <v>84</v>
      </c>
      <c r="AV989" s="14" t="s">
        <v>24</v>
      </c>
      <c r="AW989" s="14" t="s">
        <v>39</v>
      </c>
      <c r="AX989" s="14" t="s">
        <v>76</v>
      </c>
      <c r="AY989" s="250" t="s">
        <v>179</v>
      </c>
    </row>
    <row r="990" spans="2:65" s="12" customFormat="1" ht="13.5">
      <c r="B990" s="216"/>
      <c r="C990" s="217"/>
      <c r="D990" s="218" t="s">
        <v>189</v>
      </c>
      <c r="E990" s="219" t="s">
        <v>22</v>
      </c>
      <c r="F990" s="220" t="s">
        <v>1094</v>
      </c>
      <c r="G990" s="217"/>
      <c r="H990" s="221">
        <v>35.593000000000004</v>
      </c>
      <c r="I990" s="222"/>
      <c r="J990" s="217"/>
      <c r="K990" s="217"/>
      <c r="L990" s="223"/>
      <c r="M990" s="224"/>
      <c r="N990" s="225"/>
      <c r="O990" s="225"/>
      <c r="P990" s="225"/>
      <c r="Q990" s="225"/>
      <c r="R990" s="225"/>
      <c r="S990" s="225"/>
      <c r="T990" s="226"/>
      <c r="AT990" s="227" t="s">
        <v>189</v>
      </c>
      <c r="AU990" s="227" t="s">
        <v>84</v>
      </c>
      <c r="AV990" s="12" t="s">
        <v>84</v>
      </c>
      <c r="AW990" s="12" t="s">
        <v>39</v>
      </c>
      <c r="AX990" s="12" t="s">
        <v>76</v>
      </c>
      <c r="AY990" s="227" t="s">
        <v>179</v>
      </c>
    </row>
    <row r="991" spans="2:65" s="14" customFormat="1" ht="13.5">
      <c r="B991" s="240"/>
      <c r="C991" s="241"/>
      <c r="D991" s="218" t="s">
        <v>189</v>
      </c>
      <c r="E991" s="242" t="s">
        <v>22</v>
      </c>
      <c r="F991" s="243" t="s">
        <v>1095</v>
      </c>
      <c r="G991" s="241"/>
      <c r="H991" s="244" t="s">
        <v>22</v>
      </c>
      <c r="I991" s="245"/>
      <c r="J991" s="241"/>
      <c r="K991" s="241"/>
      <c r="L991" s="246"/>
      <c r="M991" s="247"/>
      <c r="N991" s="248"/>
      <c r="O991" s="248"/>
      <c r="P991" s="248"/>
      <c r="Q991" s="248"/>
      <c r="R991" s="248"/>
      <c r="S991" s="248"/>
      <c r="T991" s="249"/>
      <c r="AT991" s="250" t="s">
        <v>189</v>
      </c>
      <c r="AU991" s="250" t="s">
        <v>84</v>
      </c>
      <c r="AV991" s="14" t="s">
        <v>24</v>
      </c>
      <c r="AW991" s="14" t="s">
        <v>39</v>
      </c>
      <c r="AX991" s="14" t="s">
        <v>76</v>
      </c>
      <c r="AY991" s="250" t="s">
        <v>179</v>
      </c>
    </row>
    <row r="992" spans="2:65" s="12" customFormat="1" ht="13.5">
      <c r="B992" s="216"/>
      <c r="C992" s="217"/>
      <c r="D992" s="218" t="s">
        <v>189</v>
      </c>
      <c r="E992" s="219" t="s">
        <v>22</v>
      </c>
      <c r="F992" s="220" t="s">
        <v>1096</v>
      </c>
      <c r="G992" s="217"/>
      <c r="H992" s="221">
        <v>14.01</v>
      </c>
      <c r="I992" s="222"/>
      <c r="J992" s="217"/>
      <c r="K992" s="217"/>
      <c r="L992" s="223"/>
      <c r="M992" s="224"/>
      <c r="N992" s="225"/>
      <c r="O992" s="225"/>
      <c r="P992" s="225"/>
      <c r="Q992" s="225"/>
      <c r="R992" s="225"/>
      <c r="S992" s="225"/>
      <c r="T992" s="226"/>
      <c r="AT992" s="227" t="s">
        <v>189</v>
      </c>
      <c r="AU992" s="227" t="s">
        <v>84</v>
      </c>
      <c r="AV992" s="12" t="s">
        <v>84</v>
      </c>
      <c r="AW992" s="12" t="s">
        <v>39</v>
      </c>
      <c r="AX992" s="12" t="s">
        <v>76</v>
      </c>
      <c r="AY992" s="227" t="s">
        <v>179</v>
      </c>
    </row>
    <row r="993" spans="2:65" s="13" customFormat="1" ht="13.5">
      <c r="B993" s="228"/>
      <c r="C993" s="229"/>
      <c r="D993" s="230" t="s">
        <v>189</v>
      </c>
      <c r="E993" s="231" t="s">
        <v>22</v>
      </c>
      <c r="F993" s="232" t="s">
        <v>191</v>
      </c>
      <c r="G993" s="229"/>
      <c r="H993" s="233">
        <v>122.536</v>
      </c>
      <c r="I993" s="234"/>
      <c r="J993" s="229"/>
      <c r="K993" s="229"/>
      <c r="L993" s="235"/>
      <c r="M993" s="236"/>
      <c r="N993" s="237"/>
      <c r="O993" s="237"/>
      <c r="P993" s="237"/>
      <c r="Q993" s="237"/>
      <c r="R993" s="237"/>
      <c r="S993" s="237"/>
      <c r="T993" s="238"/>
      <c r="AT993" s="239" t="s">
        <v>189</v>
      </c>
      <c r="AU993" s="239" t="s">
        <v>84</v>
      </c>
      <c r="AV993" s="13" t="s">
        <v>187</v>
      </c>
      <c r="AW993" s="13" t="s">
        <v>39</v>
      </c>
      <c r="AX993" s="13" t="s">
        <v>24</v>
      </c>
      <c r="AY993" s="239" t="s">
        <v>179</v>
      </c>
    </row>
    <row r="994" spans="2:65" s="1" customFormat="1" ht="31.5" customHeight="1">
      <c r="B994" s="41"/>
      <c r="C994" s="204" t="s">
        <v>709</v>
      </c>
      <c r="D994" s="204" t="s">
        <v>182</v>
      </c>
      <c r="E994" s="205" t="s">
        <v>1106</v>
      </c>
      <c r="F994" s="206" t="s">
        <v>1107</v>
      </c>
      <c r="G994" s="207" t="s">
        <v>185</v>
      </c>
      <c r="H994" s="208">
        <v>27.431000000000001</v>
      </c>
      <c r="I994" s="209"/>
      <c r="J994" s="210">
        <f>ROUND(I994*H994,2)</f>
        <v>0</v>
      </c>
      <c r="K994" s="206" t="s">
        <v>186</v>
      </c>
      <c r="L994" s="61"/>
      <c r="M994" s="211" t="s">
        <v>22</v>
      </c>
      <c r="N994" s="212" t="s">
        <v>47</v>
      </c>
      <c r="O994" s="42"/>
      <c r="P994" s="213">
        <f>O994*H994</f>
        <v>0</v>
      </c>
      <c r="Q994" s="213">
        <v>0</v>
      </c>
      <c r="R994" s="213">
        <f>Q994*H994</f>
        <v>0</v>
      </c>
      <c r="S994" s="213">
        <v>0</v>
      </c>
      <c r="T994" s="214">
        <f>S994*H994</f>
        <v>0</v>
      </c>
      <c r="AR994" s="24" t="s">
        <v>266</v>
      </c>
      <c r="AT994" s="24" t="s">
        <v>182</v>
      </c>
      <c r="AU994" s="24" t="s">
        <v>84</v>
      </c>
      <c r="AY994" s="24" t="s">
        <v>179</v>
      </c>
      <c r="BE994" s="215">
        <f>IF(N994="základní",J994,0)</f>
        <v>0</v>
      </c>
      <c r="BF994" s="215">
        <f>IF(N994="snížená",J994,0)</f>
        <v>0</v>
      </c>
      <c r="BG994" s="215">
        <f>IF(N994="zákl. přenesená",J994,0)</f>
        <v>0</v>
      </c>
      <c r="BH994" s="215">
        <f>IF(N994="sníž. přenesená",J994,0)</f>
        <v>0</v>
      </c>
      <c r="BI994" s="215">
        <f>IF(N994="nulová",J994,0)</f>
        <v>0</v>
      </c>
      <c r="BJ994" s="24" t="s">
        <v>24</v>
      </c>
      <c r="BK994" s="215">
        <f>ROUND(I994*H994,2)</f>
        <v>0</v>
      </c>
      <c r="BL994" s="24" t="s">
        <v>266</v>
      </c>
      <c r="BM994" s="24" t="s">
        <v>1108</v>
      </c>
    </row>
    <row r="995" spans="2:65" s="14" customFormat="1" ht="13.5">
      <c r="B995" s="240"/>
      <c r="C995" s="241"/>
      <c r="D995" s="218" t="s">
        <v>189</v>
      </c>
      <c r="E995" s="242" t="s">
        <v>22</v>
      </c>
      <c r="F995" s="243" t="s">
        <v>312</v>
      </c>
      <c r="G995" s="241"/>
      <c r="H995" s="244" t="s">
        <v>22</v>
      </c>
      <c r="I995" s="245"/>
      <c r="J995" s="241"/>
      <c r="K995" s="241"/>
      <c r="L995" s="246"/>
      <c r="M995" s="247"/>
      <c r="N995" s="248"/>
      <c r="O995" s="248"/>
      <c r="P995" s="248"/>
      <c r="Q995" s="248"/>
      <c r="R995" s="248"/>
      <c r="S995" s="248"/>
      <c r="T995" s="249"/>
      <c r="AT995" s="250" t="s">
        <v>189</v>
      </c>
      <c r="AU995" s="250" t="s">
        <v>84</v>
      </c>
      <c r="AV995" s="14" t="s">
        <v>24</v>
      </c>
      <c r="AW995" s="14" t="s">
        <v>39</v>
      </c>
      <c r="AX995" s="14" t="s">
        <v>76</v>
      </c>
      <c r="AY995" s="250" t="s">
        <v>179</v>
      </c>
    </row>
    <row r="996" spans="2:65" s="14" customFormat="1" ht="13.5">
      <c r="B996" s="240"/>
      <c r="C996" s="241"/>
      <c r="D996" s="218" t="s">
        <v>189</v>
      </c>
      <c r="E996" s="242" t="s">
        <v>22</v>
      </c>
      <c r="F996" s="243" t="s">
        <v>1109</v>
      </c>
      <c r="G996" s="241"/>
      <c r="H996" s="244" t="s">
        <v>22</v>
      </c>
      <c r="I996" s="245"/>
      <c r="J996" s="241"/>
      <c r="K996" s="241"/>
      <c r="L996" s="246"/>
      <c r="M996" s="247"/>
      <c r="N996" s="248"/>
      <c r="O996" s="248"/>
      <c r="P996" s="248"/>
      <c r="Q996" s="248"/>
      <c r="R996" s="248"/>
      <c r="S996" s="248"/>
      <c r="T996" s="249"/>
      <c r="AT996" s="250" t="s">
        <v>189</v>
      </c>
      <c r="AU996" s="250" t="s">
        <v>84</v>
      </c>
      <c r="AV996" s="14" t="s">
        <v>24</v>
      </c>
      <c r="AW996" s="14" t="s">
        <v>39</v>
      </c>
      <c r="AX996" s="14" t="s">
        <v>76</v>
      </c>
      <c r="AY996" s="250" t="s">
        <v>179</v>
      </c>
    </row>
    <row r="997" spans="2:65" s="12" customFormat="1" ht="13.5">
      <c r="B997" s="216"/>
      <c r="C997" s="217"/>
      <c r="D997" s="218" t="s">
        <v>189</v>
      </c>
      <c r="E997" s="219" t="s">
        <v>22</v>
      </c>
      <c r="F997" s="220" t="s">
        <v>1110</v>
      </c>
      <c r="G997" s="217"/>
      <c r="H997" s="221">
        <v>5.2960000000000003</v>
      </c>
      <c r="I997" s="222"/>
      <c r="J997" s="217"/>
      <c r="K997" s="217"/>
      <c r="L997" s="223"/>
      <c r="M997" s="224"/>
      <c r="N997" s="225"/>
      <c r="O997" s="225"/>
      <c r="P997" s="225"/>
      <c r="Q997" s="225"/>
      <c r="R997" s="225"/>
      <c r="S997" s="225"/>
      <c r="T997" s="226"/>
      <c r="AT997" s="227" t="s">
        <v>189</v>
      </c>
      <c r="AU997" s="227" t="s">
        <v>84</v>
      </c>
      <c r="AV997" s="12" t="s">
        <v>84</v>
      </c>
      <c r="AW997" s="12" t="s">
        <v>39</v>
      </c>
      <c r="AX997" s="12" t="s">
        <v>76</v>
      </c>
      <c r="AY997" s="227" t="s">
        <v>179</v>
      </c>
    </row>
    <row r="998" spans="2:65" s="12" customFormat="1" ht="13.5">
      <c r="B998" s="216"/>
      <c r="C998" s="217"/>
      <c r="D998" s="218" t="s">
        <v>189</v>
      </c>
      <c r="E998" s="219" t="s">
        <v>22</v>
      </c>
      <c r="F998" s="220" t="s">
        <v>1111</v>
      </c>
      <c r="G998" s="217"/>
      <c r="H998" s="221">
        <v>16.838999999999999</v>
      </c>
      <c r="I998" s="222"/>
      <c r="J998" s="217"/>
      <c r="K998" s="217"/>
      <c r="L998" s="223"/>
      <c r="M998" s="224"/>
      <c r="N998" s="225"/>
      <c r="O998" s="225"/>
      <c r="P998" s="225"/>
      <c r="Q998" s="225"/>
      <c r="R998" s="225"/>
      <c r="S998" s="225"/>
      <c r="T998" s="226"/>
      <c r="AT998" s="227" t="s">
        <v>189</v>
      </c>
      <c r="AU998" s="227" t="s">
        <v>84</v>
      </c>
      <c r="AV998" s="12" t="s">
        <v>84</v>
      </c>
      <c r="AW998" s="12" t="s">
        <v>39</v>
      </c>
      <c r="AX998" s="12" t="s">
        <v>76</v>
      </c>
      <c r="AY998" s="227" t="s">
        <v>179</v>
      </c>
    </row>
    <row r="999" spans="2:65" s="12" customFormat="1" ht="13.5">
      <c r="B999" s="216"/>
      <c r="C999" s="217"/>
      <c r="D999" s="218" t="s">
        <v>189</v>
      </c>
      <c r="E999" s="219" t="s">
        <v>22</v>
      </c>
      <c r="F999" s="220" t="s">
        <v>1110</v>
      </c>
      <c r="G999" s="217"/>
      <c r="H999" s="221">
        <v>5.2960000000000003</v>
      </c>
      <c r="I999" s="222"/>
      <c r="J999" s="217"/>
      <c r="K999" s="217"/>
      <c r="L999" s="223"/>
      <c r="M999" s="224"/>
      <c r="N999" s="225"/>
      <c r="O999" s="225"/>
      <c r="P999" s="225"/>
      <c r="Q999" s="225"/>
      <c r="R999" s="225"/>
      <c r="S999" s="225"/>
      <c r="T999" s="226"/>
      <c r="AT999" s="227" t="s">
        <v>189</v>
      </c>
      <c r="AU999" s="227" t="s">
        <v>84</v>
      </c>
      <c r="AV999" s="12" t="s">
        <v>84</v>
      </c>
      <c r="AW999" s="12" t="s">
        <v>39</v>
      </c>
      <c r="AX999" s="12" t="s">
        <v>76</v>
      </c>
      <c r="AY999" s="227" t="s">
        <v>179</v>
      </c>
    </row>
    <row r="1000" spans="2:65" s="13" customFormat="1" ht="13.5">
      <c r="B1000" s="228"/>
      <c r="C1000" s="229"/>
      <c r="D1000" s="230" t="s">
        <v>189</v>
      </c>
      <c r="E1000" s="231" t="s">
        <v>22</v>
      </c>
      <c r="F1000" s="232" t="s">
        <v>191</v>
      </c>
      <c r="G1000" s="229"/>
      <c r="H1000" s="233">
        <v>27.431000000000001</v>
      </c>
      <c r="I1000" s="234"/>
      <c r="J1000" s="229"/>
      <c r="K1000" s="229"/>
      <c r="L1000" s="235"/>
      <c r="M1000" s="236"/>
      <c r="N1000" s="237"/>
      <c r="O1000" s="237"/>
      <c r="P1000" s="237"/>
      <c r="Q1000" s="237"/>
      <c r="R1000" s="237"/>
      <c r="S1000" s="237"/>
      <c r="T1000" s="238"/>
      <c r="AT1000" s="239" t="s">
        <v>189</v>
      </c>
      <c r="AU1000" s="239" t="s">
        <v>84</v>
      </c>
      <c r="AV1000" s="13" t="s">
        <v>187</v>
      </c>
      <c r="AW1000" s="13" t="s">
        <v>39</v>
      </c>
      <c r="AX1000" s="13" t="s">
        <v>24</v>
      </c>
      <c r="AY1000" s="239" t="s">
        <v>179</v>
      </c>
    </row>
    <row r="1001" spans="2:65" s="1" customFormat="1" ht="31.5" customHeight="1">
      <c r="B1001" s="41"/>
      <c r="C1001" s="204" t="s">
        <v>1112</v>
      </c>
      <c r="D1001" s="204" t="s">
        <v>182</v>
      </c>
      <c r="E1001" s="205" t="s">
        <v>1113</v>
      </c>
      <c r="F1001" s="206" t="s">
        <v>1114</v>
      </c>
      <c r="G1001" s="207" t="s">
        <v>185</v>
      </c>
      <c r="H1001" s="208">
        <v>1037.1210000000001</v>
      </c>
      <c r="I1001" s="209"/>
      <c r="J1001" s="210">
        <f>ROUND(I1001*H1001,2)</f>
        <v>0</v>
      </c>
      <c r="K1001" s="206" t="s">
        <v>186</v>
      </c>
      <c r="L1001" s="61"/>
      <c r="M1001" s="211" t="s">
        <v>22</v>
      </c>
      <c r="N1001" s="212" t="s">
        <v>47</v>
      </c>
      <c r="O1001" s="42"/>
      <c r="P1001" s="213">
        <f>O1001*H1001</f>
        <v>0</v>
      </c>
      <c r="Q1001" s="213">
        <v>0</v>
      </c>
      <c r="R1001" s="213">
        <f>Q1001*H1001</f>
        <v>0</v>
      </c>
      <c r="S1001" s="213">
        <v>0</v>
      </c>
      <c r="T1001" s="214">
        <f>S1001*H1001</f>
        <v>0</v>
      </c>
      <c r="AR1001" s="24" t="s">
        <v>266</v>
      </c>
      <c r="AT1001" s="24" t="s">
        <v>182</v>
      </c>
      <c r="AU1001" s="24" t="s">
        <v>84</v>
      </c>
      <c r="AY1001" s="24" t="s">
        <v>179</v>
      </c>
      <c r="BE1001" s="215">
        <f>IF(N1001="základní",J1001,0)</f>
        <v>0</v>
      </c>
      <c r="BF1001" s="215">
        <f>IF(N1001="snížená",J1001,0)</f>
        <v>0</v>
      </c>
      <c r="BG1001" s="215">
        <f>IF(N1001="zákl. přenesená",J1001,0)</f>
        <v>0</v>
      </c>
      <c r="BH1001" s="215">
        <f>IF(N1001="sníž. přenesená",J1001,0)</f>
        <v>0</v>
      </c>
      <c r="BI1001" s="215">
        <f>IF(N1001="nulová",J1001,0)</f>
        <v>0</v>
      </c>
      <c r="BJ1001" s="24" t="s">
        <v>24</v>
      </c>
      <c r="BK1001" s="215">
        <f>ROUND(I1001*H1001,2)</f>
        <v>0</v>
      </c>
      <c r="BL1001" s="24" t="s">
        <v>266</v>
      </c>
      <c r="BM1001" s="24" t="s">
        <v>1115</v>
      </c>
    </row>
    <row r="1002" spans="2:65" s="14" customFormat="1" ht="13.5">
      <c r="B1002" s="240"/>
      <c r="C1002" s="241"/>
      <c r="D1002" s="218" t="s">
        <v>189</v>
      </c>
      <c r="E1002" s="242" t="s">
        <v>22</v>
      </c>
      <c r="F1002" s="243" t="s">
        <v>312</v>
      </c>
      <c r="G1002" s="241"/>
      <c r="H1002" s="244" t="s">
        <v>22</v>
      </c>
      <c r="I1002" s="245"/>
      <c r="J1002" s="241"/>
      <c r="K1002" s="241"/>
      <c r="L1002" s="246"/>
      <c r="M1002" s="247"/>
      <c r="N1002" s="248"/>
      <c r="O1002" s="248"/>
      <c r="P1002" s="248"/>
      <c r="Q1002" s="248"/>
      <c r="R1002" s="248"/>
      <c r="S1002" s="248"/>
      <c r="T1002" s="249"/>
      <c r="AT1002" s="250" t="s">
        <v>189</v>
      </c>
      <c r="AU1002" s="250" t="s">
        <v>84</v>
      </c>
      <c r="AV1002" s="14" t="s">
        <v>24</v>
      </c>
      <c r="AW1002" s="14" t="s">
        <v>39</v>
      </c>
      <c r="AX1002" s="14" t="s">
        <v>76</v>
      </c>
      <c r="AY1002" s="250" t="s">
        <v>179</v>
      </c>
    </row>
    <row r="1003" spans="2:65" s="14" customFormat="1" ht="13.5">
      <c r="B1003" s="240"/>
      <c r="C1003" s="241"/>
      <c r="D1003" s="218" t="s">
        <v>189</v>
      </c>
      <c r="E1003" s="242" t="s">
        <v>22</v>
      </c>
      <c r="F1003" s="243" t="s">
        <v>1109</v>
      </c>
      <c r="G1003" s="241"/>
      <c r="H1003" s="244" t="s">
        <v>22</v>
      </c>
      <c r="I1003" s="245"/>
      <c r="J1003" s="241"/>
      <c r="K1003" s="241"/>
      <c r="L1003" s="246"/>
      <c r="M1003" s="247"/>
      <c r="N1003" s="248"/>
      <c r="O1003" s="248"/>
      <c r="P1003" s="248"/>
      <c r="Q1003" s="248"/>
      <c r="R1003" s="248"/>
      <c r="S1003" s="248"/>
      <c r="T1003" s="249"/>
      <c r="AT1003" s="250" t="s">
        <v>189</v>
      </c>
      <c r="AU1003" s="250" t="s">
        <v>84</v>
      </c>
      <c r="AV1003" s="14" t="s">
        <v>24</v>
      </c>
      <c r="AW1003" s="14" t="s">
        <v>39</v>
      </c>
      <c r="AX1003" s="14" t="s">
        <v>76</v>
      </c>
      <c r="AY1003" s="250" t="s">
        <v>179</v>
      </c>
    </row>
    <row r="1004" spans="2:65" s="12" customFormat="1" ht="13.5">
      <c r="B1004" s="216"/>
      <c r="C1004" s="217"/>
      <c r="D1004" s="218" t="s">
        <v>189</v>
      </c>
      <c r="E1004" s="219" t="s">
        <v>22</v>
      </c>
      <c r="F1004" s="220" t="s">
        <v>1110</v>
      </c>
      <c r="G1004" s="217"/>
      <c r="H1004" s="221">
        <v>5.2960000000000003</v>
      </c>
      <c r="I1004" s="222"/>
      <c r="J1004" s="217"/>
      <c r="K1004" s="217"/>
      <c r="L1004" s="223"/>
      <c r="M1004" s="224"/>
      <c r="N1004" s="225"/>
      <c r="O1004" s="225"/>
      <c r="P1004" s="225"/>
      <c r="Q1004" s="225"/>
      <c r="R1004" s="225"/>
      <c r="S1004" s="225"/>
      <c r="T1004" s="226"/>
      <c r="AT1004" s="227" t="s">
        <v>189</v>
      </c>
      <c r="AU1004" s="227" t="s">
        <v>84</v>
      </c>
      <c r="AV1004" s="12" t="s">
        <v>84</v>
      </c>
      <c r="AW1004" s="12" t="s">
        <v>39</v>
      </c>
      <c r="AX1004" s="12" t="s">
        <v>76</v>
      </c>
      <c r="AY1004" s="227" t="s">
        <v>179</v>
      </c>
    </row>
    <row r="1005" spans="2:65" s="12" customFormat="1" ht="13.5">
      <c r="B1005" s="216"/>
      <c r="C1005" s="217"/>
      <c r="D1005" s="218" t="s">
        <v>189</v>
      </c>
      <c r="E1005" s="219" t="s">
        <v>22</v>
      </c>
      <c r="F1005" s="220" t="s">
        <v>1111</v>
      </c>
      <c r="G1005" s="217"/>
      <c r="H1005" s="221">
        <v>16.838999999999999</v>
      </c>
      <c r="I1005" s="222"/>
      <c r="J1005" s="217"/>
      <c r="K1005" s="217"/>
      <c r="L1005" s="223"/>
      <c r="M1005" s="224"/>
      <c r="N1005" s="225"/>
      <c r="O1005" s="225"/>
      <c r="P1005" s="225"/>
      <c r="Q1005" s="225"/>
      <c r="R1005" s="225"/>
      <c r="S1005" s="225"/>
      <c r="T1005" s="226"/>
      <c r="AT1005" s="227" t="s">
        <v>189</v>
      </c>
      <c r="AU1005" s="227" t="s">
        <v>84</v>
      </c>
      <c r="AV1005" s="12" t="s">
        <v>84</v>
      </c>
      <c r="AW1005" s="12" t="s">
        <v>39</v>
      </c>
      <c r="AX1005" s="12" t="s">
        <v>76</v>
      </c>
      <c r="AY1005" s="227" t="s">
        <v>179</v>
      </c>
    </row>
    <row r="1006" spans="2:65" s="12" customFormat="1" ht="13.5">
      <c r="B1006" s="216"/>
      <c r="C1006" s="217"/>
      <c r="D1006" s="218" t="s">
        <v>189</v>
      </c>
      <c r="E1006" s="219" t="s">
        <v>22</v>
      </c>
      <c r="F1006" s="220" t="s">
        <v>1110</v>
      </c>
      <c r="G1006" s="217"/>
      <c r="H1006" s="221">
        <v>5.2960000000000003</v>
      </c>
      <c r="I1006" s="222"/>
      <c r="J1006" s="217"/>
      <c r="K1006" s="217"/>
      <c r="L1006" s="223"/>
      <c r="M1006" s="224"/>
      <c r="N1006" s="225"/>
      <c r="O1006" s="225"/>
      <c r="P1006" s="225"/>
      <c r="Q1006" s="225"/>
      <c r="R1006" s="225"/>
      <c r="S1006" s="225"/>
      <c r="T1006" s="226"/>
      <c r="AT1006" s="227" t="s">
        <v>189</v>
      </c>
      <c r="AU1006" s="227" t="s">
        <v>84</v>
      </c>
      <c r="AV1006" s="12" t="s">
        <v>84</v>
      </c>
      <c r="AW1006" s="12" t="s">
        <v>39</v>
      </c>
      <c r="AX1006" s="12" t="s">
        <v>76</v>
      </c>
      <c r="AY1006" s="227" t="s">
        <v>179</v>
      </c>
    </row>
    <row r="1007" spans="2:65" s="14" customFormat="1" ht="13.5">
      <c r="B1007" s="240"/>
      <c r="C1007" s="241"/>
      <c r="D1007" s="218" t="s">
        <v>189</v>
      </c>
      <c r="E1007" s="242" t="s">
        <v>22</v>
      </c>
      <c r="F1007" s="243" t="s">
        <v>1116</v>
      </c>
      <c r="G1007" s="241"/>
      <c r="H1007" s="244" t="s">
        <v>22</v>
      </c>
      <c r="I1007" s="245"/>
      <c r="J1007" s="241"/>
      <c r="K1007" s="241"/>
      <c r="L1007" s="246"/>
      <c r="M1007" s="247"/>
      <c r="N1007" s="248"/>
      <c r="O1007" s="248"/>
      <c r="P1007" s="248"/>
      <c r="Q1007" s="248"/>
      <c r="R1007" s="248"/>
      <c r="S1007" s="248"/>
      <c r="T1007" s="249"/>
      <c r="AT1007" s="250" t="s">
        <v>189</v>
      </c>
      <c r="AU1007" s="250" t="s">
        <v>84</v>
      </c>
      <c r="AV1007" s="14" t="s">
        <v>24</v>
      </c>
      <c r="AW1007" s="14" t="s">
        <v>39</v>
      </c>
      <c r="AX1007" s="14" t="s">
        <v>76</v>
      </c>
      <c r="AY1007" s="250" t="s">
        <v>179</v>
      </c>
    </row>
    <row r="1008" spans="2:65" s="12" customFormat="1" ht="13.5">
      <c r="B1008" s="216"/>
      <c r="C1008" s="217"/>
      <c r="D1008" s="218" t="s">
        <v>189</v>
      </c>
      <c r="E1008" s="219" t="s">
        <v>22</v>
      </c>
      <c r="F1008" s="220" t="s">
        <v>1117</v>
      </c>
      <c r="G1008" s="217"/>
      <c r="H1008" s="221">
        <v>38.496000000000002</v>
      </c>
      <c r="I1008" s="222"/>
      <c r="J1008" s="217"/>
      <c r="K1008" s="217"/>
      <c r="L1008" s="223"/>
      <c r="M1008" s="224"/>
      <c r="N1008" s="225"/>
      <c r="O1008" s="225"/>
      <c r="P1008" s="225"/>
      <c r="Q1008" s="225"/>
      <c r="R1008" s="225"/>
      <c r="S1008" s="225"/>
      <c r="T1008" s="226"/>
      <c r="AT1008" s="227" t="s">
        <v>189</v>
      </c>
      <c r="AU1008" s="227" t="s">
        <v>84</v>
      </c>
      <c r="AV1008" s="12" t="s">
        <v>84</v>
      </c>
      <c r="AW1008" s="12" t="s">
        <v>39</v>
      </c>
      <c r="AX1008" s="12" t="s">
        <v>76</v>
      </c>
      <c r="AY1008" s="227" t="s">
        <v>179</v>
      </c>
    </row>
    <row r="1009" spans="2:51" s="14" customFormat="1" ht="13.5">
      <c r="B1009" s="240"/>
      <c r="C1009" s="241"/>
      <c r="D1009" s="218" t="s">
        <v>189</v>
      </c>
      <c r="E1009" s="242" t="s">
        <v>22</v>
      </c>
      <c r="F1009" s="243" t="s">
        <v>1086</v>
      </c>
      <c r="G1009" s="241"/>
      <c r="H1009" s="244" t="s">
        <v>22</v>
      </c>
      <c r="I1009" s="245"/>
      <c r="J1009" s="241"/>
      <c r="K1009" s="241"/>
      <c r="L1009" s="246"/>
      <c r="M1009" s="247"/>
      <c r="N1009" s="248"/>
      <c r="O1009" s="248"/>
      <c r="P1009" s="248"/>
      <c r="Q1009" s="248"/>
      <c r="R1009" s="248"/>
      <c r="S1009" s="248"/>
      <c r="T1009" s="249"/>
      <c r="AT1009" s="250" t="s">
        <v>189</v>
      </c>
      <c r="AU1009" s="250" t="s">
        <v>84</v>
      </c>
      <c r="AV1009" s="14" t="s">
        <v>24</v>
      </c>
      <c r="AW1009" s="14" t="s">
        <v>39</v>
      </c>
      <c r="AX1009" s="14" t="s">
        <v>76</v>
      </c>
      <c r="AY1009" s="250" t="s">
        <v>179</v>
      </c>
    </row>
    <row r="1010" spans="2:51" s="12" customFormat="1" ht="13.5">
      <c r="B1010" s="216"/>
      <c r="C1010" s="217"/>
      <c r="D1010" s="218" t="s">
        <v>189</v>
      </c>
      <c r="E1010" s="219" t="s">
        <v>22</v>
      </c>
      <c r="F1010" s="220" t="s">
        <v>1118</v>
      </c>
      <c r="G1010" s="217"/>
      <c r="H1010" s="221">
        <v>120.3</v>
      </c>
      <c r="I1010" s="222"/>
      <c r="J1010" s="217"/>
      <c r="K1010" s="217"/>
      <c r="L1010" s="223"/>
      <c r="M1010" s="224"/>
      <c r="N1010" s="225"/>
      <c r="O1010" s="225"/>
      <c r="P1010" s="225"/>
      <c r="Q1010" s="225"/>
      <c r="R1010" s="225"/>
      <c r="S1010" s="225"/>
      <c r="T1010" s="226"/>
      <c r="AT1010" s="227" t="s">
        <v>189</v>
      </c>
      <c r="AU1010" s="227" t="s">
        <v>84</v>
      </c>
      <c r="AV1010" s="12" t="s">
        <v>84</v>
      </c>
      <c r="AW1010" s="12" t="s">
        <v>39</v>
      </c>
      <c r="AX1010" s="12" t="s">
        <v>76</v>
      </c>
      <c r="AY1010" s="227" t="s">
        <v>179</v>
      </c>
    </row>
    <row r="1011" spans="2:51" s="12" customFormat="1" ht="13.5">
      <c r="B1011" s="216"/>
      <c r="C1011" s="217"/>
      <c r="D1011" s="218" t="s">
        <v>189</v>
      </c>
      <c r="E1011" s="219" t="s">
        <v>22</v>
      </c>
      <c r="F1011" s="220" t="s">
        <v>1119</v>
      </c>
      <c r="G1011" s="217"/>
      <c r="H1011" s="221">
        <v>17.712</v>
      </c>
      <c r="I1011" s="222"/>
      <c r="J1011" s="217"/>
      <c r="K1011" s="217"/>
      <c r="L1011" s="223"/>
      <c r="M1011" s="224"/>
      <c r="N1011" s="225"/>
      <c r="O1011" s="225"/>
      <c r="P1011" s="225"/>
      <c r="Q1011" s="225"/>
      <c r="R1011" s="225"/>
      <c r="S1011" s="225"/>
      <c r="T1011" s="226"/>
      <c r="AT1011" s="227" t="s">
        <v>189</v>
      </c>
      <c r="AU1011" s="227" t="s">
        <v>84</v>
      </c>
      <c r="AV1011" s="12" t="s">
        <v>84</v>
      </c>
      <c r="AW1011" s="12" t="s">
        <v>39</v>
      </c>
      <c r="AX1011" s="12" t="s">
        <v>76</v>
      </c>
      <c r="AY1011" s="227" t="s">
        <v>179</v>
      </c>
    </row>
    <row r="1012" spans="2:51" s="14" customFormat="1" ht="13.5">
      <c r="B1012" s="240"/>
      <c r="C1012" s="241"/>
      <c r="D1012" s="218" t="s">
        <v>189</v>
      </c>
      <c r="E1012" s="242" t="s">
        <v>22</v>
      </c>
      <c r="F1012" s="243" t="s">
        <v>1036</v>
      </c>
      <c r="G1012" s="241"/>
      <c r="H1012" s="244" t="s">
        <v>22</v>
      </c>
      <c r="I1012" s="245"/>
      <c r="J1012" s="241"/>
      <c r="K1012" s="241"/>
      <c r="L1012" s="246"/>
      <c r="M1012" s="247"/>
      <c r="N1012" s="248"/>
      <c r="O1012" s="248"/>
      <c r="P1012" s="248"/>
      <c r="Q1012" s="248"/>
      <c r="R1012" s="248"/>
      <c r="S1012" s="248"/>
      <c r="T1012" s="249"/>
      <c r="AT1012" s="250" t="s">
        <v>189</v>
      </c>
      <c r="AU1012" s="250" t="s">
        <v>84</v>
      </c>
      <c r="AV1012" s="14" t="s">
        <v>24</v>
      </c>
      <c r="AW1012" s="14" t="s">
        <v>39</v>
      </c>
      <c r="AX1012" s="14" t="s">
        <v>76</v>
      </c>
      <c r="AY1012" s="250" t="s">
        <v>179</v>
      </c>
    </row>
    <row r="1013" spans="2:51" s="12" customFormat="1" ht="13.5">
      <c r="B1013" s="216"/>
      <c r="C1013" s="217"/>
      <c r="D1013" s="218" t="s">
        <v>189</v>
      </c>
      <c r="E1013" s="219" t="s">
        <v>22</v>
      </c>
      <c r="F1013" s="220" t="s">
        <v>1120</v>
      </c>
      <c r="G1013" s="217"/>
      <c r="H1013" s="221">
        <v>53.55</v>
      </c>
      <c r="I1013" s="222"/>
      <c r="J1013" s="217"/>
      <c r="K1013" s="217"/>
      <c r="L1013" s="223"/>
      <c r="M1013" s="224"/>
      <c r="N1013" s="225"/>
      <c r="O1013" s="225"/>
      <c r="P1013" s="225"/>
      <c r="Q1013" s="225"/>
      <c r="R1013" s="225"/>
      <c r="S1013" s="225"/>
      <c r="T1013" s="226"/>
      <c r="AT1013" s="227" t="s">
        <v>189</v>
      </c>
      <c r="AU1013" s="227" t="s">
        <v>84</v>
      </c>
      <c r="AV1013" s="12" t="s">
        <v>84</v>
      </c>
      <c r="AW1013" s="12" t="s">
        <v>39</v>
      </c>
      <c r="AX1013" s="12" t="s">
        <v>76</v>
      </c>
      <c r="AY1013" s="227" t="s">
        <v>179</v>
      </c>
    </row>
    <row r="1014" spans="2:51" s="14" customFormat="1" ht="13.5">
      <c r="B1014" s="240"/>
      <c r="C1014" s="241"/>
      <c r="D1014" s="218" t="s">
        <v>189</v>
      </c>
      <c r="E1014" s="242" t="s">
        <v>22</v>
      </c>
      <c r="F1014" s="243" t="s">
        <v>1079</v>
      </c>
      <c r="G1014" s="241"/>
      <c r="H1014" s="244" t="s">
        <v>22</v>
      </c>
      <c r="I1014" s="245"/>
      <c r="J1014" s="241"/>
      <c r="K1014" s="241"/>
      <c r="L1014" s="246"/>
      <c r="M1014" s="247"/>
      <c r="N1014" s="248"/>
      <c r="O1014" s="248"/>
      <c r="P1014" s="248"/>
      <c r="Q1014" s="248"/>
      <c r="R1014" s="248"/>
      <c r="S1014" s="248"/>
      <c r="T1014" s="249"/>
      <c r="AT1014" s="250" t="s">
        <v>189</v>
      </c>
      <c r="AU1014" s="250" t="s">
        <v>84</v>
      </c>
      <c r="AV1014" s="14" t="s">
        <v>24</v>
      </c>
      <c r="AW1014" s="14" t="s">
        <v>39</v>
      </c>
      <c r="AX1014" s="14" t="s">
        <v>76</v>
      </c>
      <c r="AY1014" s="250" t="s">
        <v>179</v>
      </c>
    </row>
    <row r="1015" spans="2:51" s="12" customFormat="1" ht="13.5">
      <c r="B1015" s="216"/>
      <c r="C1015" s="217"/>
      <c r="D1015" s="218" t="s">
        <v>189</v>
      </c>
      <c r="E1015" s="219" t="s">
        <v>22</v>
      </c>
      <c r="F1015" s="220" t="s">
        <v>1121</v>
      </c>
      <c r="G1015" s="217"/>
      <c r="H1015" s="221">
        <v>27.152999999999999</v>
      </c>
      <c r="I1015" s="222"/>
      <c r="J1015" s="217"/>
      <c r="K1015" s="217"/>
      <c r="L1015" s="223"/>
      <c r="M1015" s="224"/>
      <c r="N1015" s="225"/>
      <c r="O1015" s="225"/>
      <c r="P1015" s="225"/>
      <c r="Q1015" s="225"/>
      <c r="R1015" s="225"/>
      <c r="S1015" s="225"/>
      <c r="T1015" s="226"/>
      <c r="AT1015" s="227" t="s">
        <v>189</v>
      </c>
      <c r="AU1015" s="227" t="s">
        <v>84</v>
      </c>
      <c r="AV1015" s="12" t="s">
        <v>84</v>
      </c>
      <c r="AW1015" s="12" t="s">
        <v>39</v>
      </c>
      <c r="AX1015" s="12" t="s">
        <v>76</v>
      </c>
      <c r="AY1015" s="227" t="s">
        <v>179</v>
      </c>
    </row>
    <row r="1016" spans="2:51" s="14" customFormat="1" ht="13.5">
      <c r="B1016" s="240"/>
      <c r="C1016" s="241"/>
      <c r="D1016" s="218" t="s">
        <v>189</v>
      </c>
      <c r="E1016" s="242" t="s">
        <v>22</v>
      </c>
      <c r="F1016" s="243" t="s">
        <v>1040</v>
      </c>
      <c r="G1016" s="241"/>
      <c r="H1016" s="244" t="s">
        <v>22</v>
      </c>
      <c r="I1016" s="245"/>
      <c r="J1016" s="241"/>
      <c r="K1016" s="241"/>
      <c r="L1016" s="246"/>
      <c r="M1016" s="247"/>
      <c r="N1016" s="248"/>
      <c r="O1016" s="248"/>
      <c r="P1016" s="248"/>
      <c r="Q1016" s="248"/>
      <c r="R1016" s="248"/>
      <c r="S1016" s="248"/>
      <c r="T1016" s="249"/>
      <c r="AT1016" s="250" t="s">
        <v>189</v>
      </c>
      <c r="AU1016" s="250" t="s">
        <v>84</v>
      </c>
      <c r="AV1016" s="14" t="s">
        <v>24</v>
      </c>
      <c r="AW1016" s="14" t="s">
        <v>39</v>
      </c>
      <c r="AX1016" s="14" t="s">
        <v>76</v>
      </c>
      <c r="AY1016" s="250" t="s">
        <v>179</v>
      </c>
    </row>
    <row r="1017" spans="2:51" s="12" customFormat="1" ht="13.5">
      <c r="B1017" s="216"/>
      <c r="C1017" s="217"/>
      <c r="D1017" s="218" t="s">
        <v>189</v>
      </c>
      <c r="E1017" s="219" t="s">
        <v>22</v>
      </c>
      <c r="F1017" s="220" t="s">
        <v>1122</v>
      </c>
      <c r="G1017" s="217"/>
      <c r="H1017" s="221">
        <v>61.981999999999999</v>
      </c>
      <c r="I1017" s="222"/>
      <c r="J1017" s="217"/>
      <c r="K1017" s="217"/>
      <c r="L1017" s="223"/>
      <c r="M1017" s="224"/>
      <c r="N1017" s="225"/>
      <c r="O1017" s="225"/>
      <c r="P1017" s="225"/>
      <c r="Q1017" s="225"/>
      <c r="R1017" s="225"/>
      <c r="S1017" s="225"/>
      <c r="T1017" s="226"/>
      <c r="AT1017" s="227" t="s">
        <v>189</v>
      </c>
      <c r="AU1017" s="227" t="s">
        <v>84</v>
      </c>
      <c r="AV1017" s="12" t="s">
        <v>84</v>
      </c>
      <c r="AW1017" s="12" t="s">
        <v>39</v>
      </c>
      <c r="AX1017" s="12" t="s">
        <v>76</v>
      </c>
      <c r="AY1017" s="227" t="s">
        <v>179</v>
      </c>
    </row>
    <row r="1018" spans="2:51" s="12" customFormat="1" ht="13.5">
      <c r="B1018" s="216"/>
      <c r="C1018" s="217"/>
      <c r="D1018" s="218" t="s">
        <v>189</v>
      </c>
      <c r="E1018" s="219" t="s">
        <v>22</v>
      </c>
      <c r="F1018" s="220" t="s">
        <v>1123</v>
      </c>
      <c r="G1018" s="217"/>
      <c r="H1018" s="221">
        <v>25.966000000000001</v>
      </c>
      <c r="I1018" s="222"/>
      <c r="J1018" s="217"/>
      <c r="K1018" s="217"/>
      <c r="L1018" s="223"/>
      <c r="M1018" s="224"/>
      <c r="N1018" s="225"/>
      <c r="O1018" s="225"/>
      <c r="P1018" s="225"/>
      <c r="Q1018" s="225"/>
      <c r="R1018" s="225"/>
      <c r="S1018" s="225"/>
      <c r="T1018" s="226"/>
      <c r="AT1018" s="227" t="s">
        <v>189</v>
      </c>
      <c r="AU1018" s="227" t="s">
        <v>84</v>
      </c>
      <c r="AV1018" s="12" t="s">
        <v>84</v>
      </c>
      <c r="AW1018" s="12" t="s">
        <v>39</v>
      </c>
      <c r="AX1018" s="12" t="s">
        <v>76</v>
      </c>
      <c r="AY1018" s="227" t="s">
        <v>179</v>
      </c>
    </row>
    <row r="1019" spans="2:51" s="12" customFormat="1" ht="13.5">
      <c r="B1019" s="216"/>
      <c r="C1019" s="217"/>
      <c r="D1019" s="218" t="s">
        <v>189</v>
      </c>
      <c r="E1019" s="219" t="s">
        <v>22</v>
      </c>
      <c r="F1019" s="220" t="s">
        <v>1124</v>
      </c>
      <c r="G1019" s="217"/>
      <c r="H1019" s="221">
        <v>5.4</v>
      </c>
      <c r="I1019" s="222"/>
      <c r="J1019" s="217"/>
      <c r="K1019" s="217"/>
      <c r="L1019" s="223"/>
      <c r="M1019" s="224"/>
      <c r="N1019" s="225"/>
      <c r="O1019" s="225"/>
      <c r="P1019" s="225"/>
      <c r="Q1019" s="225"/>
      <c r="R1019" s="225"/>
      <c r="S1019" s="225"/>
      <c r="T1019" s="226"/>
      <c r="AT1019" s="227" t="s">
        <v>189</v>
      </c>
      <c r="AU1019" s="227" t="s">
        <v>84</v>
      </c>
      <c r="AV1019" s="12" t="s">
        <v>84</v>
      </c>
      <c r="AW1019" s="12" t="s">
        <v>39</v>
      </c>
      <c r="AX1019" s="12" t="s">
        <v>76</v>
      </c>
      <c r="AY1019" s="227" t="s">
        <v>179</v>
      </c>
    </row>
    <row r="1020" spans="2:51" s="12" customFormat="1" ht="13.5">
      <c r="B1020" s="216"/>
      <c r="C1020" s="217"/>
      <c r="D1020" s="218" t="s">
        <v>189</v>
      </c>
      <c r="E1020" s="219" t="s">
        <v>22</v>
      </c>
      <c r="F1020" s="220" t="s">
        <v>1125</v>
      </c>
      <c r="G1020" s="217"/>
      <c r="H1020" s="221">
        <v>15.84</v>
      </c>
      <c r="I1020" s="222"/>
      <c r="J1020" s="217"/>
      <c r="K1020" s="217"/>
      <c r="L1020" s="223"/>
      <c r="M1020" s="224"/>
      <c r="N1020" s="225"/>
      <c r="O1020" s="225"/>
      <c r="P1020" s="225"/>
      <c r="Q1020" s="225"/>
      <c r="R1020" s="225"/>
      <c r="S1020" s="225"/>
      <c r="T1020" s="226"/>
      <c r="AT1020" s="227" t="s">
        <v>189</v>
      </c>
      <c r="AU1020" s="227" t="s">
        <v>84</v>
      </c>
      <c r="AV1020" s="12" t="s">
        <v>84</v>
      </c>
      <c r="AW1020" s="12" t="s">
        <v>39</v>
      </c>
      <c r="AX1020" s="12" t="s">
        <v>76</v>
      </c>
      <c r="AY1020" s="227" t="s">
        <v>179</v>
      </c>
    </row>
    <row r="1021" spans="2:51" s="12" customFormat="1" ht="13.5">
      <c r="B1021" s="216"/>
      <c r="C1021" s="217"/>
      <c r="D1021" s="218" t="s">
        <v>189</v>
      </c>
      <c r="E1021" s="219" t="s">
        <v>22</v>
      </c>
      <c r="F1021" s="220" t="s">
        <v>1126</v>
      </c>
      <c r="G1021" s="217"/>
      <c r="H1021" s="221">
        <v>7.8479999999999999</v>
      </c>
      <c r="I1021" s="222"/>
      <c r="J1021" s="217"/>
      <c r="K1021" s="217"/>
      <c r="L1021" s="223"/>
      <c r="M1021" s="224"/>
      <c r="N1021" s="225"/>
      <c r="O1021" s="225"/>
      <c r="P1021" s="225"/>
      <c r="Q1021" s="225"/>
      <c r="R1021" s="225"/>
      <c r="S1021" s="225"/>
      <c r="T1021" s="226"/>
      <c r="AT1021" s="227" t="s">
        <v>189</v>
      </c>
      <c r="AU1021" s="227" t="s">
        <v>84</v>
      </c>
      <c r="AV1021" s="12" t="s">
        <v>84</v>
      </c>
      <c r="AW1021" s="12" t="s">
        <v>39</v>
      </c>
      <c r="AX1021" s="12" t="s">
        <v>76</v>
      </c>
      <c r="AY1021" s="227" t="s">
        <v>179</v>
      </c>
    </row>
    <row r="1022" spans="2:51" s="12" customFormat="1" ht="13.5">
      <c r="B1022" s="216"/>
      <c r="C1022" s="217"/>
      <c r="D1022" s="218" t="s">
        <v>189</v>
      </c>
      <c r="E1022" s="219" t="s">
        <v>22</v>
      </c>
      <c r="F1022" s="220" t="s">
        <v>1127</v>
      </c>
      <c r="G1022" s="217"/>
      <c r="H1022" s="221">
        <v>90.522000000000006</v>
      </c>
      <c r="I1022" s="222"/>
      <c r="J1022" s="217"/>
      <c r="K1022" s="217"/>
      <c r="L1022" s="223"/>
      <c r="M1022" s="224"/>
      <c r="N1022" s="225"/>
      <c r="O1022" s="225"/>
      <c r="P1022" s="225"/>
      <c r="Q1022" s="225"/>
      <c r="R1022" s="225"/>
      <c r="S1022" s="225"/>
      <c r="T1022" s="226"/>
      <c r="AT1022" s="227" t="s">
        <v>189</v>
      </c>
      <c r="AU1022" s="227" t="s">
        <v>84</v>
      </c>
      <c r="AV1022" s="12" t="s">
        <v>84</v>
      </c>
      <c r="AW1022" s="12" t="s">
        <v>39</v>
      </c>
      <c r="AX1022" s="12" t="s">
        <v>76</v>
      </c>
      <c r="AY1022" s="227" t="s">
        <v>179</v>
      </c>
    </row>
    <row r="1023" spans="2:51" s="14" customFormat="1" ht="13.5">
      <c r="B1023" s="240"/>
      <c r="C1023" s="241"/>
      <c r="D1023" s="218" t="s">
        <v>189</v>
      </c>
      <c r="E1023" s="242" t="s">
        <v>22</v>
      </c>
      <c r="F1023" s="243" t="s">
        <v>1047</v>
      </c>
      <c r="G1023" s="241"/>
      <c r="H1023" s="244" t="s">
        <v>22</v>
      </c>
      <c r="I1023" s="245"/>
      <c r="J1023" s="241"/>
      <c r="K1023" s="241"/>
      <c r="L1023" s="246"/>
      <c r="M1023" s="247"/>
      <c r="N1023" s="248"/>
      <c r="O1023" s="248"/>
      <c r="P1023" s="248"/>
      <c r="Q1023" s="248"/>
      <c r="R1023" s="248"/>
      <c r="S1023" s="248"/>
      <c r="T1023" s="249"/>
      <c r="AT1023" s="250" t="s">
        <v>189</v>
      </c>
      <c r="AU1023" s="250" t="s">
        <v>84</v>
      </c>
      <c r="AV1023" s="14" t="s">
        <v>24</v>
      </c>
      <c r="AW1023" s="14" t="s">
        <v>39</v>
      </c>
      <c r="AX1023" s="14" t="s">
        <v>76</v>
      </c>
      <c r="AY1023" s="250" t="s">
        <v>179</v>
      </c>
    </row>
    <row r="1024" spans="2:51" s="12" customFormat="1" ht="13.5">
      <c r="B1024" s="216"/>
      <c r="C1024" s="217"/>
      <c r="D1024" s="218" t="s">
        <v>189</v>
      </c>
      <c r="E1024" s="219" t="s">
        <v>22</v>
      </c>
      <c r="F1024" s="220" t="s">
        <v>1128</v>
      </c>
      <c r="G1024" s="217"/>
      <c r="H1024" s="221">
        <v>21.56</v>
      </c>
      <c r="I1024" s="222"/>
      <c r="J1024" s="217"/>
      <c r="K1024" s="217"/>
      <c r="L1024" s="223"/>
      <c r="M1024" s="224"/>
      <c r="N1024" s="225"/>
      <c r="O1024" s="225"/>
      <c r="P1024" s="225"/>
      <c r="Q1024" s="225"/>
      <c r="R1024" s="225"/>
      <c r="S1024" s="225"/>
      <c r="T1024" s="226"/>
      <c r="AT1024" s="227" t="s">
        <v>189</v>
      </c>
      <c r="AU1024" s="227" t="s">
        <v>84</v>
      </c>
      <c r="AV1024" s="12" t="s">
        <v>84</v>
      </c>
      <c r="AW1024" s="12" t="s">
        <v>39</v>
      </c>
      <c r="AX1024" s="12" t="s">
        <v>76</v>
      </c>
      <c r="AY1024" s="227" t="s">
        <v>179</v>
      </c>
    </row>
    <row r="1025" spans="2:51" s="12" customFormat="1" ht="13.5">
      <c r="B1025" s="216"/>
      <c r="C1025" s="217"/>
      <c r="D1025" s="218" t="s">
        <v>189</v>
      </c>
      <c r="E1025" s="219" t="s">
        <v>22</v>
      </c>
      <c r="F1025" s="220" t="s">
        <v>1129</v>
      </c>
      <c r="G1025" s="217"/>
      <c r="H1025" s="221">
        <v>19.855</v>
      </c>
      <c r="I1025" s="222"/>
      <c r="J1025" s="217"/>
      <c r="K1025" s="217"/>
      <c r="L1025" s="223"/>
      <c r="M1025" s="224"/>
      <c r="N1025" s="225"/>
      <c r="O1025" s="225"/>
      <c r="P1025" s="225"/>
      <c r="Q1025" s="225"/>
      <c r="R1025" s="225"/>
      <c r="S1025" s="225"/>
      <c r="T1025" s="226"/>
      <c r="AT1025" s="227" t="s">
        <v>189</v>
      </c>
      <c r="AU1025" s="227" t="s">
        <v>84</v>
      </c>
      <c r="AV1025" s="12" t="s">
        <v>84</v>
      </c>
      <c r="AW1025" s="12" t="s">
        <v>39</v>
      </c>
      <c r="AX1025" s="12" t="s">
        <v>76</v>
      </c>
      <c r="AY1025" s="227" t="s">
        <v>179</v>
      </c>
    </row>
    <row r="1026" spans="2:51" s="14" customFormat="1" ht="13.5">
      <c r="B1026" s="240"/>
      <c r="C1026" s="241"/>
      <c r="D1026" s="218" t="s">
        <v>189</v>
      </c>
      <c r="E1026" s="242" t="s">
        <v>22</v>
      </c>
      <c r="F1026" s="243" t="s">
        <v>1050</v>
      </c>
      <c r="G1026" s="241"/>
      <c r="H1026" s="244" t="s">
        <v>22</v>
      </c>
      <c r="I1026" s="245"/>
      <c r="J1026" s="241"/>
      <c r="K1026" s="241"/>
      <c r="L1026" s="246"/>
      <c r="M1026" s="247"/>
      <c r="N1026" s="248"/>
      <c r="O1026" s="248"/>
      <c r="P1026" s="248"/>
      <c r="Q1026" s="248"/>
      <c r="R1026" s="248"/>
      <c r="S1026" s="248"/>
      <c r="T1026" s="249"/>
      <c r="AT1026" s="250" t="s">
        <v>189</v>
      </c>
      <c r="AU1026" s="250" t="s">
        <v>84</v>
      </c>
      <c r="AV1026" s="14" t="s">
        <v>24</v>
      </c>
      <c r="AW1026" s="14" t="s">
        <v>39</v>
      </c>
      <c r="AX1026" s="14" t="s">
        <v>76</v>
      </c>
      <c r="AY1026" s="250" t="s">
        <v>179</v>
      </c>
    </row>
    <row r="1027" spans="2:51" s="12" customFormat="1" ht="13.5">
      <c r="B1027" s="216"/>
      <c r="C1027" s="217"/>
      <c r="D1027" s="218" t="s">
        <v>189</v>
      </c>
      <c r="E1027" s="219" t="s">
        <v>22</v>
      </c>
      <c r="F1027" s="220" t="s">
        <v>1130</v>
      </c>
      <c r="G1027" s="217"/>
      <c r="H1027" s="221">
        <v>7.3920000000000003</v>
      </c>
      <c r="I1027" s="222"/>
      <c r="J1027" s="217"/>
      <c r="K1027" s="217"/>
      <c r="L1027" s="223"/>
      <c r="M1027" s="224"/>
      <c r="N1027" s="225"/>
      <c r="O1027" s="225"/>
      <c r="P1027" s="225"/>
      <c r="Q1027" s="225"/>
      <c r="R1027" s="225"/>
      <c r="S1027" s="225"/>
      <c r="T1027" s="226"/>
      <c r="AT1027" s="227" t="s">
        <v>189</v>
      </c>
      <c r="AU1027" s="227" t="s">
        <v>84</v>
      </c>
      <c r="AV1027" s="12" t="s">
        <v>84</v>
      </c>
      <c r="AW1027" s="12" t="s">
        <v>39</v>
      </c>
      <c r="AX1027" s="12" t="s">
        <v>76</v>
      </c>
      <c r="AY1027" s="227" t="s">
        <v>179</v>
      </c>
    </row>
    <row r="1028" spans="2:51" s="14" customFormat="1" ht="13.5">
      <c r="B1028" s="240"/>
      <c r="C1028" s="241"/>
      <c r="D1028" s="218" t="s">
        <v>189</v>
      </c>
      <c r="E1028" s="242" t="s">
        <v>22</v>
      </c>
      <c r="F1028" s="243" t="s">
        <v>1052</v>
      </c>
      <c r="G1028" s="241"/>
      <c r="H1028" s="244" t="s">
        <v>22</v>
      </c>
      <c r="I1028" s="245"/>
      <c r="J1028" s="241"/>
      <c r="K1028" s="241"/>
      <c r="L1028" s="246"/>
      <c r="M1028" s="247"/>
      <c r="N1028" s="248"/>
      <c r="O1028" s="248"/>
      <c r="P1028" s="248"/>
      <c r="Q1028" s="248"/>
      <c r="R1028" s="248"/>
      <c r="S1028" s="248"/>
      <c r="T1028" s="249"/>
      <c r="AT1028" s="250" t="s">
        <v>189</v>
      </c>
      <c r="AU1028" s="250" t="s">
        <v>84</v>
      </c>
      <c r="AV1028" s="14" t="s">
        <v>24</v>
      </c>
      <c r="AW1028" s="14" t="s">
        <v>39</v>
      </c>
      <c r="AX1028" s="14" t="s">
        <v>76</v>
      </c>
      <c r="AY1028" s="250" t="s">
        <v>179</v>
      </c>
    </row>
    <row r="1029" spans="2:51" s="12" customFormat="1" ht="13.5">
      <c r="B1029" s="216"/>
      <c r="C1029" s="217"/>
      <c r="D1029" s="218" t="s">
        <v>189</v>
      </c>
      <c r="E1029" s="219" t="s">
        <v>22</v>
      </c>
      <c r="F1029" s="220" t="s">
        <v>1131</v>
      </c>
      <c r="G1029" s="217"/>
      <c r="H1029" s="221">
        <v>16.8</v>
      </c>
      <c r="I1029" s="222"/>
      <c r="J1029" s="217"/>
      <c r="K1029" s="217"/>
      <c r="L1029" s="223"/>
      <c r="M1029" s="224"/>
      <c r="N1029" s="225"/>
      <c r="O1029" s="225"/>
      <c r="P1029" s="225"/>
      <c r="Q1029" s="225"/>
      <c r="R1029" s="225"/>
      <c r="S1029" s="225"/>
      <c r="T1029" s="226"/>
      <c r="AT1029" s="227" t="s">
        <v>189</v>
      </c>
      <c r="AU1029" s="227" t="s">
        <v>84</v>
      </c>
      <c r="AV1029" s="12" t="s">
        <v>84</v>
      </c>
      <c r="AW1029" s="12" t="s">
        <v>39</v>
      </c>
      <c r="AX1029" s="12" t="s">
        <v>76</v>
      </c>
      <c r="AY1029" s="227" t="s">
        <v>179</v>
      </c>
    </row>
    <row r="1030" spans="2:51" s="12" customFormat="1" ht="13.5">
      <c r="B1030" s="216"/>
      <c r="C1030" s="217"/>
      <c r="D1030" s="218" t="s">
        <v>189</v>
      </c>
      <c r="E1030" s="219" t="s">
        <v>22</v>
      </c>
      <c r="F1030" s="220" t="s">
        <v>1132</v>
      </c>
      <c r="G1030" s="217"/>
      <c r="H1030" s="221">
        <v>15.4</v>
      </c>
      <c r="I1030" s="222"/>
      <c r="J1030" s="217"/>
      <c r="K1030" s="217"/>
      <c r="L1030" s="223"/>
      <c r="M1030" s="224"/>
      <c r="N1030" s="225"/>
      <c r="O1030" s="225"/>
      <c r="P1030" s="225"/>
      <c r="Q1030" s="225"/>
      <c r="R1030" s="225"/>
      <c r="S1030" s="225"/>
      <c r="T1030" s="226"/>
      <c r="AT1030" s="227" t="s">
        <v>189</v>
      </c>
      <c r="AU1030" s="227" t="s">
        <v>84</v>
      </c>
      <c r="AV1030" s="12" t="s">
        <v>84</v>
      </c>
      <c r="AW1030" s="12" t="s">
        <v>39</v>
      </c>
      <c r="AX1030" s="12" t="s">
        <v>76</v>
      </c>
      <c r="AY1030" s="227" t="s">
        <v>179</v>
      </c>
    </row>
    <row r="1031" spans="2:51" s="12" customFormat="1" ht="13.5">
      <c r="B1031" s="216"/>
      <c r="C1031" s="217"/>
      <c r="D1031" s="218" t="s">
        <v>189</v>
      </c>
      <c r="E1031" s="219" t="s">
        <v>22</v>
      </c>
      <c r="F1031" s="220" t="s">
        <v>1133</v>
      </c>
      <c r="G1031" s="217"/>
      <c r="H1031" s="221">
        <v>20.64</v>
      </c>
      <c r="I1031" s="222"/>
      <c r="J1031" s="217"/>
      <c r="K1031" s="217"/>
      <c r="L1031" s="223"/>
      <c r="M1031" s="224"/>
      <c r="N1031" s="225"/>
      <c r="O1031" s="225"/>
      <c r="P1031" s="225"/>
      <c r="Q1031" s="225"/>
      <c r="R1031" s="225"/>
      <c r="S1031" s="225"/>
      <c r="T1031" s="226"/>
      <c r="AT1031" s="227" t="s">
        <v>189</v>
      </c>
      <c r="AU1031" s="227" t="s">
        <v>84</v>
      </c>
      <c r="AV1031" s="12" t="s">
        <v>84</v>
      </c>
      <c r="AW1031" s="12" t="s">
        <v>39</v>
      </c>
      <c r="AX1031" s="12" t="s">
        <v>76</v>
      </c>
      <c r="AY1031" s="227" t="s">
        <v>179</v>
      </c>
    </row>
    <row r="1032" spans="2:51" s="12" customFormat="1" ht="13.5">
      <c r="B1032" s="216"/>
      <c r="C1032" s="217"/>
      <c r="D1032" s="218" t="s">
        <v>189</v>
      </c>
      <c r="E1032" s="219" t="s">
        <v>22</v>
      </c>
      <c r="F1032" s="220" t="s">
        <v>1134</v>
      </c>
      <c r="G1032" s="217"/>
      <c r="H1032" s="221">
        <v>30.1</v>
      </c>
      <c r="I1032" s="222"/>
      <c r="J1032" s="217"/>
      <c r="K1032" s="217"/>
      <c r="L1032" s="223"/>
      <c r="M1032" s="224"/>
      <c r="N1032" s="225"/>
      <c r="O1032" s="225"/>
      <c r="P1032" s="225"/>
      <c r="Q1032" s="225"/>
      <c r="R1032" s="225"/>
      <c r="S1032" s="225"/>
      <c r="T1032" s="226"/>
      <c r="AT1032" s="227" t="s">
        <v>189</v>
      </c>
      <c r="AU1032" s="227" t="s">
        <v>84</v>
      </c>
      <c r="AV1032" s="12" t="s">
        <v>84</v>
      </c>
      <c r="AW1032" s="12" t="s">
        <v>39</v>
      </c>
      <c r="AX1032" s="12" t="s">
        <v>76</v>
      </c>
      <c r="AY1032" s="227" t="s">
        <v>179</v>
      </c>
    </row>
    <row r="1033" spans="2:51" s="14" customFormat="1" ht="13.5">
      <c r="B1033" s="240"/>
      <c r="C1033" s="241"/>
      <c r="D1033" s="218" t="s">
        <v>189</v>
      </c>
      <c r="E1033" s="242" t="s">
        <v>22</v>
      </c>
      <c r="F1033" s="243" t="s">
        <v>1057</v>
      </c>
      <c r="G1033" s="241"/>
      <c r="H1033" s="244" t="s">
        <v>22</v>
      </c>
      <c r="I1033" s="245"/>
      <c r="J1033" s="241"/>
      <c r="K1033" s="241"/>
      <c r="L1033" s="246"/>
      <c r="M1033" s="247"/>
      <c r="N1033" s="248"/>
      <c r="O1033" s="248"/>
      <c r="P1033" s="248"/>
      <c r="Q1033" s="248"/>
      <c r="R1033" s="248"/>
      <c r="S1033" s="248"/>
      <c r="T1033" s="249"/>
      <c r="AT1033" s="250" t="s">
        <v>189</v>
      </c>
      <c r="AU1033" s="250" t="s">
        <v>84</v>
      </c>
      <c r="AV1033" s="14" t="s">
        <v>24</v>
      </c>
      <c r="AW1033" s="14" t="s">
        <v>39</v>
      </c>
      <c r="AX1033" s="14" t="s">
        <v>76</v>
      </c>
      <c r="AY1033" s="250" t="s">
        <v>179</v>
      </c>
    </row>
    <row r="1034" spans="2:51" s="12" customFormat="1" ht="13.5">
      <c r="B1034" s="216"/>
      <c r="C1034" s="217"/>
      <c r="D1034" s="218" t="s">
        <v>189</v>
      </c>
      <c r="E1034" s="219" t="s">
        <v>22</v>
      </c>
      <c r="F1034" s="220" t="s">
        <v>1135</v>
      </c>
      <c r="G1034" s="217"/>
      <c r="H1034" s="221">
        <v>26.928000000000001</v>
      </c>
      <c r="I1034" s="222"/>
      <c r="J1034" s="217"/>
      <c r="K1034" s="217"/>
      <c r="L1034" s="223"/>
      <c r="M1034" s="224"/>
      <c r="N1034" s="225"/>
      <c r="O1034" s="225"/>
      <c r="P1034" s="225"/>
      <c r="Q1034" s="225"/>
      <c r="R1034" s="225"/>
      <c r="S1034" s="225"/>
      <c r="T1034" s="226"/>
      <c r="AT1034" s="227" t="s">
        <v>189</v>
      </c>
      <c r="AU1034" s="227" t="s">
        <v>84</v>
      </c>
      <c r="AV1034" s="12" t="s">
        <v>84</v>
      </c>
      <c r="AW1034" s="12" t="s">
        <v>39</v>
      </c>
      <c r="AX1034" s="12" t="s">
        <v>76</v>
      </c>
      <c r="AY1034" s="227" t="s">
        <v>179</v>
      </c>
    </row>
    <row r="1035" spans="2:51" s="14" customFormat="1" ht="13.5">
      <c r="B1035" s="240"/>
      <c r="C1035" s="241"/>
      <c r="D1035" s="218" t="s">
        <v>189</v>
      </c>
      <c r="E1035" s="242" t="s">
        <v>22</v>
      </c>
      <c r="F1035" s="243" t="s">
        <v>1059</v>
      </c>
      <c r="G1035" s="241"/>
      <c r="H1035" s="244" t="s">
        <v>22</v>
      </c>
      <c r="I1035" s="245"/>
      <c r="J1035" s="241"/>
      <c r="K1035" s="241"/>
      <c r="L1035" s="246"/>
      <c r="M1035" s="247"/>
      <c r="N1035" s="248"/>
      <c r="O1035" s="248"/>
      <c r="P1035" s="248"/>
      <c r="Q1035" s="248"/>
      <c r="R1035" s="248"/>
      <c r="S1035" s="248"/>
      <c r="T1035" s="249"/>
      <c r="AT1035" s="250" t="s">
        <v>189</v>
      </c>
      <c r="AU1035" s="250" t="s">
        <v>84</v>
      </c>
      <c r="AV1035" s="14" t="s">
        <v>24</v>
      </c>
      <c r="AW1035" s="14" t="s">
        <v>39</v>
      </c>
      <c r="AX1035" s="14" t="s">
        <v>76</v>
      </c>
      <c r="AY1035" s="250" t="s">
        <v>179</v>
      </c>
    </row>
    <row r="1036" spans="2:51" s="12" customFormat="1" ht="13.5">
      <c r="B1036" s="216"/>
      <c r="C1036" s="217"/>
      <c r="D1036" s="218" t="s">
        <v>189</v>
      </c>
      <c r="E1036" s="219" t="s">
        <v>22</v>
      </c>
      <c r="F1036" s="220" t="s">
        <v>1136</v>
      </c>
      <c r="G1036" s="217"/>
      <c r="H1036" s="221">
        <v>1.08</v>
      </c>
      <c r="I1036" s="222"/>
      <c r="J1036" s="217"/>
      <c r="K1036" s="217"/>
      <c r="L1036" s="223"/>
      <c r="M1036" s="224"/>
      <c r="N1036" s="225"/>
      <c r="O1036" s="225"/>
      <c r="P1036" s="225"/>
      <c r="Q1036" s="225"/>
      <c r="R1036" s="225"/>
      <c r="S1036" s="225"/>
      <c r="T1036" s="226"/>
      <c r="AT1036" s="227" t="s">
        <v>189</v>
      </c>
      <c r="AU1036" s="227" t="s">
        <v>84</v>
      </c>
      <c r="AV1036" s="12" t="s">
        <v>84</v>
      </c>
      <c r="AW1036" s="12" t="s">
        <v>39</v>
      </c>
      <c r="AX1036" s="12" t="s">
        <v>76</v>
      </c>
      <c r="AY1036" s="227" t="s">
        <v>179</v>
      </c>
    </row>
    <row r="1037" spans="2:51" s="14" customFormat="1" ht="13.5">
      <c r="B1037" s="240"/>
      <c r="C1037" s="241"/>
      <c r="D1037" s="218" t="s">
        <v>189</v>
      </c>
      <c r="E1037" s="242" t="s">
        <v>22</v>
      </c>
      <c r="F1037" s="243" t="s">
        <v>1061</v>
      </c>
      <c r="G1037" s="241"/>
      <c r="H1037" s="244" t="s">
        <v>22</v>
      </c>
      <c r="I1037" s="245"/>
      <c r="J1037" s="241"/>
      <c r="K1037" s="241"/>
      <c r="L1037" s="246"/>
      <c r="M1037" s="247"/>
      <c r="N1037" s="248"/>
      <c r="O1037" s="248"/>
      <c r="P1037" s="248"/>
      <c r="Q1037" s="248"/>
      <c r="R1037" s="248"/>
      <c r="S1037" s="248"/>
      <c r="T1037" s="249"/>
      <c r="AT1037" s="250" t="s">
        <v>189</v>
      </c>
      <c r="AU1037" s="250" t="s">
        <v>84</v>
      </c>
      <c r="AV1037" s="14" t="s">
        <v>24</v>
      </c>
      <c r="AW1037" s="14" t="s">
        <v>39</v>
      </c>
      <c r="AX1037" s="14" t="s">
        <v>76</v>
      </c>
      <c r="AY1037" s="250" t="s">
        <v>179</v>
      </c>
    </row>
    <row r="1038" spans="2:51" s="12" customFormat="1" ht="13.5">
      <c r="B1038" s="216"/>
      <c r="C1038" s="217"/>
      <c r="D1038" s="218" t="s">
        <v>189</v>
      </c>
      <c r="E1038" s="219" t="s">
        <v>22</v>
      </c>
      <c r="F1038" s="220" t="s">
        <v>1137</v>
      </c>
      <c r="G1038" s="217"/>
      <c r="H1038" s="221">
        <v>16.914999999999999</v>
      </c>
      <c r="I1038" s="222"/>
      <c r="J1038" s="217"/>
      <c r="K1038" s="217"/>
      <c r="L1038" s="223"/>
      <c r="M1038" s="224"/>
      <c r="N1038" s="225"/>
      <c r="O1038" s="225"/>
      <c r="P1038" s="225"/>
      <c r="Q1038" s="225"/>
      <c r="R1038" s="225"/>
      <c r="S1038" s="225"/>
      <c r="T1038" s="226"/>
      <c r="AT1038" s="227" t="s">
        <v>189</v>
      </c>
      <c r="AU1038" s="227" t="s">
        <v>84</v>
      </c>
      <c r="AV1038" s="12" t="s">
        <v>84</v>
      </c>
      <c r="AW1038" s="12" t="s">
        <v>39</v>
      </c>
      <c r="AX1038" s="12" t="s">
        <v>76</v>
      </c>
      <c r="AY1038" s="227" t="s">
        <v>179</v>
      </c>
    </row>
    <row r="1039" spans="2:51" s="14" customFormat="1" ht="13.5">
      <c r="B1039" s="240"/>
      <c r="C1039" s="241"/>
      <c r="D1039" s="218" t="s">
        <v>189</v>
      </c>
      <c r="E1039" s="242" t="s">
        <v>22</v>
      </c>
      <c r="F1039" s="243" t="s">
        <v>1063</v>
      </c>
      <c r="G1039" s="241"/>
      <c r="H1039" s="244" t="s">
        <v>22</v>
      </c>
      <c r="I1039" s="245"/>
      <c r="J1039" s="241"/>
      <c r="K1039" s="241"/>
      <c r="L1039" s="246"/>
      <c r="M1039" s="247"/>
      <c r="N1039" s="248"/>
      <c r="O1039" s="248"/>
      <c r="P1039" s="248"/>
      <c r="Q1039" s="248"/>
      <c r="R1039" s="248"/>
      <c r="S1039" s="248"/>
      <c r="T1039" s="249"/>
      <c r="AT1039" s="250" t="s">
        <v>189</v>
      </c>
      <c r="AU1039" s="250" t="s">
        <v>84</v>
      </c>
      <c r="AV1039" s="14" t="s">
        <v>24</v>
      </c>
      <c r="AW1039" s="14" t="s">
        <v>39</v>
      </c>
      <c r="AX1039" s="14" t="s">
        <v>76</v>
      </c>
      <c r="AY1039" s="250" t="s">
        <v>179</v>
      </c>
    </row>
    <row r="1040" spans="2:51" s="12" customFormat="1" ht="13.5">
      <c r="B1040" s="216"/>
      <c r="C1040" s="217"/>
      <c r="D1040" s="218" t="s">
        <v>189</v>
      </c>
      <c r="E1040" s="219" t="s">
        <v>22</v>
      </c>
      <c r="F1040" s="220" t="s">
        <v>1138</v>
      </c>
      <c r="G1040" s="217"/>
      <c r="H1040" s="221">
        <v>10.46</v>
      </c>
      <c r="I1040" s="222"/>
      <c r="J1040" s="217"/>
      <c r="K1040" s="217"/>
      <c r="L1040" s="223"/>
      <c r="M1040" s="224"/>
      <c r="N1040" s="225"/>
      <c r="O1040" s="225"/>
      <c r="P1040" s="225"/>
      <c r="Q1040" s="225"/>
      <c r="R1040" s="225"/>
      <c r="S1040" s="225"/>
      <c r="T1040" s="226"/>
      <c r="AT1040" s="227" t="s">
        <v>189</v>
      </c>
      <c r="AU1040" s="227" t="s">
        <v>84</v>
      </c>
      <c r="AV1040" s="12" t="s">
        <v>84</v>
      </c>
      <c r="AW1040" s="12" t="s">
        <v>39</v>
      </c>
      <c r="AX1040" s="12" t="s">
        <v>76</v>
      </c>
      <c r="AY1040" s="227" t="s">
        <v>179</v>
      </c>
    </row>
    <row r="1041" spans="2:51" s="12" customFormat="1" ht="13.5">
      <c r="B1041" s="216"/>
      <c r="C1041" s="217"/>
      <c r="D1041" s="218" t="s">
        <v>189</v>
      </c>
      <c r="E1041" s="219" t="s">
        <v>22</v>
      </c>
      <c r="F1041" s="220" t="s">
        <v>1139</v>
      </c>
      <c r="G1041" s="217"/>
      <c r="H1041" s="221">
        <v>11.73</v>
      </c>
      <c r="I1041" s="222"/>
      <c r="J1041" s="217"/>
      <c r="K1041" s="217"/>
      <c r="L1041" s="223"/>
      <c r="M1041" s="224"/>
      <c r="N1041" s="225"/>
      <c r="O1041" s="225"/>
      <c r="P1041" s="225"/>
      <c r="Q1041" s="225"/>
      <c r="R1041" s="225"/>
      <c r="S1041" s="225"/>
      <c r="T1041" s="226"/>
      <c r="AT1041" s="227" t="s">
        <v>189</v>
      </c>
      <c r="AU1041" s="227" t="s">
        <v>84</v>
      </c>
      <c r="AV1041" s="12" t="s">
        <v>84</v>
      </c>
      <c r="AW1041" s="12" t="s">
        <v>39</v>
      </c>
      <c r="AX1041" s="12" t="s">
        <v>76</v>
      </c>
      <c r="AY1041" s="227" t="s">
        <v>179</v>
      </c>
    </row>
    <row r="1042" spans="2:51" s="12" customFormat="1" ht="13.5">
      <c r="B1042" s="216"/>
      <c r="C1042" s="217"/>
      <c r="D1042" s="218" t="s">
        <v>189</v>
      </c>
      <c r="E1042" s="219" t="s">
        <v>22</v>
      </c>
      <c r="F1042" s="220" t="s">
        <v>1140</v>
      </c>
      <c r="G1042" s="217"/>
      <c r="H1042" s="221">
        <v>11.85</v>
      </c>
      <c r="I1042" s="222"/>
      <c r="J1042" s="217"/>
      <c r="K1042" s="217"/>
      <c r="L1042" s="223"/>
      <c r="M1042" s="224"/>
      <c r="N1042" s="225"/>
      <c r="O1042" s="225"/>
      <c r="P1042" s="225"/>
      <c r="Q1042" s="225"/>
      <c r="R1042" s="225"/>
      <c r="S1042" s="225"/>
      <c r="T1042" s="226"/>
      <c r="AT1042" s="227" t="s">
        <v>189</v>
      </c>
      <c r="AU1042" s="227" t="s">
        <v>84</v>
      </c>
      <c r="AV1042" s="12" t="s">
        <v>84</v>
      </c>
      <c r="AW1042" s="12" t="s">
        <v>39</v>
      </c>
      <c r="AX1042" s="12" t="s">
        <v>76</v>
      </c>
      <c r="AY1042" s="227" t="s">
        <v>179</v>
      </c>
    </row>
    <row r="1043" spans="2:51" s="14" customFormat="1" ht="13.5">
      <c r="B1043" s="240"/>
      <c r="C1043" s="241"/>
      <c r="D1043" s="218" t="s">
        <v>189</v>
      </c>
      <c r="E1043" s="242" t="s">
        <v>22</v>
      </c>
      <c r="F1043" s="243" t="s">
        <v>998</v>
      </c>
      <c r="G1043" s="241"/>
      <c r="H1043" s="244" t="s">
        <v>22</v>
      </c>
      <c r="I1043" s="245"/>
      <c r="J1043" s="241"/>
      <c r="K1043" s="241"/>
      <c r="L1043" s="246"/>
      <c r="M1043" s="247"/>
      <c r="N1043" s="248"/>
      <c r="O1043" s="248"/>
      <c r="P1043" s="248"/>
      <c r="Q1043" s="248"/>
      <c r="R1043" s="248"/>
      <c r="S1043" s="248"/>
      <c r="T1043" s="249"/>
      <c r="AT1043" s="250" t="s">
        <v>189</v>
      </c>
      <c r="AU1043" s="250" t="s">
        <v>84</v>
      </c>
      <c r="AV1043" s="14" t="s">
        <v>24</v>
      </c>
      <c r="AW1043" s="14" t="s">
        <v>39</v>
      </c>
      <c r="AX1043" s="14" t="s">
        <v>76</v>
      </c>
      <c r="AY1043" s="250" t="s">
        <v>179</v>
      </c>
    </row>
    <row r="1044" spans="2:51" s="12" customFormat="1" ht="13.5">
      <c r="B1044" s="216"/>
      <c r="C1044" s="217"/>
      <c r="D1044" s="218" t="s">
        <v>189</v>
      </c>
      <c r="E1044" s="219" t="s">
        <v>22</v>
      </c>
      <c r="F1044" s="220" t="s">
        <v>1141</v>
      </c>
      <c r="G1044" s="217"/>
      <c r="H1044" s="221">
        <v>71.069999999999993</v>
      </c>
      <c r="I1044" s="222"/>
      <c r="J1044" s="217"/>
      <c r="K1044" s="217"/>
      <c r="L1044" s="223"/>
      <c r="M1044" s="224"/>
      <c r="N1044" s="225"/>
      <c r="O1044" s="225"/>
      <c r="P1044" s="225"/>
      <c r="Q1044" s="225"/>
      <c r="R1044" s="225"/>
      <c r="S1044" s="225"/>
      <c r="T1044" s="226"/>
      <c r="AT1044" s="227" t="s">
        <v>189</v>
      </c>
      <c r="AU1044" s="227" t="s">
        <v>84</v>
      </c>
      <c r="AV1044" s="12" t="s">
        <v>84</v>
      </c>
      <c r="AW1044" s="12" t="s">
        <v>39</v>
      </c>
      <c r="AX1044" s="12" t="s">
        <v>76</v>
      </c>
      <c r="AY1044" s="227" t="s">
        <v>179</v>
      </c>
    </row>
    <row r="1045" spans="2:51" s="14" customFormat="1" ht="13.5">
      <c r="B1045" s="240"/>
      <c r="C1045" s="241"/>
      <c r="D1045" s="218" t="s">
        <v>189</v>
      </c>
      <c r="E1045" s="242" t="s">
        <v>22</v>
      </c>
      <c r="F1045" s="243" t="s">
        <v>1008</v>
      </c>
      <c r="G1045" s="241"/>
      <c r="H1045" s="244" t="s">
        <v>22</v>
      </c>
      <c r="I1045" s="245"/>
      <c r="J1045" s="241"/>
      <c r="K1045" s="241"/>
      <c r="L1045" s="246"/>
      <c r="M1045" s="247"/>
      <c r="N1045" s="248"/>
      <c r="O1045" s="248"/>
      <c r="P1045" s="248"/>
      <c r="Q1045" s="248"/>
      <c r="R1045" s="248"/>
      <c r="S1045" s="248"/>
      <c r="T1045" s="249"/>
      <c r="AT1045" s="250" t="s">
        <v>189</v>
      </c>
      <c r="AU1045" s="250" t="s">
        <v>84</v>
      </c>
      <c r="AV1045" s="14" t="s">
        <v>24</v>
      </c>
      <c r="AW1045" s="14" t="s">
        <v>39</v>
      </c>
      <c r="AX1045" s="14" t="s">
        <v>76</v>
      </c>
      <c r="AY1045" s="250" t="s">
        <v>179</v>
      </c>
    </row>
    <row r="1046" spans="2:51" s="12" customFormat="1" ht="13.5">
      <c r="B1046" s="216"/>
      <c r="C1046" s="217"/>
      <c r="D1046" s="218" t="s">
        <v>189</v>
      </c>
      <c r="E1046" s="219" t="s">
        <v>22</v>
      </c>
      <c r="F1046" s="220" t="s">
        <v>1142</v>
      </c>
      <c r="G1046" s="217"/>
      <c r="H1046" s="221">
        <v>42.88</v>
      </c>
      <c r="I1046" s="222"/>
      <c r="J1046" s="217"/>
      <c r="K1046" s="217"/>
      <c r="L1046" s="223"/>
      <c r="M1046" s="224"/>
      <c r="N1046" s="225"/>
      <c r="O1046" s="225"/>
      <c r="P1046" s="225"/>
      <c r="Q1046" s="225"/>
      <c r="R1046" s="225"/>
      <c r="S1046" s="225"/>
      <c r="T1046" s="226"/>
      <c r="AT1046" s="227" t="s">
        <v>189</v>
      </c>
      <c r="AU1046" s="227" t="s">
        <v>84</v>
      </c>
      <c r="AV1046" s="12" t="s">
        <v>84</v>
      </c>
      <c r="AW1046" s="12" t="s">
        <v>39</v>
      </c>
      <c r="AX1046" s="12" t="s">
        <v>76</v>
      </c>
      <c r="AY1046" s="227" t="s">
        <v>179</v>
      </c>
    </row>
    <row r="1047" spans="2:51" s="12" customFormat="1" ht="13.5">
      <c r="B1047" s="216"/>
      <c r="C1047" s="217"/>
      <c r="D1047" s="218" t="s">
        <v>189</v>
      </c>
      <c r="E1047" s="219" t="s">
        <v>22</v>
      </c>
      <c r="F1047" s="220" t="s">
        <v>22</v>
      </c>
      <c r="G1047" s="217"/>
      <c r="H1047" s="221">
        <v>0</v>
      </c>
      <c r="I1047" s="222"/>
      <c r="J1047" s="217"/>
      <c r="K1047" s="217"/>
      <c r="L1047" s="223"/>
      <c r="M1047" s="224"/>
      <c r="N1047" s="225"/>
      <c r="O1047" s="225"/>
      <c r="P1047" s="225"/>
      <c r="Q1047" s="225"/>
      <c r="R1047" s="225"/>
      <c r="S1047" s="225"/>
      <c r="T1047" s="226"/>
      <c r="AT1047" s="227" t="s">
        <v>189</v>
      </c>
      <c r="AU1047" s="227" t="s">
        <v>84</v>
      </c>
      <c r="AV1047" s="12" t="s">
        <v>84</v>
      </c>
      <c r="AW1047" s="12" t="s">
        <v>39</v>
      </c>
      <c r="AX1047" s="12" t="s">
        <v>76</v>
      </c>
      <c r="AY1047" s="227" t="s">
        <v>179</v>
      </c>
    </row>
    <row r="1048" spans="2:51" s="14" customFormat="1" ht="13.5">
      <c r="B1048" s="240"/>
      <c r="C1048" s="241"/>
      <c r="D1048" s="218" t="s">
        <v>189</v>
      </c>
      <c r="E1048" s="242" t="s">
        <v>22</v>
      </c>
      <c r="F1048" s="243" t="s">
        <v>1014</v>
      </c>
      <c r="G1048" s="241"/>
      <c r="H1048" s="244" t="s">
        <v>22</v>
      </c>
      <c r="I1048" s="245"/>
      <c r="J1048" s="241"/>
      <c r="K1048" s="241"/>
      <c r="L1048" s="246"/>
      <c r="M1048" s="247"/>
      <c r="N1048" s="248"/>
      <c r="O1048" s="248"/>
      <c r="P1048" s="248"/>
      <c r="Q1048" s="248"/>
      <c r="R1048" s="248"/>
      <c r="S1048" s="248"/>
      <c r="T1048" s="249"/>
      <c r="AT1048" s="250" t="s">
        <v>189</v>
      </c>
      <c r="AU1048" s="250" t="s">
        <v>84</v>
      </c>
      <c r="AV1048" s="14" t="s">
        <v>24</v>
      </c>
      <c r="AW1048" s="14" t="s">
        <v>39</v>
      </c>
      <c r="AX1048" s="14" t="s">
        <v>76</v>
      </c>
      <c r="AY1048" s="250" t="s">
        <v>179</v>
      </c>
    </row>
    <row r="1049" spans="2:51" s="14" customFormat="1" ht="13.5">
      <c r="B1049" s="240"/>
      <c r="C1049" s="241"/>
      <c r="D1049" s="218" t="s">
        <v>189</v>
      </c>
      <c r="E1049" s="242" t="s">
        <v>22</v>
      </c>
      <c r="F1049" s="243" t="s">
        <v>420</v>
      </c>
      <c r="G1049" s="241"/>
      <c r="H1049" s="244" t="s">
        <v>22</v>
      </c>
      <c r="I1049" s="245"/>
      <c r="J1049" s="241"/>
      <c r="K1049" s="241"/>
      <c r="L1049" s="246"/>
      <c r="M1049" s="247"/>
      <c r="N1049" s="248"/>
      <c r="O1049" s="248"/>
      <c r="P1049" s="248"/>
      <c r="Q1049" s="248"/>
      <c r="R1049" s="248"/>
      <c r="S1049" s="248"/>
      <c r="T1049" s="249"/>
      <c r="AT1049" s="250" t="s">
        <v>189</v>
      </c>
      <c r="AU1049" s="250" t="s">
        <v>84</v>
      </c>
      <c r="AV1049" s="14" t="s">
        <v>24</v>
      </c>
      <c r="AW1049" s="14" t="s">
        <v>39</v>
      </c>
      <c r="AX1049" s="14" t="s">
        <v>76</v>
      </c>
      <c r="AY1049" s="250" t="s">
        <v>179</v>
      </c>
    </row>
    <row r="1050" spans="2:51" s="12" customFormat="1" ht="13.5">
      <c r="B1050" s="216"/>
      <c r="C1050" s="217"/>
      <c r="D1050" s="218" t="s">
        <v>189</v>
      </c>
      <c r="E1050" s="219" t="s">
        <v>22</v>
      </c>
      <c r="F1050" s="220" t="s">
        <v>1090</v>
      </c>
      <c r="G1050" s="217"/>
      <c r="H1050" s="221">
        <v>26.69</v>
      </c>
      <c r="I1050" s="222"/>
      <c r="J1050" s="217"/>
      <c r="K1050" s="217"/>
      <c r="L1050" s="223"/>
      <c r="M1050" s="224"/>
      <c r="N1050" s="225"/>
      <c r="O1050" s="225"/>
      <c r="P1050" s="225"/>
      <c r="Q1050" s="225"/>
      <c r="R1050" s="225"/>
      <c r="S1050" s="225"/>
      <c r="T1050" s="226"/>
      <c r="AT1050" s="227" t="s">
        <v>189</v>
      </c>
      <c r="AU1050" s="227" t="s">
        <v>84</v>
      </c>
      <c r="AV1050" s="12" t="s">
        <v>84</v>
      </c>
      <c r="AW1050" s="12" t="s">
        <v>39</v>
      </c>
      <c r="AX1050" s="12" t="s">
        <v>76</v>
      </c>
      <c r="AY1050" s="227" t="s">
        <v>179</v>
      </c>
    </row>
    <row r="1051" spans="2:51" s="14" customFormat="1" ht="13.5">
      <c r="B1051" s="240"/>
      <c r="C1051" s="241"/>
      <c r="D1051" s="218" t="s">
        <v>189</v>
      </c>
      <c r="E1051" s="242" t="s">
        <v>22</v>
      </c>
      <c r="F1051" s="243" t="s">
        <v>1091</v>
      </c>
      <c r="G1051" s="241"/>
      <c r="H1051" s="244" t="s">
        <v>22</v>
      </c>
      <c r="I1051" s="245"/>
      <c r="J1051" s="241"/>
      <c r="K1051" s="241"/>
      <c r="L1051" s="246"/>
      <c r="M1051" s="247"/>
      <c r="N1051" s="248"/>
      <c r="O1051" s="248"/>
      <c r="P1051" s="248"/>
      <c r="Q1051" s="248"/>
      <c r="R1051" s="248"/>
      <c r="S1051" s="248"/>
      <c r="T1051" s="249"/>
      <c r="AT1051" s="250" t="s">
        <v>189</v>
      </c>
      <c r="AU1051" s="250" t="s">
        <v>84</v>
      </c>
      <c r="AV1051" s="14" t="s">
        <v>24</v>
      </c>
      <c r="AW1051" s="14" t="s">
        <v>39</v>
      </c>
      <c r="AX1051" s="14" t="s">
        <v>76</v>
      </c>
      <c r="AY1051" s="250" t="s">
        <v>179</v>
      </c>
    </row>
    <row r="1052" spans="2:51" s="12" customFormat="1" ht="13.5">
      <c r="B1052" s="216"/>
      <c r="C1052" s="217"/>
      <c r="D1052" s="218" t="s">
        <v>189</v>
      </c>
      <c r="E1052" s="219" t="s">
        <v>22</v>
      </c>
      <c r="F1052" s="220" t="s">
        <v>1092</v>
      </c>
      <c r="G1052" s="217"/>
      <c r="H1052" s="221">
        <v>46.243000000000002</v>
      </c>
      <c r="I1052" s="222"/>
      <c r="J1052" s="217"/>
      <c r="K1052" s="217"/>
      <c r="L1052" s="223"/>
      <c r="M1052" s="224"/>
      <c r="N1052" s="225"/>
      <c r="O1052" s="225"/>
      <c r="P1052" s="225"/>
      <c r="Q1052" s="225"/>
      <c r="R1052" s="225"/>
      <c r="S1052" s="225"/>
      <c r="T1052" s="226"/>
      <c r="AT1052" s="227" t="s">
        <v>189</v>
      </c>
      <c r="AU1052" s="227" t="s">
        <v>84</v>
      </c>
      <c r="AV1052" s="12" t="s">
        <v>84</v>
      </c>
      <c r="AW1052" s="12" t="s">
        <v>39</v>
      </c>
      <c r="AX1052" s="12" t="s">
        <v>76</v>
      </c>
      <c r="AY1052" s="227" t="s">
        <v>179</v>
      </c>
    </row>
    <row r="1053" spans="2:51" s="14" customFormat="1" ht="13.5">
      <c r="B1053" s="240"/>
      <c r="C1053" s="241"/>
      <c r="D1053" s="218" t="s">
        <v>189</v>
      </c>
      <c r="E1053" s="242" t="s">
        <v>22</v>
      </c>
      <c r="F1053" s="243" t="s">
        <v>1093</v>
      </c>
      <c r="G1053" s="241"/>
      <c r="H1053" s="244" t="s">
        <v>22</v>
      </c>
      <c r="I1053" s="245"/>
      <c r="J1053" s="241"/>
      <c r="K1053" s="241"/>
      <c r="L1053" s="246"/>
      <c r="M1053" s="247"/>
      <c r="N1053" s="248"/>
      <c r="O1053" s="248"/>
      <c r="P1053" s="248"/>
      <c r="Q1053" s="248"/>
      <c r="R1053" s="248"/>
      <c r="S1053" s="248"/>
      <c r="T1053" s="249"/>
      <c r="AT1053" s="250" t="s">
        <v>189</v>
      </c>
      <c r="AU1053" s="250" t="s">
        <v>84</v>
      </c>
      <c r="AV1053" s="14" t="s">
        <v>24</v>
      </c>
      <c r="AW1053" s="14" t="s">
        <v>39</v>
      </c>
      <c r="AX1053" s="14" t="s">
        <v>76</v>
      </c>
      <c r="AY1053" s="250" t="s">
        <v>179</v>
      </c>
    </row>
    <row r="1054" spans="2:51" s="12" customFormat="1" ht="13.5">
      <c r="B1054" s="216"/>
      <c r="C1054" s="217"/>
      <c r="D1054" s="218" t="s">
        <v>189</v>
      </c>
      <c r="E1054" s="219" t="s">
        <v>22</v>
      </c>
      <c r="F1054" s="220" t="s">
        <v>1094</v>
      </c>
      <c r="G1054" s="217"/>
      <c r="H1054" s="221">
        <v>35.593000000000004</v>
      </c>
      <c r="I1054" s="222"/>
      <c r="J1054" s="217"/>
      <c r="K1054" s="217"/>
      <c r="L1054" s="223"/>
      <c r="M1054" s="224"/>
      <c r="N1054" s="225"/>
      <c r="O1054" s="225"/>
      <c r="P1054" s="225"/>
      <c r="Q1054" s="225"/>
      <c r="R1054" s="225"/>
      <c r="S1054" s="225"/>
      <c r="T1054" s="226"/>
      <c r="AT1054" s="227" t="s">
        <v>189</v>
      </c>
      <c r="AU1054" s="227" t="s">
        <v>84</v>
      </c>
      <c r="AV1054" s="12" t="s">
        <v>84</v>
      </c>
      <c r="AW1054" s="12" t="s">
        <v>39</v>
      </c>
      <c r="AX1054" s="12" t="s">
        <v>76</v>
      </c>
      <c r="AY1054" s="227" t="s">
        <v>179</v>
      </c>
    </row>
    <row r="1055" spans="2:51" s="14" customFormat="1" ht="13.5">
      <c r="B1055" s="240"/>
      <c r="C1055" s="241"/>
      <c r="D1055" s="218" t="s">
        <v>189</v>
      </c>
      <c r="E1055" s="242" t="s">
        <v>22</v>
      </c>
      <c r="F1055" s="243" t="s">
        <v>1095</v>
      </c>
      <c r="G1055" s="241"/>
      <c r="H1055" s="244" t="s">
        <v>22</v>
      </c>
      <c r="I1055" s="245"/>
      <c r="J1055" s="241"/>
      <c r="K1055" s="241"/>
      <c r="L1055" s="246"/>
      <c r="M1055" s="247"/>
      <c r="N1055" s="248"/>
      <c r="O1055" s="248"/>
      <c r="P1055" s="248"/>
      <c r="Q1055" s="248"/>
      <c r="R1055" s="248"/>
      <c r="S1055" s="248"/>
      <c r="T1055" s="249"/>
      <c r="AT1055" s="250" t="s">
        <v>189</v>
      </c>
      <c r="AU1055" s="250" t="s">
        <v>84</v>
      </c>
      <c r="AV1055" s="14" t="s">
        <v>24</v>
      </c>
      <c r="AW1055" s="14" t="s">
        <v>39</v>
      </c>
      <c r="AX1055" s="14" t="s">
        <v>76</v>
      </c>
      <c r="AY1055" s="250" t="s">
        <v>179</v>
      </c>
    </row>
    <row r="1056" spans="2:51" s="12" customFormat="1" ht="13.5">
      <c r="B1056" s="216"/>
      <c r="C1056" s="217"/>
      <c r="D1056" s="218" t="s">
        <v>189</v>
      </c>
      <c r="E1056" s="219" t="s">
        <v>22</v>
      </c>
      <c r="F1056" s="220" t="s">
        <v>1096</v>
      </c>
      <c r="G1056" s="217"/>
      <c r="H1056" s="221">
        <v>14.01</v>
      </c>
      <c r="I1056" s="222"/>
      <c r="J1056" s="217"/>
      <c r="K1056" s="217"/>
      <c r="L1056" s="223"/>
      <c r="M1056" s="224"/>
      <c r="N1056" s="225"/>
      <c r="O1056" s="225"/>
      <c r="P1056" s="225"/>
      <c r="Q1056" s="225"/>
      <c r="R1056" s="225"/>
      <c r="S1056" s="225"/>
      <c r="T1056" s="226"/>
      <c r="AT1056" s="227" t="s">
        <v>189</v>
      </c>
      <c r="AU1056" s="227" t="s">
        <v>84</v>
      </c>
      <c r="AV1056" s="12" t="s">
        <v>84</v>
      </c>
      <c r="AW1056" s="12" t="s">
        <v>39</v>
      </c>
      <c r="AX1056" s="12" t="s">
        <v>76</v>
      </c>
      <c r="AY1056" s="227" t="s">
        <v>179</v>
      </c>
    </row>
    <row r="1057" spans="2:65" s="14" customFormat="1" ht="13.5">
      <c r="B1057" s="240"/>
      <c r="C1057" s="241"/>
      <c r="D1057" s="218" t="s">
        <v>189</v>
      </c>
      <c r="E1057" s="242" t="s">
        <v>22</v>
      </c>
      <c r="F1057" s="243" t="s">
        <v>1071</v>
      </c>
      <c r="G1057" s="241"/>
      <c r="H1057" s="244" t="s">
        <v>22</v>
      </c>
      <c r="I1057" s="245"/>
      <c r="J1057" s="241"/>
      <c r="K1057" s="241"/>
      <c r="L1057" s="246"/>
      <c r="M1057" s="247"/>
      <c r="N1057" s="248"/>
      <c r="O1057" s="248"/>
      <c r="P1057" s="248"/>
      <c r="Q1057" s="248"/>
      <c r="R1057" s="248"/>
      <c r="S1057" s="248"/>
      <c r="T1057" s="249"/>
      <c r="AT1057" s="250" t="s">
        <v>189</v>
      </c>
      <c r="AU1057" s="250" t="s">
        <v>84</v>
      </c>
      <c r="AV1057" s="14" t="s">
        <v>24</v>
      </c>
      <c r="AW1057" s="14" t="s">
        <v>39</v>
      </c>
      <c r="AX1057" s="14" t="s">
        <v>76</v>
      </c>
      <c r="AY1057" s="250" t="s">
        <v>179</v>
      </c>
    </row>
    <row r="1058" spans="2:65" s="14" customFormat="1" ht="13.5">
      <c r="B1058" s="240"/>
      <c r="C1058" s="241"/>
      <c r="D1058" s="218" t="s">
        <v>189</v>
      </c>
      <c r="E1058" s="242" t="s">
        <v>22</v>
      </c>
      <c r="F1058" s="243" t="s">
        <v>1091</v>
      </c>
      <c r="G1058" s="241"/>
      <c r="H1058" s="244" t="s">
        <v>22</v>
      </c>
      <c r="I1058" s="245"/>
      <c r="J1058" s="241"/>
      <c r="K1058" s="241"/>
      <c r="L1058" s="246"/>
      <c r="M1058" s="247"/>
      <c r="N1058" s="248"/>
      <c r="O1058" s="248"/>
      <c r="P1058" s="248"/>
      <c r="Q1058" s="248"/>
      <c r="R1058" s="248"/>
      <c r="S1058" s="248"/>
      <c r="T1058" s="249"/>
      <c r="AT1058" s="250" t="s">
        <v>189</v>
      </c>
      <c r="AU1058" s="250" t="s">
        <v>84</v>
      </c>
      <c r="AV1058" s="14" t="s">
        <v>24</v>
      </c>
      <c r="AW1058" s="14" t="s">
        <v>39</v>
      </c>
      <c r="AX1058" s="14" t="s">
        <v>76</v>
      </c>
      <c r="AY1058" s="250" t="s">
        <v>179</v>
      </c>
    </row>
    <row r="1059" spans="2:65" s="12" customFormat="1" ht="13.5">
      <c r="B1059" s="216"/>
      <c r="C1059" s="217"/>
      <c r="D1059" s="218" t="s">
        <v>189</v>
      </c>
      <c r="E1059" s="219" t="s">
        <v>22</v>
      </c>
      <c r="F1059" s="220" t="s">
        <v>1097</v>
      </c>
      <c r="G1059" s="217"/>
      <c r="H1059" s="221">
        <v>23.146999999999998</v>
      </c>
      <c r="I1059" s="222"/>
      <c r="J1059" s="217"/>
      <c r="K1059" s="217"/>
      <c r="L1059" s="223"/>
      <c r="M1059" s="224"/>
      <c r="N1059" s="225"/>
      <c r="O1059" s="225"/>
      <c r="P1059" s="225"/>
      <c r="Q1059" s="225"/>
      <c r="R1059" s="225"/>
      <c r="S1059" s="225"/>
      <c r="T1059" s="226"/>
      <c r="AT1059" s="227" t="s">
        <v>189</v>
      </c>
      <c r="AU1059" s="227" t="s">
        <v>84</v>
      </c>
      <c r="AV1059" s="12" t="s">
        <v>84</v>
      </c>
      <c r="AW1059" s="12" t="s">
        <v>39</v>
      </c>
      <c r="AX1059" s="12" t="s">
        <v>76</v>
      </c>
      <c r="AY1059" s="227" t="s">
        <v>179</v>
      </c>
    </row>
    <row r="1060" spans="2:65" s="14" customFormat="1" ht="13.5">
      <c r="B1060" s="240"/>
      <c r="C1060" s="241"/>
      <c r="D1060" s="218" t="s">
        <v>189</v>
      </c>
      <c r="E1060" s="242" t="s">
        <v>22</v>
      </c>
      <c r="F1060" s="243" t="s">
        <v>1093</v>
      </c>
      <c r="G1060" s="241"/>
      <c r="H1060" s="244" t="s">
        <v>22</v>
      </c>
      <c r="I1060" s="245"/>
      <c r="J1060" s="241"/>
      <c r="K1060" s="241"/>
      <c r="L1060" s="246"/>
      <c r="M1060" s="247"/>
      <c r="N1060" s="248"/>
      <c r="O1060" s="248"/>
      <c r="P1060" s="248"/>
      <c r="Q1060" s="248"/>
      <c r="R1060" s="248"/>
      <c r="S1060" s="248"/>
      <c r="T1060" s="249"/>
      <c r="AT1060" s="250" t="s">
        <v>189</v>
      </c>
      <c r="AU1060" s="250" t="s">
        <v>84</v>
      </c>
      <c r="AV1060" s="14" t="s">
        <v>24</v>
      </c>
      <c r="AW1060" s="14" t="s">
        <v>39</v>
      </c>
      <c r="AX1060" s="14" t="s">
        <v>76</v>
      </c>
      <c r="AY1060" s="250" t="s">
        <v>179</v>
      </c>
    </row>
    <row r="1061" spans="2:65" s="12" customFormat="1" ht="13.5">
      <c r="B1061" s="216"/>
      <c r="C1061" s="217"/>
      <c r="D1061" s="218" t="s">
        <v>189</v>
      </c>
      <c r="E1061" s="219" t="s">
        <v>22</v>
      </c>
      <c r="F1061" s="220" t="s">
        <v>1098</v>
      </c>
      <c r="G1061" s="217"/>
      <c r="H1061" s="221">
        <v>41.307000000000002</v>
      </c>
      <c r="I1061" s="222"/>
      <c r="J1061" s="217"/>
      <c r="K1061" s="217"/>
      <c r="L1061" s="223"/>
      <c r="M1061" s="224"/>
      <c r="N1061" s="225"/>
      <c r="O1061" s="225"/>
      <c r="P1061" s="225"/>
      <c r="Q1061" s="225"/>
      <c r="R1061" s="225"/>
      <c r="S1061" s="225"/>
      <c r="T1061" s="226"/>
      <c r="AT1061" s="227" t="s">
        <v>189</v>
      </c>
      <c r="AU1061" s="227" t="s">
        <v>84</v>
      </c>
      <c r="AV1061" s="12" t="s">
        <v>84</v>
      </c>
      <c r="AW1061" s="12" t="s">
        <v>39</v>
      </c>
      <c r="AX1061" s="12" t="s">
        <v>76</v>
      </c>
      <c r="AY1061" s="227" t="s">
        <v>179</v>
      </c>
    </row>
    <row r="1062" spans="2:65" s="14" customFormat="1" ht="13.5">
      <c r="B1062" s="240"/>
      <c r="C1062" s="241"/>
      <c r="D1062" s="218" t="s">
        <v>189</v>
      </c>
      <c r="E1062" s="242" t="s">
        <v>22</v>
      </c>
      <c r="F1062" s="243" t="s">
        <v>1095</v>
      </c>
      <c r="G1062" s="241"/>
      <c r="H1062" s="244" t="s">
        <v>22</v>
      </c>
      <c r="I1062" s="245"/>
      <c r="J1062" s="241"/>
      <c r="K1062" s="241"/>
      <c r="L1062" s="246"/>
      <c r="M1062" s="247"/>
      <c r="N1062" s="248"/>
      <c r="O1062" s="248"/>
      <c r="P1062" s="248"/>
      <c r="Q1062" s="248"/>
      <c r="R1062" s="248"/>
      <c r="S1062" s="248"/>
      <c r="T1062" s="249"/>
      <c r="AT1062" s="250" t="s">
        <v>189</v>
      </c>
      <c r="AU1062" s="250" t="s">
        <v>84</v>
      </c>
      <c r="AV1062" s="14" t="s">
        <v>24</v>
      </c>
      <c r="AW1062" s="14" t="s">
        <v>39</v>
      </c>
      <c r="AX1062" s="14" t="s">
        <v>76</v>
      </c>
      <c r="AY1062" s="250" t="s">
        <v>179</v>
      </c>
    </row>
    <row r="1063" spans="2:65" s="12" customFormat="1" ht="13.5">
      <c r="B1063" s="216"/>
      <c r="C1063" s="217"/>
      <c r="D1063" s="218" t="s">
        <v>189</v>
      </c>
      <c r="E1063" s="219" t="s">
        <v>22</v>
      </c>
      <c r="F1063" s="220" t="s">
        <v>1099</v>
      </c>
      <c r="G1063" s="217"/>
      <c r="H1063" s="221">
        <v>2.891</v>
      </c>
      <c r="I1063" s="222"/>
      <c r="J1063" s="217"/>
      <c r="K1063" s="217"/>
      <c r="L1063" s="223"/>
      <c r="M1063" s="224"/>
      <c r="N1063" s="225"/>
      <c r="O1063" s="225"/>
      <c r="P1063" s="225"/>
      <c r="Q1063" s="225"/>
      <c r="R1063" s="225"/>
      <c r="S1063" s="225"/>
      <c r="T1063" s="226"/>
      <c r="AT1063" s="227" t="s">
        <v>189</v>
      </c>
      <c r="AU1063" s="227" t="s">
        <v>84</v>
      </c>
      <c r="AV1063" s="12" t="s">
        <v>84</v>
      </c>
      <c r="AW1063" s="12" t="s">
        <v>39</v>
      </c>
      <c r="AX1063" s="12" t="s">
        <v>76</v>
      </c>
      <c r="AY1063" s="227" t="s">
        <v>179</v>
      </c>
    </row>
    <row r="1064" spans="2:65" s="14" customFormat="1" ht="13.5">
      <c r="B1064" s="240"/>
      <c r="C1064" s="241"/>
      <c r="D1064" s="218" t="s">
        <v>189</v>
      </c>
      <c r="E1064" s="242" t="s">
        <v>22</v>
      </c>
      <c r="F1064" s="243" t="s">
        <v>1100</v>
      </c>
      <c r="G1064" s="241"/>
      <c r="H1064" s="244" t="s">
        <v>22</v>
      </c>
      <c r="I1064" s="245"/>
      <c r="J1064" s="241"/>
      <c r="K1064" s="241"/>
      <c r="L1064" s="246"/>
      <c r="M1064" s="247"/>
      <c r="N1064" s="248"/>
      <c r="O1064" s="248"/>
      <c r="P1064" s="248"/>
      <c r="Q1064" s="248"/>
      <c r="R1064" s="248"/>
      <c r="S1064" s="248"/>
      <c r="T1064" s="249"/>
      <c r="AT1064" s="250" t="s">
        <v>189</v>
      </c>
      <c r="AU1064" s="250" t="s">
        <v>84</v>
      </c>
      <c r="AV1064" s="14" t="s">
        <v>24</v>
      </c>
      <c r="AW1064" s="14" t="s">
        <v>39</v>
      </c>
      <c r="AX1064" s="14" t="s">
        <v>76</v>
      </c>
      <c r="AY1064" s="250" t="s">
        <v>179</v>
      </c>
    </row>
    <row r="1065" spans="2:65" s="12" customFormat="1" ht="13.5">
      <c r="B1065" s="216"/>
      <c r="C1065" s="217"/>
      <c r="D1065" s="218" t="s">
        <v>189</v>
      </c>
      <c r="E1065" s="219" t="s">
        <v>22</v>
      </c>
      <c r="F1065" s="220" t="s">
        <v>1101</v>
      </c>
      <c r="G1065" s="217"/>
      <c r="H1065" s="221">
        <v>30.38</v>
      </c>
      <c r="I1065" s="222"/>
      <c r="J1065" s="217"/>
      <c r="K1065" s="217"/>
      <c r="L1065" s="223"/>
      <c r="M1065" s="224"/>
      <c r="N1065" s="225"/>
      <c r="O1065" s="225"/>
      <c r="P1065" s="225"/>
      <c r="Q1065" s="225"/>
      <c r="R1065" s="225"/>
      <c r="S1065" s="225"/>
      <c r="T1065" s="226"/>
      <c r="AT1065" s="227" t="s">
        <v>189</v>
      </c>
      <c r="AU1065" s="227" t="s">
        <v>84</v>
      </c>
      <c r="AV1065" s="12" t="s">
        <v>84</v>
      </c>
      <c r="AW1065" s="12" t="s">
        <v>39</v>
      </c>
      <c r="AX1065" s="12" t="s">
        <v>76</v>
      </c>
      <c r="AY1065" s="227" t="s">
        <v>179</v>
      </c>
    </row>
    <row r="1066" spans="2:65" s="13" customFormat="1" ht="13.5">
      <c r="B1066" s="228"/>
      <c r="C1066" s="229"/>
      <c r="D1066" s="230" t="s">
        <v>189</v>
      </c>
      <c r="E1066" s="231" t="s">
        <v>22</v>
      </c>
      <c r="F1066" s="232" t="s">
        <v>191</v>
      </c>
      <c r="G1066" s="229"/>
      <c r="H1066" s="233">
        <v>1037.1210000000001</v>
      </c>
      <c r="I1066" s="234"/>
      <c r="J1066" s="229"/>
      <c r="K1066" s="229"/>
      <c r="L1066" s="235"/>
      <c r="M1066" s="236"/>
      <c r="N1066" s="237"/>
      <c r="O1066" s="237"/>
      <c r="P1066" s="237"/>
      <c r="Q1066" s="237"/>
      <c r="R1066" s="237"/>
      <c r="S1066" s="237"/>
      <c r="T1066" s="238"/>
      <c r="AT1066" s="239" t="s">
        <v>189</v>
      </c>
      <c r="AU1066" s="239" t="s">
        <v>84</v>
      </c>
      <c r="AV1066" s="13" t="s">
        <v>187</v>
      </c>
      <c r="AW1066" s="13" t="s">
        <v>39</v>
      </c>
      <c r="AX1066" s="13" t="s">
        <v>24</v>
      </c>
      <c r="AY1066" s="239" t="s">
        <v>179</v>
      </c>
    </row>
    <row r="1067" spans="2:65" s="1" customFormat="1" ht="31.5" customHeight="1">
      <c r="B1067" s="41"/>
      <c r="C1067" s="204" t="s">
        <v>713</v>
      </c>
      <c r="D1067" s="204" t="s">
        <v>182</v>
      </c>
      <c r="E1067" s="205" t="s">
        <v>1143</v>
      </c>
      <c r="F1067" s="206" t="s">
        <v>1144</v>
      </c>
      <c r="G1067" s="207" t="s">
        <v>372</v>
      </c>
      <c r="H1067" s="208">
        <v>1095.3520000000001</v>
      </c>
      <c r="I1067" s="209"/>
      <c r="J1067" s="210">
        <f>ROUND(I1067*H1067,2)</f>
        <v>0</v>
      </c>
      <c r="K1067" s="206" t="s">
        <v>186</v>
      </c>
      <c r="L1067" s="61"/>
      <c r="M1067" s="211" t="s">
        <v>22</v>
      </c>
      <c r="N1067" s="212" t="s">
        <v>47</v>
      </c>
      <c r="O1067" s="42"/>
      <c r="P1067" s="213">
        <f>O1067*H1067</f>
        <v>0</v>
      </c>
      <c r="Q1067" s="213">
        <v>0</v>
      </c>
      <c r="R1067" s="213">
        <f>Q1067*H1067</f>
        <v>0</v>
      </c>
      <c r="S1067" s="213">
        <v>0</v>
      </c>
      <c r="T1067" s="214">
        <f>S1067*H1067</f>
        <v>0</v>
      </c>
      <c r="AR1067" s="24" t="s">
        <v>266</v>
      </c>
      <c r="AT1067" s="24" t="s">
        <v>182</v>
      </c>
      <c r="AU1067" s="24" t="s">
        <v>84</v>
      </c>
      <c r="AY1067" s="24" t="s">
        <v>179</v>
      </c>
      <c r="BE1067" s="215">
        <f>IF(N1067="základní",J1067,0)</f>
        <v>0</v>
      </c>
      <c r="BF1067" s="215">
        <f>IF(N1067="snížená",J1067,0)</f>
        <v>0</v>
      </c>
      <c r="BG1067" s="215">
        <f>IF(N1067="zákl. přenesená",J1067,0)</f>
        <v>0</v>
      </c>
      <c r="BH1067" s="215">
        <f>IF(N1067="sníž. přenesená",J1067,0)</f>
        <v>0</v>
      </c>
      <c r="BI1067" s="215">
        <f>IF(N1067="nulová",J1067,0)</f>
        <v>0</v>
      </c>
      <c r="BJ1067" s="24" t="s">
        <v>24</v>
      </c>
      <c r="BK1067" s="215">
        <f>ROUND(I1067*H1067,2)</f>
        <v>0</v>
      </c>
      <c r="BL1067" s="24" t="s">
        <v>266</v>
      </c>
      <c r="BM1067" s="24" t="s">
        <v>1145</v>
      </c>
    </row>
    <row r="1068" spans="2:65" s="14" customFormat="1" ht="13.5">
      <c r="B1068" s="240"/>
      <c r="C1068" s="241"/>
      <c r="D1068" s="218" t="s">
        <v>189</v>
      </c>
      <c r="E1068" s="242" t="s">
        <v>22</v>
      </c>
      <c r="F1068" s="243" t="s">
        <v>312</v>
      </c>
      <c r="G1068" s="241"/>
      <c r="H1068" s="244" t="s">
        <v>22</v>
      </c>
      <c r="I1068" s="245"/>
      <c r="J1068" s="241"/>
      <c r="K1068" s="241"/>
      <c r="L1068" s="246"/>
      <c r="M1068" s="247"/>
      <c r="N1068" s="248"/>
      <c r="O1068" s="248"/>
      <c r="P1068" s="248"/>
      <c r="Q1068" s="248"/>
      <c r="R1068" s="248"/>
      <c r="S1068" s="248"/>
      <c r="T1068" s="249"/>
      <c r="AT1068" s="250" t="s">
        <v>189</v>
      </c>
      <c r="AU1068" s="250" t="s">
        <v>84</v>
      </c>
      <c r="AV1068" s="14" t="s">
        <v>24</v>
      </c>
      <c r="AW1068" s="14" t="s">
        <v>39</v>
      </c>
      <c r="AX1068" s="14" t="s">
        <v>76</v>
      </c>
      <c r="AY1068" s="250" t="s">
        <v>179</v>
      </c>
    </row>
    <row r="1069" spans="2:65" s="14" customFormat="1" ht="13.5">
      <c r="B1069" s="240"/>
      <c r="C1069" s="241"/>
      <c r="D1069" s="218" t="s">
        <v>189</v>
      </c>
      <c r="E1069" s="242" t="s">
        <v>22</v>
      </c>
      <c r="F1069" s="243" t="s">
        <v>1061</v>
      </c>
      <c r="G1069" s="241"/>
      <c r="H1069" s="244" t="s">
        <v>22</v>
      </c>
      <c r="I1069" s="245"/>
      <c r="J1069" s="241"/>
      <c r="K1069" s="241"/>
      <c r="L1069" s="246"/>
      <c r="M1069" s="247"/>
      <c r="N1069" s="248"/>
      <c r="O1069" s="248"/>
      <c r="P1069" s="248"/>
      <c r="Q1069" s="248"/>
      <c r="R1069" s="248"/>
      <c r="S1069" s="248"/>
      <c r="T1069" s="249"/>
      <c r="AT1069" s="250" t="s">
        <v>189</v>
      </c>
      <c r="AU1069" s="250" t="s">
        <v>84</v>
      </c>
      <c r="AV1069" s="14" t="s">
        <v>24</v>
      </c>
      <c r="AW1069" s="14" t="s">
        <v>39</v>
      </c>
      <c r="AX1069" s="14" t="s">
        <v>76</v>
      </c>
      <c r="AY1069" s="250" t="s">
        <v>179</v>
      </c>
    </row>
    <row r="1070" spans="2:65" s="12" customFormat="1" ht="13.5">
      <c r="B1070" s="216"/>
      <c r="C1070" s="217"/>
      <c r="D1070" s="218" t="s">
        <v>189</v>
      </c>
      <c r="E1070" s="219" t="s">
        <v>22</v>
      </c>
      <c r="F1070" s="220" t="s">
        <v>1146</v>
      </c>
      <c r="G1070" s="217"/>
      <c r="H1070" s="221">
        <v>25.373000000000001</v>
      </c>
      <c r="I1070" s="222"/>
      <c r="J1070" s="217"/>
      <c r="K1070" s="217"/>
      <c r="L1070" s="223"/>
      <c r="M1070" s="224"/>
      <c r="N1070" s="225"/>
      <c r="O1070" s="225"/>
      <c r="P1070" s="225"/>
      <c r="Q1070" s="225"/>
      <c r="R1070" s="225"/>
      <c r="S1070" s="225"/>
      <c r="T1070" s="226"/>
      <c r="AT1070" s="227" t="s">
        <v>189</v>
      </c>
      <c r="AU1070" s="227" t="s">
        <v>84</v>
      </c>
      <c r="AV1070" s="12" t="s">
        <v>84</v>
      </c>
      <c r="AW1070" s="12" t="s">
        <v>39</v>
      </c>
      <c r="AX1070" s="12" t="s">
        <v>76</v>
      </c>
      <c r="AY1070" s="227" t="s">
        <v>179</v>
      </c>
    </row>
    <row r="1071" spans="2:65" s="14" customFormat="1" ht="13.5">
      <c r="B1071" s="240"/>
      <c r="C1071" s="241"/>
      <c r="D1071" s="218" t="s">
        <v>189</v>
      </c>
      <c r="E1071" s="242" t="s">
        <v>22</v>
      </c>
      <c r="F1071" s="243" t="s">
        <v>1063</v>
      </c>
      <c r="G1071" s="241"/>
      <c r="H1071" s="244" t="s">
        <v>22</v>
      </c>
      <c r="I1071" s="245"/>
      <c r="J1071" s="241"/>
      <c r="K1071" s="241"/>
      <c r="L1071" s="246"/>
      <c r="M1071" s="247"/>
      <c r="N1071" s="248"/>
      <c r="O1071" s="248"/>
      <c r="P1071" s="248"/>
      <c r="Q1071" s="248"/>
      <c r="R1071" s="248"/>
      <c r="S1071" s="248"/>
      <c r="T1071" s="249"/>
      <c r="AT1071" s="250" t="s">
        <v>189</v>
      </c>
      <c r="AU1071" s="250" t="s">
        <v>84</v>
      </c>
      <c r="AV1071" s="14" t="s">
        <v>24</v>
      </c>
      <c r="AW1071" s="14" t="s">
        <v>39</v>
      </c>
      <c r="AX1071" s="14" t="s">
        <v>76</v>
      </c>
      <c r="AY1071" s="250" t="s">
        <v>179</v>
      </c>
    </row>
    <row r="1072" spans="2:65" s="12" customFormat="1" ht="13.5">
      <c r="B1072" s="216"/>
      <c r="C1072" s="217"/>
      <c r="D1072" s="218" t="s">
        <v>189</v>
      </c>
      <c r="E1072" s="219" t="s">
        <v>22</v>
      </c>
      <c r="F1072" s="220" t="s">
        <v>1147</v>
      </c>
      <c r="G1072" s="217"/>
      <c r="H1072" s="221">
        <v>15.69</v>
      </c>
      <c r="I1072" s="222"/>
      <c r="J1072" s="217"/>
      <c r="K1072" s="217"/>
      <c r="L1072" s="223"/>
      <c r="M1072" s="224"/>
      <c r="N1072" s="225"/>
      <c r="O1072" s="225"/>
      <c r="P1072" s="225"/>
      <c r="Q1072" s="225"/>
      <c r="R1072" s="225"/>
      <c r="S1072" s="225"/>
      <c r="T1072" s="226"/>
      <c r="AT1072" s="227" t="s">
        <v>189</v>
      </c>
      <c r="AU1072" s="227" t="s">
        <v>84</v>
      </c>
      <c r="AV1072" s="12" t="s">
        <v>84</v>
      </c>
      <c r="AW1072" s="12" t="s">
        <v>39</v>
      </c>
      <c r="AX1072" s="12" t="s">
        <v>76</v>
      </c>
      <c r="AY1072" s="227" t="s">
        <v>179</v>
      </c>
    </row>
    <row r="1073" spans="2:51" s="12" customFormat="1" ht="13.5">
      <c r="B1073" s="216"/>
      <c r="C1073" s="217"/>
      <c r="D1073" s="218" t="s">
        <v>189</v>
      </c>
      <c r="E1073" s="219" t="s">
        <v>22</v>
      </c>
      <c r="F1073" s="220" t="s">
        <v>1148</v>
      </c>
      <c r="G1073" s="217"/>
      <c r="H1073" s="221">
        <v>17.594999999999999</v>
      </c>
      <c r="I1073" s="222"/>
      <c r="J1073" s="217"/>
      <c r="K1073" s="217"/>
      <c r="L1073" s="223"/>
      <c r="M1073" s="224"/>
      <c r="N1073" s="225"/>
      <c r="O1073" s="225"/>
      <c r="P1073" s="225"/>
      <c r="Q1073" s="225"/>
      <c r="R1073" s="225"/>
      <c r="S1073" s="225"/>
      <c r="T1073" s="226"/>
      <c r="AT1073" s="227" t="s">
        <v>189</v>
      </c>
      <c r="AU1073" s="227" t="s">
        <v>84</v>
      </c>
      <c r="AV1073" s="12" t="s">
        <v>84</v>
      </c>
      <c r="AW1073" s="12" t="s">
        <v>39</v>
      </c>
      <c r="AX1073" s="12" t="s">
        <v>76</v>
      </c>
      <c r="AY1073" s="227" t="s">
        <v>179</v>
      </c>
    </row>
    <row r="1074" spans="2:51" s="12" customFormat="1" ht="13.5">
      <c r="B1074" s="216"/>
      <c r="C1074" s="217"/>
      <c r="D1074" s="218" t="s">
        <v>189</v>
      </c>
      <c r="E1074" s="219" t="s">
        <v>22</v>
      </c>
      <c r="F1074" s="220" t="s">
        <v>1149</v>
      </c>
      <c r="G1074" s="217"/>
      <c r="H1074" s="221">
        <v>17.774999999999999</v>
      </c>
      <c r="I1074" s="222"/>
      <c r="J1074" s="217"/>
      <c r="K1074" s="217"/>
      <c r="L1074" s="223"/>
      <c r="M1074" s="224"/>
      <c r="N1074" s="225"/>
      <c r="O1074" s="225"/>
      <c r="P1074" s="225"/>
      <c r="Q1074" s="225"/>
      <c r="R1074" s="225"/>
      <c r="S1074" s="225"/>
      <c r="T1074" s="226"/>
      <c r="AT1074" s="227" t="s">
        <v>189</v>
      </c>
      <c r="AU1074" s="227" t="s">
        <v>84</v>
      </c>
      <c r="AV1074" s="12" t="s">
        <v>84</v>
      </c>
      <c r="AW1074" s="12" t="s">
        <v>39</v>
      </c>
      <c r="AX1074" s="12" t="s">
        <v>76</v>
      </c>
      <c r="AY1074" s="227" t="s">
        <v>179</v>
      </c>
    </row>
    <row r="1075" spans="2:51" s="14" customFormat="1" ht="13.5">
      <c r="B1075" s="240"/>
      <c r="C1075" s="241"/>
      <c r="D1075" s="218" t="s">
        <v>189</v>
      </c>
      <c r="E1075" s="242" t="s">
        <v>22</v>
      </c>
      <c r="F1075" s="243" t="s">
        <v>1150</v>
      </c>
      <c r="G1075" s="241"/>
      <c r="H1075" s="244" t="s">
        <v>22</v>
      </c>
      <c r="I1075" s="245"/>
      <c r="J1075" s="241"/>
      <c r="K1075" s="241"/>
      <c r="L1075" s="246"/>
      <c r="M1075" s="247"/>
      <c r="N1075" s="248"/>
      <c r="O1075" s="248"/>
      <c r="P1075" s="248"/>
      <c r="Q1075" s="248"/>
      <c r="R1075" s="248"/>
      <c r="S1075" s="248"/>
      <c r="T1075" s="249"/>
      <c r="AT1075" s="250" t="s">
        <v>189</v>
      </c>
      <c r="AU1075" s="250" t="s">
        <v>84</v>
      </c>
      <c r="AV1075" s="14" t="s">
        <v>24</v>
      </c>
      <c r="AW1075" s="14" t="s">
        <v>39</v>
      </c>
      <c r="AX1075" s="14" t="s">
        <v>76</v>
      </c>
      <c r="AY1075" s="250" t="s">
        <v>179</v>
      </c>
    </row>
    <row r="1076" spans="2:51" s="12" customFormat="1" ht="13.5">
      <c r="B1076" s="216"/>
      <c r="C1076" s="217"/>
      <c r="D1076" s="218" t="s">
        <v>189</v>
      </c>
      <c r="E1076" s="219" t="s">
        <v>22</v>
      </c>
      <c r="F1076" s="220" t="s">
        <v>1151</v>
      </c>
      <c r="G1076" s="217"/>
      <c r="H1076" s="221">
        <v>15.888999999999999</v>
      </c>
      <c r="I1076" s="222"/>
      <c r="J1076" s="217"/>
      <c r="K1076" s="217"/>
      <c r="L1076" s="223"/>
      <c r="M1076" s="224"/>
      <c r="N1076" s="225"/>
      <c r="O1076" s="225"/>
      <c r="P1076" s="225"/>
      <c r="Q1076" s="225"/>
      <c r="R1076" s="225"/>
      <c r="S1076" s="225"/>
      <c r="T1076" s="226"/>
      <c r="AT1076" s="227" t="s">
        <v>189</v>
      </c>
      <c r="AU1076" s="227" t="s">
        <v>84</v>
      </c>
      <c r="AV1076" s="12" t="s">
        <v>84</v>
      </c>
      <c r="AW1076" s="12" t="s">
        <v>39</v>
      </c>
      <c r="AX1076" s="12" t="s">
        <v>76</v>
      </c>
      <c r="AY1076" s="227" t="s">
        <v>179</v>
      </c>
    </row>
    <row r="1077" spans="2:51" s="12" customFormat="1" ht="13.5">
      <c r="B1077" s="216"/>
      <c r="C1077" s="217"/>
      <c r="D1077" s="218" t="s">
        <v>189</v>
      </c>
      <c r="E1077" s="219" t="s">
        <v>22</v>
      </c>
      <c r="F1077" s="220" t="s">
        <v>1152</v>
      </c>
      <c r="G1077" s="217"/>
      <c r="H1077" s="221">
        <v>51.973999999999997</v>
      </c>
      <c r="I1077" s="222"/>
      <c r="J1077" s="217"/>
      <c r="K1077" s="217"/>
      <c r="L1077" s="223"/>
      <c r="M1077" s="224"/>
      <c r="N1077" s="225"/>
      <c r="O1077" s="225"/>
      <c r="P1077" s="225"/>
      <c r="Q1077" s="225"/>
      <c r="R1077" s="225"/>
      <c r="S1077" s="225"/>
      <c r="T1077" s="226"/>
      <c r="AT1077" s="227" t="s">
        <v>189</v>
      </c>
      <c r="AU1077" s="227" t="s">
        <v>84</v>
      </c>
      <c r="AV1077" s="12" t="s">
        <v>84</v>
      </c>
      <c r="AW1077" s="12" t="s">
        <v>39</v>
      </c>
      <c r="AX1077" s="12" t="s">
        <v>76</v>
      </c>
      <c r="AY1077" s="227" t="s">
        <v>179</v>
      </c>
    </row>
    <row r="1078" spans="2:51" s="12" customFormat="1" ht="13.5">
      <c r="B1078" s="216"/>
      <c r="C1078" s="217"/>
      <c r="D1078" s="218" t="s">
        <v>189</v>
      </c>
      <c r="E1078" s="219" t="s">
        <v>22</v>
      </c>
      <c r="F1078" s="220" t="s">
        <v>1151</v>
      </c>
      <c r="G1078" s="217"/>
      <c r="H1078" s="221">
        <v>15.888999999999999</v>
      </c>
      <c r="I1078" s="222"/>
      <c r="J1078" s="217"/>
      <c r="K1078" s="217"/>
      <c r="L1078" s="223"/>
      <c r="M1078" s="224"/>
      <c r="N1078" s="225"/>
      <c r="O1078" s="225"/>
      <c r="P1078" s="225"/>
      <c r="Q1078" s="225"/>
      <c r="R1078" s="225"/>
      <c r="S1078" s="225"/>
      <c r="T1078" s="226"/>
      <c r="AT1078" s="227" t="s">
        <v>189</v>
      </c>
      <c r="AU1078" s="227" t="s">
        <v>84</v>
      </c>
      <c r="AV1078" s="12" t="s">
        <v>84</v>
      </c>
      <c r="AW1078" s="12" t="s">
        <v>39</v>
      </c>
      <c r="AX1078" s="12" t="s">
        <v>76</v>
      </c>
      <c r="AY1078" s="227" t="s">
        <v>179</v>
      </c>
    </row>
    <row r="1079" spans="2:51" s="14" customFormat="1" ht="13.5">
      <c r="B1079" s="240"/>
      <c r="C1079" s="241"/>
      <c r="D1079" s="218" t="s">
        <v>189</v>
      </c>
      <c r="E1079" s="242" t="s">
        <v>22</v>
      </c>
      <c r="F1079" s="243" t="s">
        <v>1116</v>
      </c>
      <c r="G1079" s="241"/>
      <c r="H1079" s="244" t="s">
        <v>22</v>
      </c>
      <c r="I1079" s="245"/>
      <c r="J1079" s="241"/>
      <c r="K1079" s="241"/>
      <c r="L1079" s="246"/>
      <c r="M1079" s="247"/>
      <c r="N1079" s="248"/>
      <c r="O1079" s="248"/>
      <c r="P1079" s="248"/>
      <c r="Q1079" s="248"/>
      <c r="R1079" s="248"/>
      <c r="S1079" s="248"/>
      <c r="T1079" s="249"/>
      <c r="AT1079" s="250" t="s">
        <v>189</v>
      </c>
      <c r="AU1079" s="250" t="s">
        <v>84</v>
      </c>
      <c r="AV1079" s="14" t="s">
        <v>24</v>
      </c>
      <c r="AW1079" s="14" t="s">
        <v>39</v>
      </c>
      <c r="AX1079" s="14" t="s">
        <v>76</v>
      </c>
      <c r="AY1079" s="250" t="s">
        <v>179</v>
      </c>
    </row>
    <row r="1080" spans="2:51" s="12" customFormat="1" ht="13.5">
      <c r="B1080" s="216"/>
      <c r="C1080" s="217"/>
      <c r="D1080" s="218" t="s">
        <v>189</v>
      </c>
      <c r="E1080" s="219" t="s">
        <v>22</v>
      </c>
      <c r="F1080" s="220" t="s">
        <v>1153</v>
      </c>
      <c r="G1080" s="217"/>
      <c r="H1080" s="221">
        <v>57.744</v>
      </c>
      <c r="I1080" s="222"/>
      <c r="J1080" s="217"/>
      <c r="K1080" s="217"/>
      <c r="L1080" s="223"/>
      <c r="M1080" s="224"/>
      <c r="N1080" s="225"/>
      <c r="O1080" s="225"/>
      <c r="P1080" s="225"/>
      <c r="Q1080" s="225"/>
      <c r="R1080" s="225"/>
      <c r="S1080" s="225"/>
      <c r="T1080" s="226"/>
      <c r="AT1080" s="227" t="s">
        <v>189</v>
      </c>
      <c r="AU1080" s="227" t="s">
        <v>84</v>
      </c>
      <c r="AV1080" s="12" t="s">
        <v>84</v>
      </c>
      <c r="AW1080" s="12" t="s">
        <v>39</v>
      </c>
      <c r="AX1080" s="12" t="s">
        <v>76</v>
      </c>
      <c r="AY1080" s="227" t="s">
        <v>179</v>
      </c>
    </row>
    <row r="1081" spans="2:51" s="14" customFormat="1" ht="13.5">
      <c r="B1081" s="240"/>
      <c r="C1081" s="241"/>
      <c r="D1081" s="218" t="s">
        <v>189</v>
      </c>
      <c r="E1081" s="242" t="s">
        <v>22</v>
      </c>
      <c r="F1081" s="243" t="s">
        <v>1154</v>
      </c>
      <c r="G1081" s="241"/>
      <c r="H1081" s="244" t="s">
        <v>22</v>
      </c>
      <c r="I1081" s="245"/>
      <c r="J1081" s="241"/>
      <c r="K1081" s="241"/>
      <c r="L1081" s="246"/>
      <c r="M1081" s="247"/>
      <c r="N1081" s="248"/>
      <c r="O1081" s="248"/>
      <c r="P1081" s="248"/>
      <c r="Q1081" s="248"/>
      <c r="R1081" s="248"/>
      <c r="S1081" s="248"/>
      <c r="T1081" s="249"/>
      <c r="AT1081" s="250" t="s">
        <v>189</v>
      </c>
      <c r="AU1081" s="250" t="s">
        <v>84</v>
      </c>
      <c r="AV1081" s="14" t="s">
        <v>24</v>
      </c>
      <c r="AW1081" s="14" t="s">
        <v>39</v>
      </c>
      <c r="AX1081" s="14" t="s">
        <v>76</v>
      </c>
      <c r="AY1081" s="250" t="s">
        <v>179</v>
      </c>
    </row>
    <row r="1082" spans="2:51" s="12" customFormat="1" ht="13.5">
      <c r="B1082" s="216"/>
      <c r="C1082" s="217"/>
      <c r="D1082" s="218" t="s">
        <v>189</v>
      </c>
      <c r="E1082" s="219" t="s">
        <v>22</v>
      </c>
      <c r="F1082" s="220" t="s">
        <v>1155</v>
      </c>
      <c r="G1082" s="217"/>
      <c r="H1082" s="221">
        <v>180.45</v>
      </c>
      <c r="I1082" s="222"/>
      <c r="J1082" s="217"/>
      <c r="K1082" s="217"/>
      <c r="L1082" s="223"/>
      <c r="M1082" s="224"/>
      <c r="N1082" s="225"/>
      <c r="O1082" s="225"/>
      <c r="P1082" s="225"/>
      <c r="Q1082" s="225"/>
      <c r="R1082" s="225"/>
      <c r="S1082" s="225"/>
      <c r="T1082" s="226"/>
      <c r="AT1082" s="227" t="s">
        <v>189</v>
      </c>
      <c r="AU1082" s="227" t="s">
        <v>84</v>
      </c>
      <c r="AV1082" s="12" t="s">
        <v>84</v>
      </c>
      <c r="AW1082" s="12" t="s">
        <v>39</v>
      </c>
      <c r="AX1082" s="12" t="s">
        <v>76</v>
      </c>
      <c r="AY1082" s="227" t="s">
        <v>179</v>
      </c>
    </row>
    <row r="1083" spans="2:51" s="12" customFormat="1" ht="13.5">
      <c r="B1083" s="216"/>
      <c r="C1083" s="217"/>
      <c r="D1083" s="218" t="s">
        <v>189</v>
      </c>
      <c r="E1083" s="219" t="s">
        <v>22</v>
      </c>
      <c r="F1083" s="220" t="s">
        <v>1156</v>
      </c>
      <c r="G1083" s="217"/>
      <c r="H1083" s="221">
        <v>26.568000000000001</v>
      </c>
      <c r="I1083" s="222"/>
      <c r="J1083" s="217"/>
      <c r="K1083" s="217"/>
      <c r="L1083" s="223"/>
      <c r="M1083" s="224"/>
      <c r="N1083" s="225"/>
      <c r="O1083" s="225"/>
      <c r="P1083" s="225"/>
      <c r="Q1083" s="225"/>
      <c r="R1083" s="225"/>
      <c r="S1083" s="225"/>
      <c r="T1083" s="226"/>
      <c r="AT1083" s="227" t="s">
        <v>189</v>
      </c>
      <c r="AU1083" s="227" t="s">
        <v>84</v>
      </c>
      <c r="AV1083" s="12" t="s">
        <v>84</v>
      </c>
      <c r="AW1083" s="12" t="s">
        <v>39</v>
      </c>
      <c r="AX1083" s="12" t="s">
        <v>76</v>
      </c>
      <c r="AY1083" s="227" t="s">
        <v>179</v>
      </c>
    </row>
    <row r="1084" spans="2:51" s="14" customFormat="1" ht="13.5">
      <c r="B1084" s="240"/>
      <c r="C1084" s="241"/>
      <c r="D1084" s="218" t="s">
        <v>189</v>
      </c>
      <c r="E1084" s="242" t="s">
        <v>22</v>
      </c>
      <c r="F1084" s="243" t="s">
        <v>1036</v>
      </c>
      <c r="G1084" s="241"/>
      <c r="H1084" s="244" t="s">
        <v>22</v>
      </c>
      <c r="I1084" s="245"/>
      <c r="J1084" s="241"/>
      <c r="K1084" s="241"/>
      <c r="L1084" s="246"/>
      <c r="M1084" s="247"/>
      <c r="N1084" s="248"/>
      <c r="O1084" s="248"/>
      <c r="P1084" s="248"/>
      <c r="Q1084" s="248"/>
      <c r="R1084" s="248"/>
      <c r="S1084" s="248"/>
      <c r="T1084" s="249"/>
      <c r="AT1084" s="250" t="s">
        <v>189</v>
      </c>
      <c r="AU1084" s="250" t="s">
        <v>84</v>
      </c>
      <c r="AV1084" s="14" t="s">
        <v>24</v>
      </c>
      <c r="AW1084" s="14" t="s">
        <v>39</v>
      </c>
      <c r="AX1084" s="14" t="s">
        <v>76</v>
      </c>
      <c r="AY1084" s="250" t="s">
        <v>179</v>
      </c>
    </row>
    <row r="1085" spans="2:51" s="12" customFormat="1" ht="13.5">
      <c r="B1085" s="216"/>
      <c r="C1085" s="217"/>
      <c r="D1085" s="218" t="s">
        <v>189</v>
      </c>
      <c r="E1085" s="219" t="s">
        <v>22</v>
      </c>
      <c r="F1085" s="220" t="s">
        <v>1157</v>
      </c>
      <c r="G1085" s="217"/>
      <c r="H1085" s="221">
        <v>80.325000000000003</v>
      </c>
      <c r="I1085" s="222"/>
      <c r="J1085" s="217"/>
      <c r="K1085" s="217"/>
      <c r="L1085" s="223"/>
      <c r="M1085" s="224"/>
      <c r="N1085" s="225"/>
      <c r="O1085" s="225"/>
      <c r="P1085" s="225"/>
      <c r="Q1085" s="225"/>
      <c r="R1085" s="225"/>
      <c r="S1085" s="225"/>
      <c r="T1085" s="226"/>
      <c r="AT1085" s="227" t="s">
        <v>189</v>
      </c>
      <c r="AU1085" s="227" t="s">
        <v>84</v>
      </c>
      <c r="AV1085" s="12" t="s">
        <v>84</v>
      </c>
      <c r="AW1085" s="12" t="s">
        <v>39</v>
      </c>
      <c r="AX1085" s="12" t="s">
        <v>76</v>
      </c>
      <c r="AY1085" s="227" t="s">
        <v>179</v>
      </c>
    </row>
    <row r="1086" spans="2:51" s="14" customFormat="1" ht="13.5">
      <c r="B1086" s="240"/>
      <c r="C1086" s="241"/>
      <c r="D1086" s="218" t="s">
        <v>189</v>
      </c>
      <c r="E1086" s="242" t="s">
        <v>22</v>
      </c>
      <c r="F1086" s="243" t="s">
        <v>1079</v>
      </c>
      <c r="G1086" s="241"/>
      <c r="H1086" s="244" t="s">
        <v>22</v>
      </c>
      <c r="I1086" s="245"/>
      <c r="J1086" s="241"/>
      <c r="K1086" s="241"/>
      <c r="L1086" s="246"/>
      <c r="M1086" s="247"/>
      <c r="N1086" s="248"/>
      <c r="O1086" s="248"/>
      <c r="P1086" s="248"/>
      <c r="Q1086" s="248"/>
      <c r="R1086" s="248"/>
      <c r="S1086" s="248"/>
      <c r="T1086" s="249"/>
      <c r="AT1086" s="250" t="s">
        <v>189</v>
      </c>
      <c r="AU1086" s="250" t="s">
        <v>84</v>
      </c>
      <c r="AV1086" s="14" t="s">
        <v>24</v>
      </c>
      <c r="AW1086" s="14" t="s">
        <v>39</v>
      </c>
      <c r="AX1086" s="14" t="s">
        <v>76</v>
      </c>
      <c r="AY1086" s="250" t="s">
        <v>179</v>
      </c>
    </row>
    <row r="1087" spans="2:51" s="12" customFormat="1" ht="13.5">
      <c r="B1087" s="216"/>
      <c r="C1087" s="217"/>
      <c r="D1087" s="218" t="s">
        <v>189</v>
      </c>
      <c r="E1087" s="219" t="s">
        <v>22</v>
      </c>
      <c r="F1087" s="220" t="s">
        <v>1158</v>
      </c>
      <c r="G1087" s="217"/>
      <c r="H1087" s="221">
        <v>40.729999999999997</v>
      </c>
      <c r="I1087" s="222"/>
      <c r="J1087" s="217"/>
      <c r="K1087" s="217"/>
      <c r="L1087" s="223"/>
      <c r="M1087" s="224"/>
      <c r="N1087" s="225"/>
      <c r="O1087" s="225"/>
      <c r="P1087" s="225"/>
      <c r="Q1087" s="225"/>
      <c r="R1087" s="225"/>
      <c r="S1087" s="225"/>
      <c r="T1087" s="226"/>
      <c r="AT1087" s="227" t="s">
        <v>189</v>
      </c>
      <c r="AU1087" s="227" t="s">
        <v>84</v>
      </c>
      <c r="AV1087" s="12" t="s">
        <v>84</v>
      </c>
      <c r="AW1087" s="12" t="s">
        <v>39</v>
      </c>
      <c r="AX1087" s="12" t="s">
        <v>76</v>
      </c>
      <c r="AY1087" s="227" t="s">
        <v>179</v>
      </c>
    </row>
    <row r="1088" spans="2:51" s="14" customFormat="1" ht="13.5">
      <c r="B1088" s="240"/>
      <c r="C1088" s="241"/>
      <c r="D1088" s="218" t="s">
        <v>189</v>
      </c>
      <c r="E1088" s="242" t="s">
        <v>22</v>
      </c>
      <c r="F1088" s="243" t="s">
        <v>1040</v>
      </c>
      <c r="G1088" s="241"/>
      <c r="H1088" s="244" t="s">
        <v>22</v>
      </c>
      <c r="I1088" s="245"/>
      <c r="J1088" s="241"/>
      <c r="K1088" s="241"/>
      <c r="L1088" s="246"/>
      <c r="M1088" s="247"/>
      <c r="N1088" s="248"/>
      <c r="O1088" s="248"/>
      <c r="P1088" s="248"/>
      <c r="Q1088" s="248"/>
      <c r="R1088" s="248"/>
      <c r="S1088" s="248"/>
      <c r="T1088" s="249"/>
      <c r="AT1088" s="250" t="s">
        <v>189</v>
      </c>
      <c r="AU1088" s="250" t="s">
        <v>84</v>
      </c>
      <c r="AV1088" s="14" t="s">
        <v>24</v>
      </c>
      <c r="AW1088" s="14" t="s">
        <v>39</v>
      </c>
      <c r="AX1088" s="14" t="s">
        <v>76</v>
      </c>
      <c r="AY1088" s="250" t="s">
        <v>179</v>
      </c>
    </row>
    <row r="1089" spans="2:51" s="12" customFormat="1" ht="13.5">
      <c r="B1089" s="216"/>
      <c r="C1089" s="217"/>
      <c r="D1089" s="218" t="s">
        <v>189</v>
      </c>
      <c r="E1089" s="219" t="s">
        <v>22</v>
      </c>
      <c r="F1089" s="220" t="s">
        <v>1159</v>
      </c>
      <c r="G1089" s="217"/>
      <c r="H1089" s="221">
        <v>92.974000000000004</v>
      </c>
      <c r="I1089" s="222"/>
      <c r="J1089" s="217"/>
      <c r="K1089" s="217"/>
      <c r="L1089" s="223"/>
      <c r="M1089" s="224"/>
      <c r="N1089" s="225"/>
      <c r="O1089" s="225"/>
      <c r="P1089" s="225"/>
      <c r="Q1089" s="225"/>
      <c r="R1089" s="225"/>
      <c r="S1089" s="225"/>
      <c r="T1089" s="226"/>
      <c r="AT1089" s="227" t="s">
        <v>189</v>
      </c>
      <c r="AU1089" s="227" t="s">
        <v>84</v>
      </c>
      <c r="AV1089" s="12" t="s">
        <v>84</v>
      </c>
      <c r="AW1089" s="12" t="s">
        <v>39</v>
      </c>
      <c r="AX1089" s="12" t="s">
        <v>76</v>
      </c>
      <c r="AY1089" s="227" t="s">
        <v>179</v>
      </c>
    </row>
    <row r="1090" spans="2:51" s="12" customFormat="1" ht="13.5">
      <c r="B1090" s="216"/>
      <c r="C1090" s="217"/>
      <c r="D1090" s="218" t="s">
        <v>189</v>
      </c>
      <c r="E1090" s="219" t="s">
        <v>22</v>
      </c>
      <c r="F1090" s="220" t="s">
        <v>1160</v>
      </c>
      <c r="G1090" s="217"/>
      <c r="H1090" s="221">
        <v>38.948</v>
      </c>
      <c r="I1090" s="222"/>
      <c r="J1090" s="217"/>
      <c r="K1090" s="217"/>
      <c r="L1090" s="223"/>
      <c r="M1090" s="224"/>
      <c r="N1090" s="225"/>
      <c r="O1090" s="225"/>
      <c r="P1090" s="225"/>
      <c r="Q1090" s="225"/>
      <c r="R1090" s="225"/>
      <c r="S1090" s="225"/>
      <c r="T1090" s="226"/>
      <c r="AT1090" s="227" t="s">
        <v>189</v>
      </c>
      <c r="AU1090" s="227" t="s">
        <v>84</v>
      </c>
      <c r="AV1090" s="12" t="s">
        <v>84</v>
      </c>
      <c r="AW1090" s="12" t="s">
        <v>39</v>
      </c>
      <c r="AX1090" s="12" t="s">
        <v>76</v>
      </c>
      <c r="AY1090" s="227" t="s">
        <v>179</v>
      </c>
    </row>
    <row r="1091" spans="2:51" s="12" customFormat="1" ht="13.5">
      <c r="B1091" s="216"/>
      <c r="C1091" s="217"/>
      <c r="D1091" s="218" t="s">
        <v>189</v>
      </c>
      <c r="E1091" s="219" t="s">
        <v>22</v>
      </c>
      <c r="F1091" s="220" t="s">
        <v>1161</v>
      </c>
      <c r="G1091" s="217"/>
      <c r="H1091" s="221">
        <v>8.1</v>
      </c>
      <c r="I1091" s="222"/>
      <c r="J1091" s="217"/>
      <c r="K1091" s="217"/>
      <c r="L1091" s="223"/>
      <c r="M1091" s="224"/>
      <c r="N1091" s="225"/>
      <c r="O1091" s="225"/>
      <c r="P1091" s="225"/>
      <c r="Q1091" s="225"/>
      <c r="R1091" s="225"/>
      <c r="S1091" s="225"/>
      <c r="T1091" s="226"/>
      <c r="AT1091" s="227" t="s">
        <v>189</v>
      </c>
      <c r="AU1091" s="227" t="s">
        <v>84</v>
      </c>
      <c r="AV1091" s="12" t="s">
        <v>84</v>
      </c>
      <c r="AW1091" s="12" t="s">
        <v>39</v>
      </c>
      <c r="AX1091" s="12" t="s">
        <v>76</v>
      </c>
      <c r="AY1091" s="227" t="s">
        <v>179</v>
      </c>
    </row>
    <row r="1092" spans="2:51" s="12" customFormat="1" ht="13.5">
      <c r="B1092" s="216"/>
      <c r="C1092" s="217"/>
      <c r="D1092" s="218" t="s">
        <v>189</v>
      </c>
      <c r="E1092" s="219" t="s">
        <v>22</v>
      </c>
      <c r="F1092" s="220" t="s">
        <v>1162</v>
      </c>
      <c r="G1092" s="217"/>
      <c r="H1092" s="221">
        <v>23.76</v>
      </c>
      <c r="I1092" s="222"/>
      <c r="J1092" s="217"/>
      <c r="K1092" s="217"/>
      <c r="L1092" s="223"/>
      <c r="M1092" s="224"/>
      <c r="N1092" s="225"/>
      <c r="O1092" s="225"/>
      <c r="P1092" s="225"/>
      <c r="Q1092" s="225"/>
      <c r="R1092" s="225"/>
      <c r="S1092" s="225"/>
      <c r="T1092" s="226"/>
      <c r="AT1092" s="227" t="s">
        <v>189</v>
      </c>
      <c r="AU1092" s="227" t="s">
        <v>84</v>
      </c>
      <c r="AV1092" s="12" t="s">
        <v>84</v>
      </c>
      <c r="AW1092" s="12" t="s">
        <v>39</v>
      </c>
      <c r="AX1092" s="12" t="s">
        <v>76</v>
      </c>
      <c r="AY1092" s="227" t="s">
        <v>179</v>
      </c>
    </row>
    <row r="1093" spans="2:51" s="12" customFormat="1" ht="13.5">
      <c r="B1093" s="216"/>
      <c r="C1093" s="217"/>
      <c r="D1093" s="218" t="s">
        <v>189</v>
      </c>
      <c r="E1093" s="219" t="s">
        <v>22</v>
      </c>
      <c r="F1093" s="220" t="s">
        <v>1163</v>
      </c>
      <c r="G1093" s="217"/>
      <c r="H1093" s="221">
        <v>11.772</v>
      </c>
      <c r="I1093" s="222"/>
      <c r="J1093" s="217"/>
      <c r="K1093" s="217"/>
      <c r="L1093" s="223"/>
      <c r="M1093" s="224"/>
      <c r="N1093" s="225"/>
      <c r="O1093" s="225"/>
      <c r="P1093" s="225"/>
      <c r="Q1093" s="225"/>
      <c r="R1093" s="225"/>
      <c r="S1093" s="225"/>
      <c r="T1093" s="226"/>
      <c r="AT1093" s="227" t="s">
        <v>189</v>
      </c>
      <c r="AU1093" s="227" t="s">
        <v>84</v>
      </c>
      <c r="AV1093" s="12" t="s">
        <v>84</v>
      </c>
      <c r="AW1093" s="12" t="s">
        <v>39</v>
      </c>
      <c r="AX1093" s="12" t="s">
        <v>76</v>
      </c>
      <c r="AY1093" s="227" t="s">
        <v>179</v>
      </c>
    </row>
    <row r="1094" spans="2:51" s="12" customFormat="1" ht="13.5">
      <c r="B1094" s="216"/>
      <c r="C1094" s="217"/>
      <c r="D1094" s="218" t="s">
        <v>189</v>
      </c>
      <c r="E1094" s="219" t="s">
        <v>22</v>
      </c>
      <c r="F1094" s="220" t="s">
        <v>1164</v>
      </c>
      <c r="G1094" s="217"/>
      <c r="H1094" s="221">
        <v>135.78299999999999</v>
      </c>
      <c r="I1094" s="222"/>
      <c r="J1094" s="217"/>
      <c r="K1094" s="217"/>
      <c r="L1094" s="223"/>
      <c r="M1094" s="224"/>
      <c r="N1094" s="225"/>
      <c r="O1094" s="225"/>
      <c r="P1094" s="225"/>
      <c r="Q1094" s="225"/>
      <c r="R1094" s="225"/>
      <c r="S1094" s="225"/>
      <c r="T1094" s="226"/>
      <c r="AT1094" s="227" t="s">
        <v>189</v>
      </c>
      <c r="AU1094" s="227" t="s">
        <v>84</v>
      </c>
      <c r="AV1094" s="12" t="s">
        <v>84</v>
      </c>
      <c r="AW1094" s="12" t="s">
        <v>39</v>
      </c>
      <c r="AX1094" s="12" t="s">
        <v>76</v>
      </c>
      <c r="AY1094" s="227" t="s">
        <v>179</v>
      </c>
    </row>
    <row r="1095" spans="2:51" s="14" customFormat="1" ht="13.5">
      <c r="B1095" s="240"/>
      <c r="C1095" s="241"/>
      <c r="D1095" s="218" t="s">
        <v>189</v>
      </c>
      <c r="E1095" s="242" t="s">
        <v>22</v>
      </c>
      <c r="F1095" s="243" t="s">
        <v>1047</v>
      </c>
      <c r="G1095" s="241"/>
      <c r="H1095" s="244" t="s">
        <v>22</v>
      </c>
      <c r="I1095" s="245"/>
      <c r="J1095" s="241"/>
      <c r="K1095" s="241"/>
      <c r="L1095" s="246"/>
      <c r="M1095" s="247"/>
      <c r="N1095" s="248"/>
      <c r="O1095" s="248"/>
      <c r="P1095" s="248"/>
      <c r="Q1095" s="248"/>
      <c r="R1095" s="248"/>
      <c r="S1095" s="248"/>
      <c r="T1095" s="249"/>
      <c r="AT1095" s="250" t="s">
        <v>189</v>
      </c>
      <c r="AU1095" s="250" t="s">
        <v>84</v>
      </c>
      <c r="AV1095" s="14" t="s">
        <v>24</v>
      </c>
      <c r="AW1095" s="14" t="s">
        <v>39</v>
      </c>
      <c r="AX1095" s="14" t="s">
        <v>76</v>
      </c>
      <c r="AY1095" s="250" t="s">
        <v>179</v>
      </c>
    </row>
    <row r="1096" spans="2:51" s="12" customFormat="1" ht="13.5">
      <c r="B1096" s="216"/>
      <c r="C1096" s="217"/>
      <c r="D1096" s="218" t="s">
        <v>189</v>
      </c>
      <c r="E1096" s="219" t="s">
        <v>22</v>
      </c>
      <c r="F1096" s="220" t="s">
        <v>1165</v>
      </c>
      <c r="G1096" s="217"/>
      <c r="H1096" s="221">
        <v>32.340000000000003</v>
      </c>
      <c r="I1096" s="222"/>
      <c r="J1096" s="217"/>
      <c r="K1096" s="217"/>
      <c r="L1096" s="223"/>
      <c r="M1096" s="224"/>
      <c r="N1096" s="225"/>
      <c r="O1096" s="225"/>
      <c r="P1096" s="225"/>
      <c r="Q1096" s="225"/>
      <c r="R1096" s="225"/>
      <c r="S1096" s="225"/>
      <c r="T1096" s="226"/>
      <c r="AT1096" s="227" t="s">
        <v>189</v>
      </c>
      <c r="AU1096" s="227" t="s">
        <v>84</v>
      </c>
      <c r="AV1096" s="12" t="s">
        <v>84</v>
      </c>
      <c r="AW1096" s="12" t="s">
        <v>39</v>
      </c>
      <c r="AX1096" s="12" t="s">
        <v>76</v>
      </c>
      <c r="AY1096" s="227" t="s">
        <v>179</v>
      </c>
    </row>
    <row r="1097" spans="2:51" s="12" customFormat="1" ht="13.5">
      <c r="B1097" s="216"/>
      <c r="C1097" s="217"/>
      <c r="D1097" s="218" t="s">
        <v>189</v>
      </c>
      <c r="E1097" s="219" t="s">
        <v>22</v>
      </c>
      <c r="F1097" s="220" t="s">
        <v>1166</v>
      </c>
      <c r="G1097" s="217"/>
      <c r="H1097" s="221">
        <v>29.783000000000001</v>
      </c>
      <c r="I1097" s="222"/>
      <c r="J1097" s="217"/>
      <c r="K1097" s="217"/>
      <c r="L1097" s="223"/>
      <c r="M1097" s="224"/>
      <c r="N1097" s="225"/>
      <c r="O1097" s="225"/>
      <c r="P1097" s="225"/>
      <c r="Q1097" s="225"/>
      <c r="R1097" s="225"/>
      <c r="S1097" s="225"/>
      <c r="T1097" s="226"/>
      <c r="AT1097" s="227" t="s">
        <v>189</v>
      </c>
      <c r="AU1097" s="227" t="s">
        <v>84</v>
      </c>
      <c r="AV1097" s="12" t="s">
        <v>84</v>
      </c>
      <c r="AW1097" s="12" t="s">
        <v>39</v>
      </c>
      <c r="AX1097" s="12" t="s">
        <v>76</v>
      </c>
      <c r="AY1097" s="227" t="s">
        <v>179</v>
      </c>
    </row>
    <row r="1098" spans="2:51" s="14" customFormat="1" ht="13.5">
      <c r="B1098" s="240"/>
      <c r="C1098" s="241"/>
      <c r="D1098" s="218" t="s">
        <v>189</v>
      </c>
      <c r="E1098" s="242" t="s">
        <v>22</v>
      </c>
      <c r="F1098" s="243" t="s">
        <v>1050</v>
      </c>
      <c r="G1098" s="241"/>
      <c r="H1098" s="244" t="s">
        <v>22</v>
      </c>
      <c r="I1098" s="245"/>
      <c r="J1098" s="241"/>
      <c r="K1098" s="241"/>
      <c r="L1098" s="246"/>
      <c r="M1098" s="247"/>
      <c r="N1098" s="248"/>
      <c r="O1098" s="248"/>
      <c r="P1098" s="248"/>
      <c r="Q1098" s="248"/>
      <c r="R1098" s="248"/>
      <c r="S1098" s="248"/>
      <c r="T1098" s="249"/>
      <c r="AT1098" s="250" t="s">
        <v>189</v>
      </c>
      <c r="AU1098" s="250" t="s">
        <v>84</v>
      </c>
      <c r="AV1098" s="14" t="s">
        <v>24</v>
      </c>
      <c r="AW1098" s="14" t="s">
        <v>39</v>
      </c>
      <c r="AX1098" s="14" t="s">
        <v>76</v>
      </c>
      <c r="AY1098" s="250" t="s">
        <v>179</v>
      </c>
    </row>
    <row r="1099" spans="2:51" s="12" customFormat="1" ht="13.5">
      <c r="B1099" s="216"/>
      <c r="C1099" s="217"/>
      <c r="D1099" s="218" t="s">
        <v>189</v>
      </c>
      <c r="E1099" s="219" t="s">
        <v>22</v>
      </c>
      <c r="F1099" s="220" t="s">
        <v>1167</v>
      </c>
      <c r="G1099" s="217"/>
      <c r="H1099" s="221">
        <v>11.087999999999999</v>
      </c>
      <c r="I1099" s="222"/>
      <c r="J1099" s="217"/>
      <c r="K1099" s="217"/>
      <c r="L1099" s="223"/>
      <c r="M1099" s="224"/>
      <c r="N1099" s="225"/>
      <c r="O1099" s="225"/>
      <c r="P1099" s="225"/>
      <c r="Q1099" s="225"/>
      <c r="R1099" s="225"/>
      <c r="S1099" s="225"/>
      <c r="T1099" s="226"/>
      <c r="AT1099" s="227" t="s">
        <v>189</v>
      </c>
      <c r="AU1099" s="227" t="s">
        <v>84</v>
      </c>
      <c r="AV1099" s="12" t="s">
        <v>84</v>
      </c>
      <c r="AW1099" s="12" t="s">
        <v>39</v>
      </c>
      <c r="AX1099" s="12" t="s">
        <v>76</v>
      </c>
      <c r="AY1099" s="227" t="s">
        <v>179</v>
      </c>
    </row>
    <row r="1100" spans="2:51" s="14" customFormat="1" ht="13.5">
      <c r="B1100" s="240"/>
      <c r="C1100" s="241"/>
      <c r="D1100" s="218" t="s">
        <v>189</v>
      </c>
      <c r="E1100" s="242" t="s">
        <v>22</v>
      </c>
      <c r="F1100" s="243" t="s">
        <v>1052</v>
      </c>
      <c r="G1100" s="241"/>
      <c r="H1100" s="244" t="s">
        <v>22</v>
      </c>
      <c r="I1100" s="245"/>
      <c r="J1100" s="241"/>
      <c r="K1100" s="241"/>
      <c r="L1100" s="246"/>
      <c r="M1100" s="247"/>
      <c r="N1100" s="248"/>
      <c r="O1100" s="248"/>
      <c r="P1100" s="248"/>
      <c r="Q1100" s="248"/>
      <c r="R1100" s="248"/>
      <c r="S1100" s="248"/>
      <c r="T1100" s="249"/>
      <c r="AT1100" s="250" t="s">
        <v>189</v>
      </c>
      <c r="AU1100" s="250" t="s">
        <v>84</v>
      </c>
      <c r="AV1100" s="14" t="s">
        <v>24</v>
      </c>
      <c r="AW1100" s="14" t="s">
        <v>39</v>
      </c>
      <c r="AX1100" s="14" t="s">
        <v>76</v>
      </c>
      <c r="AY1100" s="250" t="s">
        <v>179</v>
      </c>
    </row>
    <row r="1101" spans="2:51" s="12" customFormat="1" ht="13.5">
      <c r="B1101" s="216"/>
      <c r="C1101" s="217"/>
      <c r="D1101" s="218" t="s">
        <v>189</v>
      </c>
      <c r="E1101" s="219" t="s">
        <v>22</v>
      </c>
      <c r="F1101" s="220" t="s">
        <v>1168</v>
      </c>
      <c r="G1101" s="217"/>
      <c r="H1101" s="221">
        <v>25.2</v>
      </c>
      <c r="I1101" s="222"/>
      <c r="J1101" s="217"/>
      <c r="K1101" s="217"/>
      <c r="L1101" s="223"/>
      <c r="M1101" s="224"/>
      <c r="N1101" s="225"/>
      <c r="O1101" s="225"/>
      <c r="P1101" s="225"/>
      <c r="Q1101" s="225"/>
      <c r="R1101" s="225"/>
      <c r="S1101" s="225"/>
      <c r="T1101" s="226"/>
      <c r="AT1101" s="227" t="s">
        <v>189</v>
      </c>
      <c r="AU1101" s="227" t="s">
        <v>84</v>
      </c>
      <c r="AV1101" s="12" t="s">
        <v>84</v>
      </c>
      <c r="AW1101" s="12" t="s">
        <v>39</v>
      </c>
      <c r="AX1101" s="12" t="s">
        <v>76</v>
      </c>
      <c r="AY1101" s="227" t="s">
        <v>179</v>
      </c>
    </row>
    <row r="1102" spans="2:51" s="12" customFormat="1" ht="13.5">
      <c r="B1102" s="216"/>
      <c r="C1102" s="217"/>
      <c r="D1102" s="218" t="s">
        <v>189</v>
      </c>
      <c r="E1102" s="219" t="s">
        <v>22</v>
      </c>
      <c r="F1102" s="220" t="s">
        <v>1169</v>
      </c>
      <c r="G1102" s="217"/>
      <c r="H1102" s="221">
        <v>23.1</v>
      </c>
      <c r="I1102" s="222"/>
      <c r="J1102" s="217"/>
      <c r="K1102" s="217"/>
      <c r="L1102" s="223"/>
      <c r="M1102" s="224"/>
      <c r="N1102" s="225"/>
      <c r="O1102" s="225"/>
      <c r="P1102" s="225"/>
      <c r="Q1102" s="225"/>
      <c r="R1102" s="225"/>
      <c r="S1102" s="225"/>
      <c r="T1102" s="226"/>
      <c r="AT1102" s="227" t="s">
        <v>189</v>
      </c>
      <c r="AU1102" s="227" t="s">
        <v>84</v>
      </c>
      <c r="AV1102" s="12" t="s">
        <v>84</v>
      </c>
      <c r="AW1102" s="12" t="s">
        <v>39</v>
      </c>
      <c r="AX1102" s="12" t="s">
        <v>76</v>
      </c>
      <c r="AY1102" s="227" t="s">
        <v>179</v>
      </c>
    </row>
    <row r="1103" spans="2:51" s="12" customFormat="1" ht="13.5">
      <c r="B1103" s="216"/>
      <c r="C1103" s="217"/>
      <c r="D1103" s="218" t="s">
        <v>189</v>
      </c>
      <c r="E1103" s="219" t="s">
        <v>22</v>
      </c>
      <c r="F1103" s="220" t="s">
        <v>1170</v>
      </c>
      <c r="G1103" s="217"/>
      <c r="H1103" s="221">
        <v>30.96</v>
      </c>
      <c r="I1103" s="222"/>
      <c r="J1103" s="217"/>
      <c r="K1103" s="217"/>
      <c r="L1103" s="223"/>
      <c r="M1103" s="224"/>
      <c r="N1103" s="225"/>
      <c r="O1103" s="225"/>
      <c r="P1103" s="225"/>
      <c r="Q1103" s="225"/>
      <c r="R1103" s="225"/>
      <c r="S1103" s="225"/>
      <c r="T1103" s="226"/>
      <c r="AT1103" s="227" t="s">
        <v>189</v>
      </c>
      <c r="AU1103" s="227" t="s">
        <v>84</v>
      </c>
      <c r="AV1103" s="12" t="s">
        <v>84</v>
      </c>
      <c r="AW1103" s="12" t="s">
        <v>39</v>
      </c>
      <c r="AX1103" s="12" t="s">
        <v>76</v>
      </c>
      <c r="AY1103" s="227" t="s">
        <v>179</v>
      </c>
    </row>
    <row r="1104" spans="2:51" s="12" customFormat="1" ht="13.5">
      <c r="B1104" s="216"/>
      <c r="C1104" s="217"/>
      <c r="D1104" s="218" t="s">
        <v>189</v>
      </c>
      <c r="E1104" s="219" t="s">
        <v>22</v>
      </c>
      <c r="F1104" s="220" t="s">
        <v>1171</v>
      </c>
      <c r="G1104" s="217"/>
      <c r="H1104" s="221">
        <v>45.15</v>
      </c>
      <c r="I1104" s="222"/>
      <c r="J1104" s="217"/>
      <c r="K1104" s="217"/>
      <c r="L1104" s="223"/>
      <c r="M1104" s="224"/>
      <c r="N1104" s="225"/>
      <c r="O1104" s="225"/>
      <c r="P1104" s="225"/>
      <c r="Q1104" s="225"/>
      <c r="R1104" s="225"/>
      <c r="S1104" s="225"/>
      <c r="T1104" s="226"/>
      <c r="AT1104" s="227" t="s">
        <v>189</v>
      </c>
      <c r="AU1104" s="227" t="s">
        <v>84</v>
      </c>
      <c r="AV1104" s="12" t="s">
        <v>84</v>
      </c>
      <c r="AW1104" s="12" t="s">
        <v>39</v>
      </c>
      <c r="AX1104" s="12" t="s">
        <v>76</v>
      </c>
      <c r="AY1104" s="227" t="s">
        <v>179</v>
      </c>
    </row>
    <row r="1105" spans="2:65" s="14" customFormat="1" ht="13.5">
      <c r="B1105" s="240"/>
      <c r="C1105" s="241"/>
      <c r="D1105" s="218" t="s">
        <v>189</v>
      </c>
      <c r="E1105" s="242" t="s">
        <v>22</v>
      </c>
      <c r="F1105" s="243" t="s">
        <v>1057</v>
      </c>
      <c r="G1105" s="241"/>
      <c r="H1105" s="244" t="s">
        <v>22</v>
      </c>
      <c r="I1105" s="245"/>
      <c r="J1105" s="241"/>
      <c r="K1105" s="241"/>
      <c r="L1105" s="246"/>
      <c r="M1105" s="247"/>
      <c r="N1105" s="248"/>
      <c r="O1105" s="248"/>
      <c r="P1105" s="248"/>
      <c r="Q1105" s="248"/>
      <c r="R1105" s="248"/>
      <c r="S1105" s="248"/>
      <c r="T1105" s="249"/>
      <c r="AT1105" s="250" t="s">
        <v>189</v>
      </c>
      <c r="AU1105" s="250" t="s">
        <v>84</v>
      </c>
      <c r="AV1105" s="14" t="s">
        <v>24</v>
      </c>
      <c r="AW1105" s="14" t="s">
        <v>39</v>
      </c>
      <c r="AX1105" s="14" t="s">
        <v>76</v>
      </c>
      <c r="AY1105" s="250" t="s">
        <v>179</v>
      </c>
    </row>
    <row r="1106" spans="2:65" s="12" customFormat="1" ht="13.5">
      <c r="B1106" s="216"/>
      <c r="C1106" s="217"/>
      <c r="D1106" s="218" t="s">
        <v>189</v>
      </c>
      <c r="E1106" s="219" t="s">
        <v>22</v>
      </c>
      <c r="F1106" s="220" t="s">
        <v>1172</v>
      </c>
      <c r="G1106" s="217"/>
      <c r="H1106" s="221">
        <v>40.392000000000003</v>
      </c>
      <c r="I1106" s="222"/>
      <c r="J1106" s="217"/>
      <c r="K1106" s="217"/>
      <c r="L1106" s="223"/>
      <c r="M1106" s="224"/>
      <c r="N1106" s="225"/>
      <c r="O1106" s="225"/>
      <c r="P1106" s="225"/>
      <c r="Q1106" s="225"/>
      <c r="R1106" s="225"/>
      <c r="S1106" s="225"/>
      <c r="T1106" s="226"/>
      <c r="AT1106" s="227" t="s">
        <v>189</v>
      </c>
      <c r="AU1106" s="227" t="s">
        <v>84</v>
      </c>
      <c r="AV1106" s="12" t="s">
        <v>84</v>
      </c>
      <c r="AW1106" s="12" t="s">
        <v>39</v>
      </c>
      <c r="AX1106" s="12" t="s">
        <v>76</v>
      </c>
      <c r="AY1106" s="227" t="s">
        <v>179</v>
      </c>
    </row>
    <row r="1107" spans="2:65" s="13" customFormat="1" ht="13.5">
      <c r="B1107" s="228"/>
      <c r="C1107" s="229"/>
      <c r="D1107" s="230" t="s">
        <v>189</v>
      </c>
      <c r="E1107" s="231" t="s">
        <v>22</v>
      </c>
      <c r="F1107" s="232" t="s">
        <v>191</v>
      </c>
      <c r="G1107" s="229"/>
      <c r="H1107" s="233">
        <v>1095.3520000000001</v>
      </c>
      <c r="I1107" s="234"/>
      <c r="J1107" s="229"/>
      <c r="K1107" s="229"/>
      <c r="L1107" s="235"/>
      <c r="M1107" s="236"/>
      <c r="N1107" s="237"/>
      <c r="O1107" s="237"/>
      <c r="P1107" s="237"/>
      <c r="Q1107" s="237"/>
      <c r="R1107" s="237"/>
      <c r="S1107" s="237"/>
      <c r="T1107" s="238"/>
      <c r="AT1107" s="239" t="s">
        <v>189</v>
      </c>
      <c r="AU1107" s="239" t="s">
        <v>84</v>
      </c>
      <c r="AV1107" s="13" t="s">
        <v>187</v>
      </c>
      <c r="AW1107" s="13" t="s">
        <v>39</v>
      </c>
      <c r="AX1107" s="13" t="s">
        <v>24</v>
      </c>
      <c r="AY1107" s="239" t="s">
        <v>179</v>
      </c>
    </row>
    <row r="1108" spans="2:65" s="1" customFormat="1" ht="31.5" customHeight="1">
      <c r="B1108" s="41"/>
      <c r="C1108" s="204" t="s">
        <v>1173</v>
      </c>
      <c r="D1108" s="204" t="s">
        <v>182</v>
      </c>
      <c r="E1108" s="205" t="s">
        <v>1174</v>
      </c>
      <c r="F1108" s="206" t="s">
        <v>1175</v>
      </c>
      <c r="G1108" s="207" t="s">
        <v>185</v>
      </c>
      <c r="H1108" s="208">
        <v>555.54700000000003</v>
      </c>
      <c r="I1108" s="209"/>
      <c r="J1108" s="210">
        <f>ROUND(I1108*H1108,2)</f>
        <v>0</v>
      </c>
      <c r="K1108" s="206" t="s">
        <v>280</v>
      </c>
      <c r="L1108" s="61"/>
      <c r="M1108" s="211" t="s">
        <v>22</v>
      </c>
      <c r="N1108" s="212" t="s">
        <v>47</v>
      </c>
      <c r="O1108" s="42"/>
      <c r="P1108" s="213">
        <f>O1108*H1108</f>
        <v>0</v>
      </c>
      <c r="Q1108" s="213">
        <v>0</v>
      </c>
      <c r="R1108" s="213">
        <f>Q1108*H1108</f>
        <v>0</v>
      </c>
      <c r="S1108" s="213">
        <v>0</v>
      </c>
      <c r="T1108" s="214">
        <f>S1108*H1108</f>
        <v>0</v>
      </c>
      <c r="AR1108" s="24" t="s">
        <v>266</v>
      </c>
      <c r="AT1108" s="24" t="s">
        <v>182</v>
      </c>
      <c r="AU1108" s="24" t="s">
        <v>84</v>
      </c>
      <c r="AY1108" s="24" t="s">
        <v>179</v>
      </c>
      <c r="BE1108" s="215">
        <f>IF(N1108="základní",J1108,0)</f>
        <v>0</v>
      </c>
      <c r="BF1108" s="215">
        <f>IF(N1108="snížená",J1108,0)</f>
        <v>0</v>
      </c>
      <c r="BG1108" s="215">
        <f>IF(N1108="zákl. přenesená",J1108,0)</f>
        <v>0</v>
      </c>
      <c r="BH1108" s="215">
        <f>IF(N1108="sníž. přenesená",J1108,0)</f>
        <v>0</v>
      </c>
      <c r="BI1108" s="215">
        <f>IF(N1108="nulová",J1108,0)</f>
        <v>0</v>
      </c>
      <c r="BJ1108" s="24" t="s">
        <v>24</v>
      </c>
      <c r="BK1108" s="215">
        <f>ROUND(I1108*H1108,2)</f>
        <v>0</v>
      </c>
      <c r="BL1108" s="24" t="s">
        <v>266</v>
      </c>
      <c r="BM1108" s="24" t="s">
        <v>1176</v>
      </c>
    </row>
    <row r="1109" spans="2:65" s="14" customFormat="1" ht="13.5">
      <c r="B1109" s="240"/>
      <c r="C1109" s="241"/>
      <c r="D1109" s="218" t="s">
        <v>189</v>
      </c>
      <c r="E1109" s="242" t="s">
        <v>22</v>
      </c>
      <c r="F1109" s="243" t="s">
        <v>996</v>
      </c>
      <c r="G1109" s="241"/>
      <c r="H1109" s="244" t="s">
        <v>22</v>
      </c>
      <c r="I1109" s="245"/>
      <c r="J1109" s="241"/>
      <c r="K1109" s="241"/>
      <c r="L1109" s="246"/>
      <c r="M1109" s="247"/>
      <c r="N1109" s="248"/>
      <c r="O1109" s="248"/>
      <c r="P1109" s="248"/>
      <c r="Q1109" s="248"/>
      <c r="R1109" s="248"/>
      <c r="S1109" s="248"/>
      <c r="T1109" s="249"/>
      <c r="AT1109" s="250" t="s">
        <v>189</v>
      </c>
      <c r="AU1109" s="250" t="s">
        <v>84</v>
      </c>
      <c r="AV1109" s="14" t="s">
        <v>24</v>
      </c>
      <c r="AW1109" s="14" t="s">
        <v>39</v>
      </c>
      <c r="AX1109" s="14" t="s">
        <v>76</v>
      </c>
      <c r="AY1109" s="250" t="s">
        <v>179</v>
      </c>
    </row>
    <row r="1110" spans="2:65" s="12" customFormat="1" ht="13.5">
      <c r="B1110" s="216"/>
      <c r="C1110" s="217"/>
      <c r="D1110" s="218" t="s">
        <v>189</v>
      </c>
      <c r="E1110" s="219" t="s">
        <v>22</v>
      </c>
      <c r="F1110" s="220" t="s">
        <v>1177</v>
      </c>
      <c r="G1110" s="217"/>
      <c r="H1110" s="221">
        <v>112.5</v>
      </c>
      <c r="I1110" s="222"/>
      <c r="J1110" s="217"/>
      <c r="K1110" s="217"/>
      <c r="L1110" s="223"/>
      <c r="M1110" s="224"/>
      <c r="N1110" s="225"/>
      <c r="O1110" s="225"/>
      <c r="P1110" s="225"/>
      <c r="Q1110" s="225"/>
      <c r="R1110" s="225"/>
      <c r="S1110" s="225"/>
      <c r="T1110" s="226"/>
      <c r="AT1110" s="227" t="s">
        <v>189</v>
      </c>
      <c r="AU1110" s="227" t="s">
        <v>84</v>
      </c>
      <c r="AV1110" s="12" t="s">
        <v>84</v>
      </c>
      <c r="AW1110" s="12" t="s">
        <v>39</v>
      </c>
      <c r="AX1110" s="12" t="s">
        <v>76</v>
      </c>
      <c r="AY1110" s="227" t="s">
        <v>179</v>
      </c>
    </row>
    <row r="1111" spans="2:65" s="14" customFormat="1" ht="13.5">
      <c r="B1111" s="240"/>
      <c r="C1111" s="241"/>
      <c r="D1111" s="218" t="s">
        <v>189</v>
      </c>
      <c r="E1111" s="242" t="s">
        <v>22</v>
      </c>
      <c r="F1111" s="243" t="s">
        <v>998</v>
      </c>
      <c r="G1111" s="241"/>
      <c r="H1111" s="244" t="s">
        <v>22</v>
      </c>
      <c r="I1111" s="245"/>
      <c r="J1111" s="241"/>
      <c r="K1111" s="241"/>
      <c r="L1111" s="246"/>
      <c r="M1111" s="247"/>
      <c r="N1111" s="248"/>
      <c r="O1111" s="248"/>
      <c r="P1111" s="248"/>
      <c r="Q1111" s="248"/>
      <c r="R1111" s="248"/>
      <c r="S1111" s="248"/>
      <c r="T1111" s="249"/>
      <c r="AT1111" s="250" t="s">
        <v>189</v>
      </c>
      <c r="AU1111" s="250" t="s">
        <v>84</v>
      </c>
      <c r="AV1111" s="14" t="s">
        <v>24</v>
      </c>
      <c r="AW1111" s="14" t="s">
        <v>39</v>
      </c>
      <c r="AX1111" s="14" t="s">
        <v>76</v>
      </c>
      <c r="AY1111" s="250" t="s">
        <v>179</v>
      </c>
    </row>
    <row r="1112" spans="2:65" s="12" customFormat="1" ht="13.5">
      <c r="B1112" s="216"/>
      <c r="C1112" s="217"/>
      <c r="D1112" s="218" t="s">
        <v>189</v>
      </c>
      <c r="E1112" s="219" t="s">
        <v>22</v>
      </c>
      <c r="F1112" s="220" t="s">
        <v>1178</v>
      </c>
      <c r="G1112" s="217"/>
      <c r="H1112" s="221">
        <v>35.534999999999997</v>
      </c>
      <c r="I1112" s="222"/>
      <c r="J1112" s="217"/>
      <c r="K1112" s="217"/>
      <c r="L1112" s="223"/>
      <c r="M1112" s="224"/>
      <c r="N1112" s="225"/>
      <c r="O1112" s="225"/>
      <c r="P1112" s="225"/>
      <c r="Q1112" s="225"/>
      <c r="R1112" s="225"/>
      <c r="S1112" s="225"/>
      <c r="T1112" s="226"/>
      <c r="AT1112" s="227" t="s">
        <v>189</v>
      </c>
      <c r="AU1112" s="227" t="s">
        <v>84</v>
      </c>
      <c r="AV1112" s="12" t="s">
        <v>84</v>
      </c>
      <c r="AW1112" s="12" t="s">
        <v>39</v>
      </c>
      <c r="AX1112" s="12" t="s">
        <v>76</v>
      </c>
      <c r="AY1112" s="227" t="s">
        <v>179</v>
      </c>
    </row>
    <row r="1113" spans="2:65" s="14" customFormat="1" ht="13.5">
      <c r="B1113" s="240"/>
      <c r="C1113" s="241"/>
      <c r="D1113" s="218" t="s">
        <v>189</v>
      </c>
      <c r="E1113" s="242" t="s">
        <v>22</v>
      </c>
      <c r="F1113" s="243" t="s">
        <v>312</v>
      </c>
      <c r="G1113" s="241"/>
      <c r="H1113" s="244" t="s">
        <v>22</v>
      </c>
      <c r="I1113" s="245"/>
      <c r="J1113" s="241"/>
      <c r="K1113" s="241"/>
      <c r="L1113" s="246"/>
      <c r="M1113" s="247"/>
      <c r="N1113" s="248"/>
      <c r="O1113" s="248"/>
      <c r="P1113" s="248"/>
      <c r="Q1113" s="248"/>
      <c r="R1113" s="248"/>
      <c r="S1113" s="248"/>
      <c r="T1113" s="249"/>
      <c r="AT1113" s="250" t="s">
        <v>189</v>
      </c>
      <c r="AU1113" s="250" t="s">
        <v>84</v>
      </c>
      <c r="AV1113" s="14" t="s">
        <v>24</v>
      </c>
      <c r="AW1113" s="14" t="s">
        <v>39</v>
      </c>
      <c r="AX1113" s="14" t="s">
        <v>76</v>
      </c>
      <c r="AY1113" s="250" t="s">
        <v>179</v>
      </c>
    </row>
    <row r="1114" spans="2:65" s="14" customFormat="1" ht="13.5">
      <c r="B1114" s="240"/>
      <c r="C1114" s="241"/>
      <c r="D1114" s="218" t="s">
        <v>189</v>
      </c>
      <c r="E1114" s="242" t="s">
        <v>22</v>
      </c>
      <c r="F1114" s="243" t="s">
        <v>1150</v>
      </c>
      <c r="G1114" s="241"/>
      <c r="H1114" s="244" t="s">
        <v>22</v>
      </c>
      <c r="I1114" s="245"/>
      <c r="J1114" s="241"/>
      <c r="K1114" s="241"/>
      <c r="L1114" s="246"/>
      <c r="M1114" s="247"/>
      <c r="N1114" s="248"/>
      <c r="O1114" s="248"/>
      <c r="P1114" s="248"/>
      <c r="Q1114" s="248"/>
      <c r="R1114" s="248"/>
      <c r="S1114" s="248"/>
      <c r="T1114" s="249"/>
      <c r="AT1114" s="250" t="s">
        <v>189</v>
      </c>
      <c r="AU1114" s="250" t="s">
        <v>84</v>
      </c>
      <c r="AV1114" s="14" t="s">
        <v>24</v>
      </c>
      <c r="AW1114" s="14" t="s">
        <v>39</v>
      </c>
      <c r="AX1114" s="14" t="s">
        <v>76</v>
      </c>
      <c r="AY1114" s="250" t="s">
        <v>179</v>
      </c>
    </row>
    <row r="1115" spans="2:65" s="12" customFormat="1" ht="13.5">
      <c r="B1115" s="216"/>
      <c r="C1115" s="217"/>
      <c r="D1115" s="218" t="s">
        <v>189</v>
      </c>
      <c r="E1115" s="219" t="s">
        <v>22</v>
      </c>
      <c r="F1115" s="220" t="s">
        <v>1110</v>
      </c>
      <c r="G1115" s="217"/>
      <c r="H1115" s="221">
        <v>5.2960000000000003</v>
      </c>
      <c r="I1115" s="222"/>
      <c r="J1115" s="217"/>
      <c r="K1115" s="217"/>
      <c r="L1115" s="223"/>
      <c r="M1115" s="224"/>
      <c r="N1115" s="225"/>
      <c r="O1115" s="225"/>
      <c r="P1115" s="225"/>
      <c r="Q1115" s="225"/>
      <c r="R1115" s="225"/>
      <c r="S1115" s="225"/>
      <c r="T1115" s="226"/>
      <c r="AT1115" s="227" t="s">
        <v>189</v>
      </c>
      <c r="AU1115" s="227" t="s">
        <v>84</v>
      </c>
      <c r="AV1115" s="12" t="s">
        <v>84</v>
      </c>
      <c r="AW1115" s="12" t="s">
        <v>39</v>
      </c>
      <c r="AX1115" s="12" t="s">
        <v>76</v>
      </c>
      <c r="AY1115" s="227" t="s">
        <v>179</v>
      </c>
    </row>
    <row r="1116" spans="2:65" s="12" customFormat="1" ht="13.5">
      <c r="B1116" s="216"/>
      <c r="C1116" s="217"/>
      <c r="D1116" s="218" t="s">
        <v>189</v>
      </c>
      <c r="E1116" s="219" t="s">
        <v>22</v>
      </c>
      <c r="F1116" s="220" t="s">
        <v>1111</v>
      </c>
      <c r="G1116" s="217"/>
      <c r="H1116" s="221">
        <v>16.838999999999999</v>
      </c>
      <c r="I1116" s="222"/>
      <c r="J1116" s="217"/>
      <c r="K1116" s="217"/>
      <c r="L1116" s="223"/>
      <c r="M1116" s="224"/>
      <c r="N1116" s="225"/>
      <c r="O1116" s="225"/>
      <c r="P1116" s="225"/>
      <c r="Q1116" s="225"/>
      <c r="R1116" s="225"/>
      <c r="S1116" s="225"/>
      <c r="T1116" s="226"/>
      <c r="AT1116" s="227" t="s">
        <v>189</v>
      </c>
      <c r="AU1116" s="227" t="s">
        <v>84</v>
      </c>
      <c r="AV1116" s="12" t="s">
        <v>84</v>
      </c>
      <c r="AW1116" s="12" t="s">
        <v>39</v>
      </c>
      <c r="AX1116" s="12" t="s">
        <v>76</v>
      </c>
      <c r="AY1116" s="227" t="s">
        <v>179</v>
      </c>
    </row>
    <row r="1117" spans="2:65" s="12" customFormat="1" ht="13.5">
      <c r="B1117" s="216"/>
      <c r="C1117" s="217"/>
      <c r="D1117" s="218" t="s">
        <v>189</v>
      </c>
      <c r="E1117" s="219" t="s">
        <v>22</v>
      </c>
      <c r="F1117" s="220" t="s">
        <v>1110</v>
      </c>
      <c r="G1117" s="217"/>
      <c r="H1117" s="221">
        <v>5.2960000000000003</v>
      </c>
      <c r="I1117" s="222"/>
      <c r="J1117" s="217"/>
      <c r="K1117" s="217"/>
      <c r="L1117" s="223"/>
      <c r="M1117" s="224"/>
      <c r="N1117" s="225"/>
      <c r="O1117" s="225"/>
      <c r="P1117" s="225"/>
      <c r="Q1117" s="225"/>
      <c r="R1117" s="225"/>
      <c r="S1117" s="225"/>
      <c r="T1117" s="226"/>
      <c r="AT1117" s="227" t="s">
        <v>189</v>
      </c>
      <c r="AU1117" s="227" t="s">
        <v>84</v>
      </c>
      <c r="AV1117" s="12" t="s">
        <v>84</v>
      </c>
      <c r="AW1117" s="12" t="s">
        <v>39</v>
      </c>
      <c r="AX1117" s="12" t="s">
        <v>76</v>
      </c>
      <c r="AY1117" s="227" t="s">
        <v>179</v>
      </c>
    </row>
    <row r="1118" spans="2:65" s="14" customFormat="1" ht="13.5">
      <c r="B1118" s="240"/>
      <c r="C1118" s="241"/>
      <c r="D1118" s="218" t="s">
        <v>189</v>
      </c>
      <c r="E1118" s="242" t="s">
        <v>22</v>
      </c>
      <c r="F1118" s="243" t="s">
        <v>1116</v>
      </c>
      <c r="G1118" s="241"/>
      <c r="H1118" s="244" t="s">
        <v>22</v>
      </c>
      <c r="I1118" s="245"/>
      <c r="J1118" s="241"/>
      <c r="K1118" s="241"/>
      <c r="L1118" s="246"/>
      <c r="M1118" s="247"/>
      <c r="N1118" s="248"/>
      <c r="O1118" s="248"/>
      <c r="P1118" s="248"/>
      <c r="Q1118" s="248"/>
      <c r="R1118" s="248"/>
      <c r="S1118" s="248"/>
      <c r="T1118" s="249"/>
      <c r="AT1118" s="250" t="s">
        <v>189</v>
      </c>
      <c r="AU1118" s="250" t="s">
        <v>84</v>
      </c>
      <c r="AV1118" s="14" t="s">
        <v>24</v>
      </c>
      <c r="AW1118" s="14" t="s">
        <v>39</v>
      </c>
      <c r="AX1118" s="14" t="s">
        <v>76</v>
      </c>
      <c r="AY1118" s="250" t="s">
        <v>179</v>
      </c>
    </row>
    <row r="1119" spans="2:65" s="12" customFormat="1" ht="13.5">
      <c r="B1119" s="216"/>
      <c r="C1119" s="217"/>
      <c r="D1119" s="218" t="s">
        <v>189</v>
      </c>
      <c r="E1119" s="219" t="s">
        <v>22</v>
      </c>
      <c r="F1119" s="220" t="s">
        <v>1179</v>
      </c>
      <c r="G1119" s="217"/>
      <c r="H1119" s="221">
        <v>19.248000000000001</v>
      </c>
      <c r="I1119" s="222"/>
      <c r="J1119" s="217"/>
      <c r="K1119" s="217"/>
      <c r="L1119" s="223"/>
      <c r="M1119" s="224"/>
      <c r="N1119" s="225"/>
      <c r="O1119" s="225"/>
      <c r="P1119" s="225"/>
      <c r="Q1119" s="225"/>
      <c r="R1119" s="225"/>
      <c r="S1119" s="225"/>
      <c r="T1119" s="226"/>
      <c r="AT1119" s="227" t="s">
        <v>189</v>
      </c>
      <c r="AU1119" s="227" t="s">
        <v>84</v>
      </c>
      <c r="AV1119" s="12" t="s">
        <v>84</v>
      </c>
      <c r="AW1119" s="12" t="s">
        <v>39</v>
      </c>
      <c r="AX1119" s="12" t="s">
        <v>76</v>
      </c>
      <c r="AY1119" s="227" t="s">
        <v>179</v>
      </c>
    </row>
    <row r="1120" spans="2:65" s="14" customFormat="1" ht="13.5">
      <c r="B1120" s="240"/>
      <c r="C1120" s="241"/>
      <c r="D1120" s="218" t="s">
        <v>189</v>
      </c>
      <c r="E1120" s="242" t="s">
        <v>22</v>
      </c>
      <c r="F1120" s="243" t="s">
        <v>1154</v>
      </c>
      <c r="G1120" s="241"/>
      <c r="H1120" s="244" t="s">
        <v>22</v>
      </c>
      <c r="I1120" s="245"/>
      <c r="J1120" s="241"/>
      <c r="K1120" s="241"/>
      <c r="L1120" s="246"/>
      <c r="M1120" s="247"/>
      <c r="N1120" s="248"/>
      <c r="O1120" s="248"/>
      <c r="P1120" s="248"/>
      <c r="Q1120" s="248"/>
      <c r="R1120" s="248"/>
      <c r="S1120" s="248"/>
      <c r="T1120" s="249"/>
      <c r="AT1120" s="250" t="s">
        <v>189</v>
      </c>
      <c r="AU1120" s="250" t="s">
        <v>84</v>
      </c>
      <c r="AV1120" s="14" t="s">
        <v>24</v>
      </c>
      <c r="AW1120" s="14" t="s">
        <v>39</v>
      </c>
      <c r="AX1120" s="14" t="s">
        <v>76</v>
      </c>
      <c r="AY1120" s="250" t="s">
        <v>179</v>
      </c>
    </row>
    <row r="1121" spans="2:51" s="12" customFormat="1" ht="13.5">
      <c r="B1121" s="216"/>
      <c r="C1121" s="217"/>
      <c r="D1121" s="218" t="s">
        <v>189</v>
      </c>
      <c r="E1121" s="219" t="s">
        <v>22</v>
      </c>
      <c r="F1121" s="220" t="s">
        <v>1180</v>
      </c>
      <c r="G1121" s="217"/>
      <c r="H1121" s="221">
        <v>60.15</v>
      </c>
      <c r="I1121" s="222"/>
      <c r="J1121" s="217"/>
      <c r="K1121" s="217"/>
      <c r="L1121" s="223"/>
      <c r="M1121" s="224"/>
      <c r="N1121" s="225"/>
      <c r="O1121" s="225"/>
      <c r="P1121" s="225"/>
      <c r="Q1121" s="225"/>
      <c r="R1121" s="225"/>
      <c r="S1121" s="225"/>
      <c r="T1121" s="226"/>
      <c r="AT1121" s="227" t="s">
        <v>189</v>
      </c>
      <c r="AU1121" s="227" t="s">
        <v>84</v>
      </c>
      <c r="AV1121" s="12" t="s">
        <v>84</v>
      </c>
      <c r="AW1121" s="12" t="s">
        <v>39</v>
      </c>
      <c r="AX1121" s="12" t="s">
        <v>76</v>
      </c>
      <c r="AY1121" s="227" t="s">
        <v>179</v>
      </c>
    </row>
    <row r="1122" spans="2:51" s="12" customFormat="1" ht="13.5">
      <c r="B1122" s="216"/>
      <c r="C1122" s="217"/>
      <c r="D1122" s="218" t="s">
        <v>189</v>
      </c>
      <c r="E1122" s="219" t="s">
        <v>22</v>
      </c>
      <c r="F1122" s="220" t="s">
        <v>1181</v>
      </c>
      <c r="G1122" s="217"/>
      <c r="H1122" s="221">
        <v>8.8559999999999999</v>
      </c>
      <c r="I1122" s="222"/>
      <c r="J1122" s="217"/>
      <c r="K1122" s="217"/>
      <c r="L1122" s="223"/>
      <c r="M1122" s="224"/>
      <c r="N1122" s="225"/>
      <c r="O1122" s="225"/>
      <c r="P1122" s="225"/>
      <c r="Q1122" s="225"/>
      <c r="R1122" s="225"/>
      <c r="S1122" s="225"/>
      <c r="T1122" s="226"/>
      <c r="AT1122" s="227" t="s">
        <v>189</v>
      </c>
      <c r="AU1122" s="227" t="s">
        <v>84</v>
      </c>
      <c r="AV1122" s="12" t="s">
        <v>84</v>
      </c>
      <c r="AW1122" s="12" t="s">
        <v>39</v>
      </c>
      <c r="AX1122" s="12" t="s">
        <v>76</v>
      </c>
      <c r="AY1122" s="227" t="s">
        <v>179</v>
      </c>
    </row>
    <row r="1123" spans="2:51" s="14" customFormat="1" ht="13.5">
      <c r="B1123" s="240"/>
      <c r="C1123" s="241"/>
      <c r="D1123" s="218" t="s">
        <v>189</v>
      </c>
      <c r="E1123" s="242" t="s">
        <v>22</v>
      </c>
      <c r="F1123" s="243" t="s">
        <v>1036</v>
      </c>
      <c r="G1123" s="241"/>
      <c r="H1123" s="244" t="s">
        <v>22</v>
      </c>
      <c r="I1123" s="245"/>
      <c r="J1123" s="241"/>
      <c r="K1123" s="241"/>
      <c r="L1123" s="246"/>
      <c r="M1123" s="247"/>
      <c r="N1123" s="248"/>
      <c r="O1123" s="248"/>
      <c r="P1123" s="248"/>
      <c r="Q1123" s="248"/>
      <c r="R1123" s="248"/>
      <c r="S1123" s="248"/>
      <c r="T1123" s="249"/>
      <c r="AT1123" s="250" t="s">
        <v>189</v>
      </c>
      <c r="AU1123" s="250" t="s">
        <v>84</v>
      </c>
      <c r="AV1123" s="14" t="s">
        <v>24</v>
      </c>
      <c r="AW1123" s="14" t="s">
        <v>39</v>
      </c>
      <c r="AX1123" s="14" t="s">
        <v>76</v>
      </c>
      <c r="AY1123" s="250" t="s">
        <v>179</v>
      </c>
    </row>
    <row r="1124" spans="2:51" s="12" customFormat="1" ht="13.5">
      <c r="B1124" s="216"/>
      <c r="C1124" s="217"/>
      <c r="D1124" s="218" t="s">
        <v>189</v>
      </c>
      <c r="E1124" s="219" t="s">
        <v>22</v>
      </c>
      <c r="F1124" s="220" t="s">
        <v>1182</v>
      </c>
      <c r="G1124" s="217"/>
      <c r="H1124" s="221">
        <v>26.774999999999999</v>
      </c>
      <c r="I1124" s="222"/>
      <c r="J1124" s="217"/>
      <c r="K1124" s="217"/>
      <c r="L1124" s="223"/>
      <c r="M1124" s="224"/>
      <c r="N1124" s="225"/>
      <c r="O1124" s="225"/>
      <c r="P1124" s="225"/>
      <c r="Q1124" s="225"/>
      <c r="R1124" s="225"/>
      <c r="S1124" s="225"/>
      <c r="T1124" s="226"/>
      <c r="AT1124" s="227" t="s">
        <v>189</v>
      </c>
      <c r="AU1124" s="227" t="s">
        <v>84</v>
      </c>
      <c r="AV1124" s="12" t="s">
        <v>84</v>
      </c>
      <c r="AW1124" s="12" t="s">
        <v>39</v>
      </c>
      <c r="AX1124" s="12" t="s">
        <v>76</v>
      </c>
      <c r="AY1124" s="227" t="s">
        <v>179</v>
      </c>
    </row>
    <row r="1125" spans="2:51" s="14" customFormat="1" ht="13.5">
      <c r="B1125" s="240"/>
      <c r="C1125" s="241"/>
      <c r="D1125" s="218" t="s">
        <v>189</v>
      </c>
      <c r="E1125" s="242" t="s">
        <v>22</v>
      </c>
      <c r="F1125" s="243" t="s">
        <v>1079</v>
      </c>
      <c r="G1125" s="241"/>
      <c r="H1125" s="244" t="s">
        <v>22</v>
      </c>
      <c r="I1125" s="245"/>
      <c r="J1125" s="241"/>
      <c r="K1125" s="241"/>
      <c r="L1125" s="246"/>
      <c r="M1125" s="247"/>
      <c r="N1125" s="248"/>
      <c r="O1125" s="248"/>
      <c r="P1125" s="248"/>
      <c r="Q1125" s="248"/>
      <c r="R1125" s="248"/>
      <c r="S1125" s="248"/>
      <c r="T1125" s="249"/>
      <c r="AT1125" s="250" t="s">
        <v>189</v>
      </c>
      <c r="AU1125" s="250" t="s">
        <v>84</v>
      </c>
      <c r="AV1125" s="14" t="s">
        <v>24</v>
      </c>
      <c r="AW1125" s="14" t="s">
        <v>39</v>
      </c>
      <c r="AX1125" s="14" t="s">
        <v>76</v>
      </c>
      <c r="AY1125" s="250" t="s">
        <v>179</v>
      </c>
    </row>
    <row r="1126" spans="2:51" s="12" customFormat="1" ht="13.5">
      <c r="B1126" s="216"/>
      <c r="C1126" s="217"/>
      <c r="D1126" s="218" t="s">
        <v>189</v>
      </c>
      <c r="E1126" s="219" t="s">
        <v>22</v>
      </c>
      <c r="F1126" s="220" t="s">
        <v>1183</v>
      </c>
      <c r="G1126" s="217"/>
      <c r="H1126" s="221">
        <v>13.577</v>
      </c>
      <c r="I1126" s="222"/>
      <c r="J1126" s="217"/>
      <c r="K1126" s="217"/>
      <c r="L1126" s="223"/>
      <c r="M1126" s="224"/>
      <c r="N1126" s="225"/>
      <c r="O1126" s="225"/>
      <c r="P1126" s="225"/>
      <c r="Q1126" s="225"/>
      <c r="R1126" s="225"/>
      <c r="S1126" s="225"/>
      <c r="T1126" s="226"/>
      <c r="AT1126" s="227" t="s">
        <v>189</v>
      </c>
      <c r="AU1126" s="227" t="s">
        <v>84</v>
      </c>
      <c r="AV1126" s="12" t="s">
        <v>84</v>
      </c>
      <c r="AW1126" s="12" t="s">
        <v>39</v>
      </c>
      <c r="AX1126" s="12" t="s">
        <v>76</v>
      </c>
      <c r="AY1126" s="227" t="s">
        <v>179</v>
      </c>
    </row>
    <row r="1127" spans="2:51" s="14" customFormat="1" ht="13.5">
      <c r="B1127" s="240"/>
      <c r="C1127" s="241"/>
      <c r="D1127" s="218" t="s">
        <v>189</v>
      </c>
      <c r="E1127" s="242" t="s">
        <v>22</v>
      </c>
      <c r="F1127" s="243" t="s">
        <v>1040</v>
      </c>
      <c r="G1127" s="241"/>
      <c r="H1127" s="244" t="s">
        <v>22</v>
      </c>
      <c r="I1127" s="245"/>
      <c r="J1127" s="241"/>
      <c r="K1127" s="241"/>
      <c r="L1127" s="246"/>
      <c r="M1127" s="247"/>
      <c r="N1127" s="248"/>
      <c r="O1127" s="248"/>
      <c r="P1127" s="248"/>
      <c r="Q1127" s="248"/>
      <c r="R1127" s="248"/>
      <c r="S1127" s="248"/>
      <c r="T1127" s="249"/>
      <c r="AT1127" s="250" t="s">
        <v>189</v>
      </c>
      <c r="AU1127" s="250" t="s">
        <v>84</v>
      </c>
      <c r="AV1127" s="14" t="s">
        <v>24</v>
      </c>
      <c r="AW1127" s="14" t="s">
        <v>39</v>
      </c>
      <c r="AX1127" s="14" t="s">
        <v>76</v>
      </c>
      <c r="AY1127" s="250" t="s">
        <v>179</v>
      </c>
    </row>
    <row r="1128" spans="2:51" s="12" customFormat="1" ht="13.5">
      <c r="B1128" s="216"/>
      <c r="C1128" s="217"/>
      <c r="D1128" s="218" t="s">
        <v>189</v>
      </c>
      <c r="E1128" s="219" t="s">
        <v>22</v>
      </c>
      <c r="F1128" s="220" t="s">
        <v>1184</v>
      </c>
      <c r="G1128" s="217"/>
      <c r="H1128" s="221">
        <v>30.991</v>
      </c>
      <c r="I1128" s="222"/>
      <c r="J1128" s="217"/>
      <c r="K1128" s="217"/>
      <c r="L1128" s="223"/>
      <c r="M1128" s="224"/>
      <c r="N1128" s="225"/>
      <c r="O1128" s="225"/>
      <c r="P1128" s="225"/>
      <c r="Q1128" s="225"/>
      <c r="R1128" s="225"/>
      <c r="S1128" s="225"/>
      <c r="T1128" s="226"/>
      <c r="AT1128" s="227" t="s">
        <v>189</v>
      </c>
      <c r="AU1128" s="227" t="s">
        <v>84</v>
      </c>
      <c r="AV1128" s="12" t="s">
        <v>84</v>
      </c>
      <c r="AW1128" s="12" t="s">
        <v>39</v>
      </c>
      <c r="AX1128" s="12" t="s">
        <v>76</v>
      </c>
      <c r="AY1128" s="227" t="s">
        <v>179</v>
      </c>
    </row>
    <row r="1129" spans="2:51" s="12" customFormat="1" ht="13.5">
      <c r="B1129" s="216"/>
      <c r="C1129" s="217"/>
      <c r="D1129" s="218" t="s">
        <v>189</v>
      </c>
      <c r="E1129" s="219" t="s">
        <v>22</v>
      </c>
      <c r="F1129" s="220" t="s">
        <v>1185</v>
      </c>
      <c r="G1129" s="217"/>
      <c r="H1129" s="221">
        <v>12.983000000000001</v>
      </c>
      <c r="I1129" s="222"/>
      <c r="J1129" s="217"/>
      <c r="K1129" s="217"/>
      <c r="L1129" s="223"/>
      <c r="M1129" s="224"/>
      <c r="N1129" s="225"/>
      <c r="O1129" s="225"/>
      <c r="P1129" s="225"/>
      <c r="Q1129" s="225"/>
      <c r="R1129" s="225"/>
      <c r="S1129" s="225"/>
      <c r="T1129" s="226"/>
      <c r="AT1129" s="227" t="s">
        <v>189</v>
      </c>
      <c r="AU1129" s="227" t="s">
        <v>84</v>
      </c>
      <c r="AV1129" s="12" t="s">
        <v>84</v>
      </c>
      <c r="AW1129" s="12" t="s">
        <v>39</v>
      </c>
      <c r="AX1129" s="12" t="s">
        <v>76</v>
      </c>
      <c r="AY1129" s="227" t="s">
        <v>179</v>
      </c>
    </row>
    <row r="1130" spans="2:51" s="12" customFormat="1" ht="13.5">
      <c r="B1130" s="216"/>
      <c r="C1130" s="217"/>
      <c r="D1130" s="218" t="s">
        <v>189</v>
      </c>
      <c r="E1130" s="219" t="s">
        <v>22</v>
      </c>
      <c r="F1130" s="220" t="s">
        <v>1186</v>
      </c>
      <c r="G1130" s="217"/>
      <c r="H1130" s="221">
        <v>2.7</v>
      </c>
      <c r="I1130" s="222"/>
      <c r="J1130" s="217"/>
      <c r="K1130" s="217"/>
      <c r="L1130" s="223"/>
      <c r="M1130" s="224"/>
      <c r="N1130" s="225"/>
      <c r="O1130" s="225"/>
      <c r="P1130" s="225"/>
      <c r="Q1130" s="225"/>
      <c r="R1130" s="225"/>
      <c r="S1130" s="225"/>
      <c r="T1130" s="226"/>
      <c r="AT1130" s="227" t="s">
        <v>189</v>
      </c>
      <c r="AU1130" s="227" t="s">
        <v>84</v>
      </c>
      <c r="AV1130" s="12" t="s">
        <v>84</v>
      </c>
      <c r="AW1130" s="12" t="s">
        <v>39</v>
      </c>
      <c r="AX1130" s="12" t="s">
        <v>76</v>
      </c>
      <c r="AY1130" s="227" t="s">
        <v>179</v>
      </c>
    </row>
    <row r="1131" spans="2:51" s="12" customFormat="1" ht="13.5">
      <c r="B1131" s="216"/>
      <c r="C1131" s="217"/>
      <c r="D1131" s="218" t="s">
        <v>189</v>
      </c>
      <c r="E1131" s="219" t="s">
        <v>22</v>
      </c>
      <c r="F1131" s="220" t="s">
        <v>1187</v>
      </c>
      <c r="G1131" s="217"/>
      <c r="H1131" s="221">
        <v>7.92</v>
      </c>
      <c r="I1131" s="222"/>
      <c r="J1131" s="217"/>
      <c r="K1131" s="217"/>
      <c r="L1131" s="223"/>
      <c r="M1131" s="224"/>
      <c r="N1131" s="225"/>
      <c r="O1131" s="225"/>
      <c r="P1131" s="225"/>
      <c r="Q1131" s="225"/>
      <c r="R1131" s="225"/>
      <c r="S1131" s="225"/>
      <c r="T1131" s="226"/>
      <c r="AT1131" s="227" t="s">
        <v>189</v>
      </c>
      <c r="AU1131" s="227" t="s">
        <v>84</v>
      </c>
      <c r="AV1131" s="12" t="s">
        <v>84</v>
      </c>
      <c r="AW1131" s="12" t="s">
        <v>39</v>
      </c>
      <c r="AX1131" s="12" t="s">
        <v>76</v>
      </c>
      <c r="AY1131" s="227" t="s">
        <v>179</v>
      </c>
    </row>
    <row r="1132" spans="2:51" s="12" customFormat="1" ht="13.5">
      <c r="B1132" s="216"/>
      <c r="C1132" s="217"/>
      <c r="D1132" s="218" t="s">
        <v>189</v>
      </c>
      <c r="E1132" s="219" t="s">
        <v>22</v>
      </c>
      <c r="F1132" s="220" t="s">
        <v>1188</v>
      </c>
      <c r="G1132" s="217"/>
      <c r="H1132" s="221">
        <v>3.9239999999999999</v>
      </c>
      <c r="I1132" s="222"/>
      <c r="J1132" s="217"/>
      <c r="K1132" s="217"/>
      <c r="L1132" s="223"/>
      <c r="M1132" s="224"/>
      <c r="N1132" s="225"/>
      <c r="O1132" s="225"/>
      <c r="P1132" s="225"/>
      <c r="Q1132" s="225"/>
      <c r="R1132" s="225"/>
      <c r="S1132" s="225"/>
      <c r="T1132" s="226"/>
      <c r="AT1132" s="227" t="s">
        <v>189</v>
      </c>
      <c r="AU1132" s="227" t="s">
        <v>84</v>
      </c>
      <c r="AV1132" s="12" t="s">
        <v>84</v>
      </c>
      <c r="AW1132" s="12" t="s">
        <v>39</v>
      </c>
      <c r="AX1132" s="12" t="s">
        <v>76</v>
      </c>
      <c r="AY1132" s="227" t="s">
        <v>179</v>
      </c>
    </row>
    <row r="1133" spans="2:51" s="12" customFormat="1" ht="13.5">
      <c r="B1133" s="216"/>
      <c r="C1133" s="217"/>
      <c r="D1133" s="218" t="s">
        <v>189</v>
      </c>
      <c r="E1133" s="219" t="s">
        <v>22</v>
      </c>
      <c r="F1133" s="220" t="s">
        <v>1189</v>
      </c>
      <c r="G1133" s="217"/>
      <c r="H1133" s="221">
        <v>45.261000000000003</v>
      </c>
      <c r="I1133" s="222"/>
      <c r="J1133" s="217"/>
      <c r="K1133" s="217"/>
      <c r="L1133" s="223"/>
      <c r="M1133" s="224"/>
      <c r="N1133" s="225"/>
      <c r="O1133" s="225"/>
      <c r="P1133" s="225"/>
      <c r="Q1133" s="225"/>
      <c r="R1133" s="225"/>
      <c r="S1133" s="225"/>
      <c r="T1133" s="226"/>
      <c r="AT1133" s="227" t="s">
        <v>189</v>
      </c>
      <c r="AU1133" s="227" t="s">
        <v>84</v>
      </c>
      <c r="AV1133" s="12" t="s">
        <v>84</v>
      </c>
      <c r="AW1133" s="12" t="s">
        <v>39</v>
      </c>
      <c r="AX1133" s="12" t="s">
        <v>76</v>
      </c>
      <c r="AY1133" s="227" t="s">
        <v>179</v>
      </c>
    </row>
    <row r="1134" spans="2:51" s="14" customFormat="1" ht="13.5">
      <c r="B1134" s="240"/>
      <c r="C1134" s="241"/>
      <c r="D1134" s="218" t="s">
        <v>189</v>
      </c>
      <c r="E1134" s="242" t="s">
        <v>22</v>
      </c>
      <c r="F1134" s="243" t="s">
        <v>1047</v>
      </c>
      <c r="G1134" s="241"/>
      <c r="H1134" s="244" t="s">
        <v>22</v>
      </c>
      <c r="I1134" s="245"/>
      <c r="J1134" s="241"/>
      <c r="K1134" s="241"/>
      <c r="L1134" s="246"/>
      <c r="M1134" s="247"/>
      <c r="N1134" s="248"/>
      <c r="O1134" s="248"/>
      <c r="P1134" s="248"/>
      <c r="Q1134" s="248"/>
      <c r="R1134" s="248"/>
      <c r="S1134" s="248"/>
      <c r="T1134" s="249"/>
      <c r="AT1134" s="250" t="s">
        <v>189</v>
      </c>
      <c r="AU1134" s="250" t="s">
        <v>84</v>
      </c>
      <c r="AV1134" s="14" t="s">
        <v>24</v>
      </c>
      <c r="AW1134" s="14" t="s">
        <v>39</v>
      </c>
      <c r="AX1134" s="14" t="s">
        <v>76</v>
      </c>
      <c r="AY1134" s="250" t="s">
        <v>179</v>
      </c>
    </row>
    <row r="1135" spans="2:51" s="12" customFormat="1" ht="13.5">
      <c r="B1135" s="216"/>
      <c r="C1135" s="217"/>
      <c r="D1135" s="218" t="s">
        <v>189</v>
      </c>
      <c r="E1135" s="219" t="s">
        <v>22</v>
      </c>
      <c r="F1135" s="220" t="s">
        <v>1190</v>
      </c>
      <c r="G1135" s="217"/>
      <c r="H1135" s="221">
        <v>10.78</v>
      </c>
      <c r="I1135" s="222"/>
      <c r="J1135" s="217"/>
      <c r="K1135" s="217"/>
      <c r="L1135" s="223"/>
      <c r="M1135" s="224"/>
      <c r="N1135" s="225"/>
      <c r="O1135" s="225"/>
      <c r="P1135" s="225"/>
      <c r="Q1135" s="225"/>
      <c r="R1135" s="225"/>
      <c r="S1135" s="225"/>
      <c r="T1135" s="226"/>
      <c r="AT1135" s="227" t="s">
        <v>189</v>
      </c>
      <c r="AU1135" s="227" t="s">
        <v>84</v>
      </c>
      <c r="AV1135" s="12" t="s">
        <v>84</v>
      </c>
      <c r="AW1135" s="12" t="s">
        <v>39</v>
      </c>
      <c r="AX1135" s="12" t="s">
        <v>76</v>
      </c>
      <c r="AY1135" s="227" t="s">
        <v>179</v>
      </c>
    </row>
    <row r="1136" spans="2:51" s="12" customFormat="1" ht="13.5">
      <c r="B1136" s="216"/>
      <c r="C1136" s="217"/>
      <c r="D1136" s="218" t="s">
        <v>189</v>
      </c>
      <c r="E1136" s="219" t="s">
        <v>22</v>
      </c>
      <c r="F1136" s="220" t="s">
        <v>1191</v>
      </c>
      <c r="G1136" s="217"/>
      <c r="H1136" s="221">
        <v>9.9280000000000008</v>
      </c>
      <c r="I1136" s="222"/>
      <c r="J1136" s="217"/>
      <c r="K1136" s="217"/>
      <c r="L1136" s="223"/>
      <c r="M1136" s="224"/>
      <c r="N1136" s="225"/>
      <c r="O1136" s="225"/>
      <c r="P1136" s="225"/>
      <c r="Q1136" s="225"/>
      <c r="R1136" s="225"/>
      <c r="S1136" s="225"/>
      <c r="T1136" s="226"/>
      <c r="AT1136" s="227" t="s">
        <v>189</v>
      </c>
      <c r="AU1136" s="227" t="s">
        <v>84</v>
      </c>
      <c r="AV1136" s="12" t="s">
        <v>84</v>
      </c>
      <c r="AW1136" s="12" t="s">
        <v>39</v>
      </c>
      <c r="AX1136" s="12" t="s">
        <v>76</v>
      </c>
      <c r="AY1136" s="227" t="s">
        <v>179</v>
      </c>
    </row>
    <row r="1137" spans="2:51" s="14" customFormat="1" ht="13.5">
      <c r="B1137" s="240"/>
      <c r="C1137" s="241"/>
      <c r="D1137" s="218" t="s">
        <v>189</v>
      </c>
      <c r="E1137" s="242" t="s">
        <v>22</v>
      </c>
      <c r="F1137" s="243" t="s">
        <v>1050</v>
      </c>
      <c r="G1137" s="241"/>
      <c r="H1137" s="244" t="s">
        <v>22</v>
      </c>
      <c r="I1137" s="245"/>
      <c r="J1137" s="241"/>
      <c r="K1137" s="241"/>
      <c r="L1137" s="246"/>
      <c r="M1137" s="247"/>
      <c r="N1137" s="248"/>
      <c r="O1137" s="248"/>
      <c r="P1137" s="248"/>
      <c r="Q1137" s="248"/>
      <c r="R1137" s="248"/>
      <c r="S1137" s="248"/>
      <c r="T1137" s="249"/>
      <c r="AT1137" s="250" t="s">
        <v>189</v>
      </c>
      <c r="AU1137" s="250" t="s">
        <v>84</v>
      </c>
      <c r="AV1137" s="14" t="s">
        <v>24</v>
      </c>
      <c r="AW1137" s="14" t="s">
        <v>39</v>
      </c>
      <c r="AX1137" s="14" t="s">
        <v>76</v>
      </c>
      <c r="AY1137" s="250" t="s">
        <v>179</v>
      </c>
    </row>
    <row r="1138" spans="2:51" s="12" customFormat="1" ht="13.5">
      <c r="B1138" s="216"/>
      <c r="C1138" s="217"/>
      <c r="D1138" s="218" t="s">
        <v>189</v>
      </c>
      <c r="E1138" s="219" t="s">
        <v>22</v>
      </c>
      <c r="F1138" s="220" t="s">
        <v>1192</v>
      </c>
      <c r="G1138" s="217"/>
      <c r="H1138" s="221">
        <v>3.6960000000000002</v>
      </c>
      <c r="I1138" s="222"/>
      <c r="J1138" s="217"/>
      <c r="K1138" s="217"/>
      <c r="L1138" s="223"/>
      <c r="M1138" s="224"/>
      <c r="N1138" s="225"/>
      <c r="O1138" s="225"/>
      <c r="P1138" s="225"/>
      <c r="Q1138" s="225"/>
      <c r="R1138" s="225"/>
      <c r="S1138" s="225"/>
      <c r="T1138" s="226"/>
      <c r="AT1138" s="227" t="s">
        <v>189</v>
      </c>
      <c r="AU1138" s="227" t="s">
        <v>84</v>
      </c>
      <c r="AV1138" s="12" t="s">
        <v>84</v>
      </c>
      <c r="AW1138" s="12" t="s">
        <v>39</v>
      </c>
      <c r="AX1138" s="12" t="s">
        <v>76</v>
      </c>
      <c r="AY1138" s="227" t="s">
        <v>179</v>
      </c>
    </row>
    <row r="1139" spans="2:51" s="14" customFormat="1" ht="13.5">
      <c r="B1139" s="240"/>
      <c r="C1139" s="241"/>
      <c r="D1139" s="218" t="s">
        <v>189</v>
      </c>
      <c r="E1139" s="242" t="s">
        <v>22</v>
      </c>
      <c r="F1139" s="243" t="s">
        <v>1052</v>
      </c>
      <c r="G1139" s="241"/>
      <c r="H1139" s="244" t="s">
        <v>22</v>
      </c>
      <c r="I1139" s="245"/>
      <c r="J1139" s="241"/>
      <c r="K1139" s="241"/>
      <c r="L1139" s="246"/>
      <c r="M1139" s="247"/>
      <c r="N1139" s="248"/>
      <c r="O1139" s="248"/>
      <c r="P1139" s="248"/>
      <c r="Q1139" s="248"/>
      <c r="R1139" s="248"/>
      <c r="S1139" s="248"/>
      <c r="T1139" s="249"/>
      <c r="AT1139" s="250" t="s">
        <v>189</v>
      </c>
      <c r="AU1139" s="250" t="s">
        <v>84</v>
      </c>
      <c r="AV1139" s="14" t="s">
        <v>24</v>
      </c>
      <c r="AW1139" s="14" t="s">
        <v>39</v>
      </c>
      <c r="AX1139" s="14" t="s">
        <v>76</v>
      </c>
      <c r="AY1139" s="250" t="s">
        <v>179</v>
      </c>
    </row>
    <row r="1140" spans="2:51" s="12" customFormat="1" ht="13.5">
      <c r="B1140" s="216"/>
      <c r="C1140" s="217"/>
      <c r="D1140" s="218" t="s">
        <v>189</v>
      </c>
      <c r="E1140" s="219" t="s">
        <v>22</v>
      </c>
      <c r="F1140" s="220" t="s">
        <v>1193</v>
      </c>
      <c r="G1140" s="217"/>
      <c r="H1140" s="221">
        <v>8.4</v>
      </c>
      <c r="I1140" s="222"/>
      <c r="J1140" s="217"/>
      <c r="K1140" s="217"/>
      <c r="L1140" s="223"/>
      <c r="M1140" s="224"/>
      <c r="N1140" s="225"/>
      <c r="O1140" s="225"/>
      <c r="P1140" s="225"/>
      <c r="Q1140" s="225"/>
      <c r="R1140" s="225"/>
      <c r="S1140" s="225"/>
      <c r="T1140" s="226"/>
      <c r="AT1140" s="227" t="s">
        <v>189</v>
      </c>
      <c r="AU1140" s="227" t="s">
        <v>84</v>
      </c>
      <c r="AV1140" s="12" t="s">
        <v>84</v>
      </c>
      <c r="AW1140" s="12" t="s">
        <v>39</v>
      </c>
      <c r="AX1140" s="12" t="s">
        <v>76</v>
      </c>
      <c r="AY1140" s="227" t="s">
        <v>179</v>
      </c>
    </row>
    <row r="1141" spans="2:51" s="12" customFormat="1" ht="13.5">
      <c r="B1141" s="216"/>
      <c r="C1141" s="217"/>
      <c r="D1141" s="218" t="s">
        <v>189</v>
      </c>
      <c r="E1141" s="219" t="s">
        <v>22</v>
      </c>
      <c r="F1141" s="220" t="s">
        <v>1194</v>
      </c>
      <c r="G1141" s="217"/>
      <c r="H1141" s="221">
        <v>7.7</v>
      </c>
      <c r="I1141" s="222"/>
      <c r="J1141" s="217"/>
      <c r="K1141" s="217"/>
      <c r="L1141" s="223"/>
      <c r="M1141" s="224"/>
      <c r="N1141" s="225"/>
      <c r="O1141" s="225"/>
      <c r="P1141" s="225"/>
      <c r="Q1141" s="225"/>
      <c r="R1141" s="225"/>
      <c r="S1141" s="225"/>
      <c r="T1141" s="226"/>
      <c r="AT1141" s="227" t="s">
        <v>189</v>
      </c>
      <c r="AU1141" s="227" t="s">
        <v>84</v>
      </c>
      <c r="AV1141" s="12" t="s">
        <v>84</v>
      </c>
      <c r="AW1141" s="12" t="s">
        <v>39</v>
      </c>
      <c r="AX1141" s="12" t="s">
        <v>76</v>
      </c>
      <c r="AY1141" s="227" t="s">
        <v>179</v>
      </c>
    </row>
    <row r="1142" spans="2:51" s="12" customFormat="1" ht="13.5">
      <c r="B1142" s="216"/>
      <c r="C1142" s="217"/>
      <c r="D1142" s="218" t="s">
        <v>189</v>
      </c>
      <c r="E1142" s="219" t="s">
        <v>22</v>
      </c>
      <c r="F1142" s="220" t="s">
        <v>1195</v>
      </c>
      <c r="G1142" s="217"/>
      <c r="H1142" s="221">
        <v>10.32</v>
      </c>
      <c r="I1142" s="222"/>
      <c r="J1142" s="217"/>
      <c r="K1142" s="217"/>
      <c r="L1142" s="223"/>
      <c r="M1142" s="224"/>
      <c r="N1142" s="225"/>
      <c r="O1142" s="225"/>
      <c r="P1142" s="225"/>
      <c r="Q1142" s="225"/>
      <c r="R1142" s="225"/>
      <c r="S1142" s="225"/>
      <c r="T1142" s="226"/>
      <c r="AT1142" s="227" t="s">
        <v>189</v>
      </c>
      <c r="AU1142" s="227" t="s">
        <v>84</v>
      </c>
      <c r="AV1142" s="12" t="s">
        <v>84</v>
      </c>
      <c r="AW1142" s="12" t="s">
        <v>39</v>
      </c>
      <c r="AX1142" s="12" t="s">
        <v>76</v>
      </c>
      <c r="AY1142" s="227" t="s">
        <v>179</v>
      </c>
    </row>
    <row r="1143" spans="2:51" s="12" customFormat="1" ht="13.5">
      <c r="B1143" s="216"/>
      <c r="C1143" s="217"/>
      <c r="D1143" s="218" t="s">
        <v>189</v>
      </c>
      <c r="E1143" s="219" t="s">
        <v>22</v>
      </c>
      <c r="F1143" s="220" t="s">
        <v>1196</v>
      </c>
      <c r="G1143" s="217"/>
      <c r="H1143" s="221">
        <v>15.05</v>
      </c>
      <c r="I1143" s="222"/>
      <c r="J1143" s="217"/>
      <c r="K1143" s="217"/>
      <c r="L1143" s="223"/>
      <c r="M1143" s="224"/>
      <c r="N1143" s="225"/>
      <c r="O1143" s="225"/>
      <c r="P1143" s="225"/>
      <c r="Q1143" s="225"/>
      <c r="R1143" s="225"/>
      <c r="S1143" s="225"/>
      <c r="T1143" s="226"/>
      <c r="AT1143" s="227" t="s">
        <v>189</v>
      </c>
      <c r="AU1143" s="227" t="s">
        <v>84</v>
      </c>
      <c r="AV1143" s="12" t="s">
        <v>84</v>
      </c>
      <c r="AW1143" s="12" t="s">
        <v>39</v>
      </c>
      <c r="AX1143" s="12" t="s">
        <v>76</v>
      </c>
      <c r="AY1143" s="227" t="s">
        <v>179</v>
      </c>
    </row>
    <row r="1144" spans="2:51" s="14" customFormat="1" ht="13.5">
      <c r="B1144" s="240"/>
      <c r="C1144" s="241"/>
      <c r="D1144" s="218" t="s">
        <v>189</v>
      </c>
      <c r="E1144" s="242" t="s">
        <v>22</v>
      </c>
      <c r="F1144" s="243" t="s">
        <v>1057</v>
      </c>
      <c r="G1144" s="241"/>
      <c r="H1144" s="244" t="s">
        <v>22</v>
      </c>
      <c r="I1144" s="245"/>
      <c r="J1144" s="241"/>
      <c r="K1144" s="241"/>
      <c r="L1144" s="246"/>
      <c r="M1144" s="247"/>
      <c r="N1144" s="248"/>
      <c r="O1144" s="248"/>
      <c r="P1144" s="248"/>
      <c r="Q1144" s="248"/>
      <c r="R1144" s="248"/>
      <c r="S1144" s="248"/>
      <c r="T1144" s="249"/>
      <c r="AT1144" s="250" t="s">
        <v>189</v>
      </c>
      <c r="AU1144" s="250" t="s">
        <v>84</v>
      </c>
      <c r="AV1144" s="14" t="s">
        <v>24</v>
      </c>
      <c r="AW1144" s="14" t="s">
        <v>39</v>
      </c>
      <c r="AX1144" s="14" t="s">
        <v>76</v>
      </c>
      <c r="AY1144" s="250" t="s">
        <v>179</v>
      </c>
    </row>
    <row r="1145" spans="2:51" s="12" customFormat="1" ht="13.5">
      <c r="B1145" s="216"/>
      <c r="C1145" s="217"/>
      <c r="D1145" s="218" t="s">
        <v>189</v>
      </c>
      <c r="E1145" s="219" t="s">
        <v>22</v>
      </c>
      <c r="F1145" s="220" t="s">
        <v>1197</v>
      </c>
      <c r="G1145" s="217"/>
      <c r="H1145" s="221">
        <v>13.464</v>
      </c>
      <c r="I1145" s="222"/>
      <c r="J1145" s="217"/>
      <c r="K1145" s="217"/>
      <c r="L1145" s="223"/>
      <c r="M1145" s="224"/>
      <c r="N1145" s="225"/>
      <c r="O1145" s="225"/>
      <c r="P1145" s="225"/>
      <c r="Q1145" s="225"/>
      <c r="R1145" s="225"/>
      <c r="S1145" s="225"/>
      <c r="T1145" s="226"/>
      <c r="AT1145" s="227" t="s">
        <v>189</v>
      </c>
      <c r="AU1145" s="227" t="s">
        <v>84</v>
      </c>
      <c r="AV1145" s="12" t="s">
        <v>84</v>
      </c>
      <c r="AW1145" s="12" t="s">
        <v>39</v>
      </c>
      <c r="AX1145" s="12" t="s">
        <v>76</v>
      </c>
      <c r="AY1145" s="227" t="s">
        <v>179</v>
      </c>
    </row>
    <row r="1146" spans="2:51" s="14" customFormat="1" ht="13.5">
      <c r="B1146" s="240"/>
      <c r="C1146" s="241"/>
      <c r="D1146" s="218" t="s">
        <v>189</v>
      </c>
      <c r="E1146" s="242" t="s">
        <v>22</v>
      </c>
      <c r="F1146" s="243" t="s">
        <v>1061</v>
      </c>
      <c r="G1146" s="241"/>
      <c r="H1146" s="244" t="s">
        <v>22</v>
      </c>
      <c r="I1146" s="245"/>
      <c r="J1146" s="241"/>
      <c r="K1146" s="241"/>
      <c r="L1146" s="246"/>
      <c r="M1146" s="247"/>
      <c r="N1146" s="248"/>
      <c r="O1146" s="248"/>
      <c r="P1146" s="248"/>
      <c r="Q1146" s="248"/>
      <c r="R1146" s="248"/>
      <c r="S1146" s="248"/>
      <c r="T1146" s="249"/>
      <c r="AT1146" s="250" t="s">
        <v>189</v>
      </c>
      <c r="AU1146" s="250" t="s">
        <v>84</v>
      </c>
      <c r="AV1146" s="14" t="s">
        <v>24</v>
      </c>
      <c r="AW1146" s="14" t="s">
        <v>39</v>
      </c>
      <c r="AX1146" s="14" t="s">
        <v>76</v>
      </c>
      <c r="AY1146" s="250" t="s">
        <v>179</v>
      </c>
    </row>
    <row r="1147" spans="2:51" s="12" customFormat="1" ht="13.5">
      <c r="B1147" s="216"/>
      <c r="C1147" s="217"/>
      <c r="D1147" s="218" t="s">
        <v>189</v>
      </c>
      <c r="E1147" s="219" t="s">
        <v>22</v>
      </c>
      <c r="F1147" s="220" t="s">
        <v>1198</v>
      </c>
      <c r="G1147" s="217"/>
      <c r="H1147" s="221">
        <v>8.4580000000000002</v>
      </c>
      <c r="I1147" s="222"/>
      <c r="J1147" s="217"/>
      <c r="K1147" s="217"/>
      <c r="L1147" s="223"/>
      <c r="M1147" s="224"/>
      <c r="N1147" s="225"/>
      <c r="O1147" s="225"/>
      <c r="P1147" s="225"/>
      <c r="Q1147" s="225"/>
      <c r="R1147" s="225"/>
      <c r="S1147" s="225"/>
      <c r="T1147" s="226"/>
      <c r="AT1147" s="227" t="s">
        <v>189</v>
      </c>
      <c r="AU1147" s="227" t="s">
        <v>84</v>
      </c>
      <c r="AV1147" s="12" t="s">
        <v>84</v>
      </c>
      <c r="AW1147" s="12" t="s">
        <v>39</v>
      </c>
      <c r="AX1147" s="12" t="s">
        <v>76</v>
      </c>
      <c r="AY1147" s="227" t="s">
        <v>179</v>
      </c>
    </row>
    <row r="1148" spans="2:51" s="14" customFormat="1" ht="13.5">
      <c r="B1148" s="240"/>
      <c r="C1148" s="241"/>
      <c r="D1148" s="218" t="s">
        <v>189</v>
      </c>
      <c r="E1148" s="242" t="s">
        <v>22</v>
      </c>
      <c r="F1148" s="243" t="s">
        <v>1063</v>
      </c>
      <c r="G1148" s="241"/>
      <c r="H1148" s="244" t="s">
        <v>22</v>
      </c>
      <c r="I1148" s="245"/>
      <c r="J1148" s="241"/>
      <c r="K1148" s="241"/>
      <c r="L1148" s="246"/>
      <c r="M1148" s="247"/>
      <c r="N1148" s="248"/>
      <c r="O1148" s="248"/>
      <c r="P1148" s="248"/>
      <c r="Q1148" s="248"/>
      <c r="R1148" s="248"/>
      <c r="S1148" s="248"/>
      <c r="T1148" s="249"/>
      <c r="AT1148" s="250" t="s">
        <v>189</v>
      </c>
      <c r="AU1148" s="250" t="s">
        <v>84</v>
      </c>
      <c r="AV1148" s="14" t="s">
        <v>24</v>
      </c>
      <c r="AW1148" s="14" t="s">
        <v>39</v>
      </c>
      <c r="AX1148" s="14" t="s">
        <v>76</v>
      </c>
      <c r="AY1148" s="250" t="s">
        <v>179</v>
      </c>
    </row>
    <row r="1149" spans="2:51" s="12" customFormat="1" ht="13.5">
      <c r="B1149" s="216"/>
      <c r="C1149" s="217"/>
      <c r="D1149" s="218" t="s">
        <v>189</v>
      </c>
      <c r="E1149" s="219" t="s">
        <v>22</v>
      </c>
      <c r="F1149" s="220" t="s">
        <v>1199</v>
      </c>
      <c r="G1149" s="217"/>
      <c r="H1149" s="221">
        <v>5.23</v>
      </c>
      <c r="I1149" s="222"/>
      <c r="J1149" s="217"/>
      <c r="K1149" s="217"/>
      <c r="L1149" s="223"/>
      <c r="M1149" s="224"/>
      <c r="N1149" s="225"/>
      <c r="O1149" s="225"/>
      <c r="P1149" s="225"/>
      <c r="Q1149" s="225"/>
      <c r="R1149" s="225"/>
      <c r="S1149" s="225"/>
      <c r="T1149" s="226"/>
      <c r="AT1149" s="227" t="s">
        <v>189</v>
      </c>
      <c r="AU1149" s="227" t="s">
        <v>84</v>
      </c>
      <c r="AV1149" s="12" t="s">
        <v>84</v>
      </c>
      <c r="AW1149" s="12" t="s">
        <v>39</v>
      </c>
      <c r="AX1149" s="12" t="s">
        <v>76</v>
      </c>
      <c r="AY1149" s="227" t="s">
        <v>179</v>
      </c>
    </row>
    <row r="1150" spans="2:51" s="12" customFormat="1" ht="13.5">
      <c r="B1150" s="216"/>
      <c r="C1150" s="217"/>
      <c r="D1150" s="218" t="s">
        <v>189</v>
      </c>
      <c r="E1150" s="219" t="s">
        <v>22</v>
      </c>
      <c r="F1150" s="220" t="s">
        <v>1200</v>
      </c>
      <c r="G1150" s="217"/>
      <c r="H1150" s="221">
        <v>5.8650000000000002</v>
      </c>
      <c r="I1150" s="222"/>
      <c r="J1150" s="217"/>
      <c r="K1150" s="217"/>
      <c r="L1150" s="223"/>
      <c r="M1150" s="224"/>
      <c r="N1150" s="225"/>
      <c r="O1150" s="225"/>
      <c r="P1150" s="225"/>
      <c r="Q1150" s="225"/>
      <c r="R1150" s="225"/>
      <c r="S1150" s="225"/>
      <c r="T1150" s="226"/>
      <c r="AT1150" s="227" t="s">
        <v>189</v>
      </c>
      <c r="AU1150" s="227" t="s">
        <v>84</v>
      </c>
      <c r="AV1150" s="12" t="s">
        <v>84</v>
      </c>
      <c r="AW1150" s="12" t="s">
        <v>39</v>
      </c>
      <c r="AX1150" s="12" t="s">
        <v>76</v>
      </c>
      <c r="AY1150" s="227" t="s">
        <v>179</v>
      </c>
    </row>
    <row r="1151" spans="2:51" s="12" customFormat="1" ht="13.5">
      <c r="B1151" s="216"/>
      <c r="C1151" s="217"/>
      <c r="D1151" s="218" t="s">
        <v>189</v>
      </c>
      <c r="E1151" s="219" t="s">
        <v>22</v>
      </c>
      <c r="F1151" s="220" t="s">
        <v>1201</v>
      </c>
      <c r="G1151" s="217"/>
      <c r="H1151" s="221">
        <v>5.9249999999999998</v>
      </c>
      <c r="I1151" s="222"/>
      <c r="J1151" s="217"/>
      <c r="K1151" s="217"/>
      <c r="L1151" s="223"/>
      <c r="M1151" s="224"/>
      <c r="N1151" s="225"/>
      <c r="O1151" s="225"/>
      <c r="P1151" s="225"/>
      <c r="Q1151" s="225"/>
      <c r="R1151" s="225"/>
      <c r="S1151" s="225"/>
      <c r="T1151" s="226"/>
      <c r="AT1151" s="227" t="s">
        <v>189</v>
      </c>
      <c r="AU1151" s="227" t="s">
        <v>84</v>
      </c>
      <c r="AV1151" s="12" t="s">
        <v>84</v>
      </c>
      <c r="AW1151" s="12" t="s">
        <v>39</v>
      </c>
      <c r="AX1151" s="12" t="s">
        <v>76</v>
      </c>
      <c r="AY1151" s="227" t="s">
        <v>179</v>
      </c>
    </row>
    <row r="1152" spans="2:51" s="14" customFormat="1" ht="13.5">
      <c r="B1152" s="240"/>
      <c r="C1152" s="241"/>
      <c r="D1152" s="218" t="s">
        <v>189</v>
      </c>
      <c r="E1152" s="242" t="s">
        <v>22</v>
      </c>
      <c r="F1152" s="243" t="s">
        <v>1008</v>
      </c>
      <c r="G1152" s="241"/>
      <c r="H1152" s="244" t="s">
        <v>22</v>
      </c>
      <c r="I1152" s="245"/>
      <c r="J1152" s="241"/>
      <c r="K1152" s="241"/>
      <c r="L1152" s="246"/>
      <c r="M1152" s="247"/>
      <c r="N1152" s="248"/>
      <c r="O1152" s="248"/>
      <c r="P1152" s="248"/>
      <c r="Q1152" s="248"/>
      <c r="R1152" s="248"/>
      <c r="S1152" s="248"/>
      <c r="T1152" s="249"/>
      <c r="AT1152" s="250" t="s">
        <v>189</v>
      </c>
      <c r="AU1152" s="250" t="s">
        <v>84</v>
      </c>
      <c r="AV1152" s="14" t="s">
        <v>24</v>
      </c>
      <c r="AW1152" s="14" t="s">
        <v>39</v>
      </c>
      <c r="AX1152" s="14" t="s">
        <v>76</v>
      </c>
      <c r="AY1152" s="250" t="s">
        <v>179</v>
      </c>
    </row>
    <row r="1153" spans="2:65" s="12" customFormat="1" ht="13.5">
      <c r="B1153" s="216"/>
      <c r="C1153" s="217"/>
      <c r="D1153" s="218" t="s">
        <v>189</v>
      </c>
      <c r="E1153" s="219" t="s">
        <v>22</v>
      </c>
      <c r="F1153" s="220" t="s">
        <v>1142</v>
      </c>
      <c r="G1153" s="217"/>
      <c r="H1153" s="221">
        <v>42.88</v>
      </c>
      <c r="I1153" s="222"/>
      <c r="J1153" s="217"/>
      <c r="K1153" s="217"/>
      <c r="L1153" s="223"/>
      <c r="M1153" s="224"/>
      <c r="N1153" s="225"/>
      <c r="O1153" s="225"/>
      <c r="P1153" s="225"/>
      <c r="Q1153" s="225"/>
      <c r="R1153" s="225"/>
      <c r="S1153" s="225"/>
      <c r="T1153" s="226"/>
      <c r="AT1153" s="227" t="s">
        <v>189</v>
      </c>
      <c r="AU1153" s="227" t="s">
        <v>84</v>
      </c>
      <c r="AV1153" s="12" t="s">
        <v>84</v>
      </c>
      <c r="AW1153" s="12" t="s">
        <v>39</v>
      </c>
      <c r="AX1153" s="12" t="s">
        <v>76</v>
      </c>
      <c r="AY1153" s="227" t="s">
        <v>179</v>
      </c>
    </row>
    <row r="1154" spans="2:65" s="13" customFormat="1" ht="13.5">
      <c r="B1154" s="228"/>
      <c r="C1154" s="229"/>
      <c r="D1154" s="230" t="s">
        <v>189</v>
      </c>
      <c r="E1154" s="231" t="s">
        <v>22</v>
      </c>
      <c r="F1154" s="232" t="s">
        <v>191</v>
      </c>
      <c r="G1154" s="229"/>
      <c r="H1154" s="233">
        <v>555.54700000000003</v>
      </c>
      <c r="I1154" s="234"/>
      <c r="J1154" s="229"/>
      <c r="K1154" s="229"/>
      <c r="L1154" s="235"/>
      <c r="M1154" s="236"/>
      <c r="N1154" s="237"/>
      <c r="O1154" s="237"/>
      <c r="P1154" s="237"/>
      <c r="Q1154" s="237"/>
      <c r="R1154" s="237"/>
      <c r="S1154" s="237"/>
      <c r="T1154" s="238"/>
      <c r="AT1154" s="239" t="s">
        <v>189</v>
      </c>
      <c r="AU1154" s="239" t="s">
        <v>84</v>
      </c>
      <c r="AV1154" s="13" t="s">
        <v>187</v>
      </c>
      <c r="AW1154" s="13" t="s">
        <v>39</v>
      </c>
      <c r="AX1154" s="13" t="s">
        <v>24</v>
      </c>
      <c r="AY1154" s="239" t="s">
        <v>179</v>
      </c>
    </row>
    <row r="1155" spans="2:65" s="1" customFormat="1" ht="31.5" customHeight="1">
      <c r="B1155" s="41"/>
      <c r="C1155" s="204" t="s">
        <v>718</v>
      </c>
      <c r="D1155" s="204" t="s">
        <v>182</v>
      </c>
      <c r="E1155" s="205" t="s">
        <v>1202</v>
      </c>
      <c r="F1155" s="206" t="s">
        <v>1203</v>
      </c>
      <c r="G1155" s="207" t="s">
        <v>212</v>
      </c>
      <c r="H1155" s="208">
        <v>15.03</v>
      </c>
      <c r="I1155" s="209"/>
      <c r="J1155" s="210">
        <f>ROUND(I1155*H1155,2)</f>
        <v>0</v>
      </c>
      <c r="K1155" s="206" t="s">
        <v>186</v>
      </c>
      <c r="L1155" s="61"/>
      <c r="M1155" s="211" t="s">
        <v>22</v>
      </c>
      <c r="N1155" s="212" t="s">
        <v>47</v>
      </c>
      <c r="O1155" s="42"/>
      <c r="P1155" s="213">
        <f>O1155*H1155</f>
        <v>0</v>
      </c>
      <c r="Q1155" s="213">
        <v>0</v>
      </c>
      <c r="R1155" s="213">
        <f>Q1155*H1155</f>
        <v>0</v>
      </c>
      <c r="S1155" s="213">
        <v>0</v>
      </c>
      <c r="T1155" s="214">
        <f>S1155*H1155</f>
        <v>0</v>
      </c>
      <c r="AR1155" s="24" t="s">
        <v>266</v>
      </c>
      <c r="AT1155" s="24" t="s">
        <v>182</v>
      </c>
      <c r="AU1155" s="24" t="s">
        <v>84</v>
      </c>
      <c r="AY1155" s="24" t="s">
        <v>179</v>
      </c>
      <c r="BE1155" s="215">
        <f>IF(N1155="základní",J1155,0)</f>
        <v>0</v>
      </c>
      <c r="BF1155" s="215">
        <f>IF(N1155="snížená",J1155,0)</f>
        <v>0</v>
      </c>
      <c r="BG1155" s="215">
        <f>IF(N1155="zákl. přenesená",J1155,0)</f>
        <v>0</v>
      </c>
      <c r="BH1155" s="215">
        <f>IF(N1155="sníž. přenesená",J1155,0)</f>
        <v>0</v>
      </c>
      <c r="BI1155" s="215">
        <f>IF(N1155="nulová",J1155,0)</f>
        <v>0</v>
      </c>
      <c r="BJ1155" s="24" t="s">
        <v>24</v>
      </c>
      <c r="BK1155" s="215">
        <f>ROUND(I1155*H1155,2)</f>
        <v>0</v>
      </c>
      <c r="BL1155" s="24" t="s">
        <v>266</v>
      </c>
      <c r="BM1155" s="24" t="s">
        <v>1204</v>
      </c>
    </row>
    <row r="1156" spans="2:65" s="12" customFormat="1" ht="13.5">
      <c r="B1156" s="216"/>
      <c r="C1156" s="217"/>
      <c r="D1156" s="218" t="s">
        <v>189</v>
      </c>
      <c r="E1156" s="219" t="s">
        <v>22</v>
      </c>
      <c r="F1156" s="220" t="s">
        <v>1205</v>
      </c>
      <c r="G1156" s="217"/>
      <c r="H1156" s="221">
        <v>15.03</v>
      </c>
      <c r="I1156" s="222"/>
      <c r="J1156" s="217"/>
      <c r="K1156" s="217"/>
      <c r="L1156" s="223"/>
      <c r="M1156" s="224"/>
      <c r="N1156" s="225"/>
      <c r="O1156" s="225"/>
      <c r="P1156" s="225"/>
      <c r="Q1156" s="225"/>
      <c r="R1156" s="225"/>
      <c r="S1156" s="225"/>
      <c r="T1156" s="226"/>
      <c r="AT1156" s="227" t="s">
        <v>189</v>
      </c>
      <c r="AU1156" s="227" t="s">
        <v>84</v>
      </c>
      <c r="AV1156" s="12" t="s">
        <v>84</v>
      </c>
      <c r="AW1156" s="12" t="s">
        <v>39</v>
      </c>
      <c r="AX1156" s="12" t="s">
        <v>24</v>
      </c>
      <c r="AY1156" s="227" t="s">
        <v>179</v>
      </c>
    </row>
    <row r="1157" spans="2:65" s="11" customFormat="1" ht="29.85" customHeight="1">
      <c r="B1157" s="187"/>
      <c r="C1157" s="188"/>
      <c r="D1157" s="201" t="s">
        <v>75</v>
      </c>
      <c r="E1157" s="202" t="s">
        <v>1206</v>
      </c>
      <c r="F1157" s="202" t="s">
        <v>1207</v>
      </c>
      <c r="G1157" s="188"/>
      <c r="H1157" s="188"/>
      <c r="I1157" s="191"/>
      <c r="J1157" s="203">
        <f>BK1157</f>
        <v>0</v>
      </c>
      <c r="K1157" s="188"/>
      <c r="L1157" s="193"/>
      <c r="M1157" s="194"/>
      <c r="N1157" s="195"/>
      <c r="O1157" s="195"/>
      <c r="P1157" s="196">
        <f>SUM(P1158:P1168)</f>
        <v>0</v>
      </c>
      <c r="Q1157" s="195"/>
      <c r="R1157" s="196">
        <f>SUM(R1158:R1168)</f>
        <v>0</v>
      </c>
      <c r="S1157" s="195"/>
      <c r="T1157" s="197">
        <f>SUM(T1158:T1168)</f>
        <v>0</v>
      </c>
      <c r="AR1157" s="198" t="s">
        <v>84</v>
      </c>
      <c r="AT1157" s="199" t="s">
        <v>75</v>
      </c>
      <c r="AU1157" s="199" t="s">
        <v>24</v>
      </c>
      <c r="AY1157" s="198" t="s">
        <v>179</v>
      </c>
      <c r="BK1157" s="200">
        <f>SUM(BK1158:BK1168)</f>
        <v>0</v>
      </c>
    </row>
    <row r="1158" spans="2:65" s="1" customFormat="1" ht="22.5" customHeight="1">
      <c r="B1158" s="41"/>
      <c r="C1158" s="204" t="s">
        <v>1208</v>
      </c>
      <c r="D1158" s="204" t="s">
        <v>182</v>
      </c>
      <c r="E1158" s="205" t="s">
        <v>1209</v>
      </c>
      <c r="F1158" s="206" t="s">
        <v>1210</v>
      </c>
      <c r="G1158" s="207" t="s">
        <v>328</v>
      </c>
      <c r="H1158" s="208">
        <v>5</v>
      </c>
      <c r="I1158" s="209"/>
      <c r="J1158" s="210">
        <f>ROUND(I1158*H1158,2)</f>
        <v>0</v>
      </c>
      <c r="K1158" s="206" t="s">
        <v>186</v>
      </c>
      <c r="L1158" s="61"/>
      <c r="M1158" s="211" t="s">
        <v>22</v>
      </c>
      <c r="N1158" s="212" t="s">
        <v>47</v>
      </c>
      <c r="O1158" s="42"/>
      <c r="P1158" s="213">
        <f>O1158*H1158</f>
        <v>0</v>
      </c>
      <c r="Q1158" s="213">
        <v>0</v>
      </c>
      <c r="R1158" s="213">
        <f>Q1158*H1158</f>
        <v>0</v>
      </c>
      <c r="S1158" s="213">
        <v>0</v>
      </c>
      <c r="T1158" s="214">
        <f>S1158*H1158</f>
        <v>0</v>
      </c>
      <c r="AR1158" s="24" t="s">
        <v>266</v>
      </c>
      <c r="AT1158" s="24" t="s">
        <v>182</v>
      </c>
      <c r="AU1158" s="24" t="s">
        <v>84</v>
      </c>
      <c r="AY1158" s="24" t="s">
        <v>179</v>
      </c>
      <c r="BE1158" s="215">
        <f>IF(N1158="základní",J1158,0)</f>
        <v>0</v>
      </c>
      <c r="BF1158" s="215">
        <f>IF(N1158="snížená",J1158,0)</f>
        <v>0</v>
      </c>
      <c r="BG1158" s="215">
        <f>IF(N1158="zákl. přenesená",J1158,0)</f>
        <v>0</v>
      </c>
      <c r="BH1158" s="215">
        <f>IF(N1158="sníž. přenesená",J1158,0)</f>
        <v>0</v>
      </c>
      <c r="BI1158" s="215">
        <f>IF(N1158="nulová",J1158,0)</f>
        <v>0</v>
      </c>
      <c r="BJ1158" s="24" t="s">
        <v>24</v>
      </c>
      <c r="BK1158" s="215">
        <f>ROUND(I1158*H1158,2)</f>
        <v>0</v>
      </c>
      <c r="BL1158" s="24" t="s">
        <v>266</v>
      </c>
      <c r="BM1158" s="24" t="s">
        <v>1211</v>
      </c>
    </row>
    <row r="1159" spans="2:65" s="14" customFormat="1" ht="13.5">
      <c r="B1159" s="240"/>
      <c r="C1159" s="241"/>
      <c r="D1159" s="218" t="s">
        <v>189</v>
      </c>
      <c r="E1159" s="242" t="s">
        <v>22</v>
      </c>
      <c r="F1159" s="243" t="s">
        <v>317</v>
      </c>
      <c r="G1159" s="241"/>
      <c r="H1159" s="244" t="s">
        <v>22</v>
      </c>
      <c r="I1159" s="245"/>
      <c r="J1159" s="241"/>
      <c r="K1159" s="241"/>
      <c r="L1159" s="246"/>
      <c r="M1159" s="247"/>
      <c r="N1159" s="248"/>
      <c r="O1159" s="248"/>
      <c r="P1159" s="248"/>
      <c r="Q1159" s="248"/>
      <c r="R1159" s="248"/>
      <c r="S1159" s="248"/>
      <c r="T1159" s="249"/>
      <c r="AT1159" s="250" t="s">
        <v>189</v>
      </c>
      <c r="AU1159" s="250" t="s">
        <v>84</v>
      </c>
      <c r="AV1159" s="14" t="s">
        <v>24</v>
      </c>
      <c r="AW1159" s="14" t="s">
        <v>39</v>
      </c>
      <c r="AX1159" s="14" t="s">
        <v>76</v>
      </c>
      <c r="AY1159" s="250" t="s">
        <v>179</v>
      </c>
    </row>
    <row r="1160" spans="2:65" s="12" customFormat="1" ht="13.5">
      <c r="B1160" s="216"/>
      <c r="C1160" s="217"/>
      <c r="D1160" s="218" t="s">
        <v>189</v>
      </c>
      <c r="E1160" s="219" t="s">
        <v>22</v>
      </c>
      <c r="F1160" s="220" t="s">
        <v>203</v>
      </c>
      <c r="G1160" s="217"/>
      <c r="H1160" s="221">
        <v>5</v>
      </c>
      <c r="I1160" s="222"/>
      <c r="J1160" s="217"/>
      <c r="K1160" s="217"/>
      <c r="L1160" s="223"/>
      <c r="M1160" s="224"/>
      <c r="N1160" s="225"/>
      <c r="O1160" s="225"/>
      <c r="P1160" s="225"/>
      <c r="Q1160" s="225"/>
      <c r="R1160" s="225"/>
      <c r="S1160" s="225"/>
      <c r="T1160" s="226"/>
      <c r="AT1160" s="227" t="s">
        <v>189</v>
      </c>
      <c r="AU1160" s="227" t="s">
        <v>84</v>
      </c>
      <c r="AV1160" s="12" t="s">
        <v>84</v>
      </c>
      <c r="AW1160" s="12" t="s">
        <v>39</v>
      </c>
      <c r="AX1160" s="12" t="s">
        <v>76</v>
      </c>
      <c r="AY1160" s="227" t="s">
        <v>179</v>
      </c>
    </row>
    <row r="1161" spans="2:65" s="13" customFormat="1" ht="13.5">
      <c r="B1161" s="228"/>
      <c r="C1161" s="229"/>
      <c r="D1161" s="230" t="s">
        <v>189</v>
      </c>
      <c r="E1161" s="231" t="s">
        <v>22</v>
      </c>
      <c r="F1161" s="232" t="s">
        <v>191</v>
      </c>
      <c r="G1161" s="229"/>
      <c r="H1161" s="233">
        <v>5</v>
      </c>
      <c r="I1161" s="234"/>
      <c r="J1161" s="229"/>
      <c r="K1161" s="229"/>
      <c r="L1161" s="235"/>
      <c r="M1161" s="236"/>
      <c r="N1161" s="237"/>
      <c r="O1161" s="237"/>
      <c r="P1161" s="237"/>
      <c r="Q1161" s="237"/>
      <c r="R1161" s="237"/>
      <c r="S1161" s="237"/>
      <c r="T1161" s="238"/>
      <c r="AT1161" s="239" t="s">
        <v>189</v>
      </c>
      <c r="AU1161" s="239" t="s">
        <v>84</v>
      </c>
      <c r="AV1161" s="13" t="s">
        <v>187</v>
      </c>
      <c r="AW1161" s="13" t="s">
        <v>39</v>
      </c>
      <c r="AX1161" s="13" t="s">
        <v>24</v>
      </c>
      <c r="AY1161" s="239" t="s">
        <v>179</v>
      </c>
    </row>
    <row r="1162" spans="2:65" s="1" customFormat="1" ht="22.5" customHeight="1">
      <c r="B1162" s="41"/>
      <c r="C1162" s="204" t="s">
        <v>721</v>
      </c>
      <c r="D1162" s="204" t="s">
        <v>182</v>
      </c>
      <c r="E1162" s="205" t="s">
        <v>1212</v>
      </c>
      <c r="F1162" s="206" t="s">
        <v>1213</v>
      </c>
      <c r="G1162" s="207" t="s">
        <v>372</v>
      </c>
      <c r="H1162" s="208">
        <v>15</v>
      </c>
      <c r="I1162" s="209"/>
      <c r="J1162" s="210">
        <f>ROUND(I1162*H1162,2)</f>
        <v>0</v>
      </c>
      <c r="K1162" s="206" t="s">
        <v>186</v>
      </c>
      <c r="L1162" s="61"/>
      <c r="M1162" s="211" t="s">
        <v>22</v>
      </c>
      <c r="N1162" s="212" t="s">
        <v>47</v>
      </c>
      <c r="O1162" s="42"/>
      <c r="P1162" s="213">
        <f>O1162*H1162</f>
        <v>0</v>
      </c>
      <c r="Q1162" s="213">
        <v>0</v>
      </c>
      <c r="R1162" s="213">
        <f>Q1162*H1162</f>
        <v>0</v>
      </c>
      <c r="S1162" s="213">
        <v>0</v>
      </c>
      <c r="T1162" s="214">
        <f>S1162*H1162</f>
        <v>0</v>
      </c>
      <c r="AR1162" s="24" t="s">
        <v>266</v>
      </c>
      <c r="AT1162" s="24" t="s">
        <v>182</v>
      </c>
      <c r="AU1162" s="24" t="s">
        <v>84</v>
      </c>
      <c r="AY1162" s="24" t="s">
        <v>179</v>
      </c>
      <c r="BE1162" s="215">
        <f>IF(N1162="základní",J1162,0)</f>
        <v>0</v>
      </c>
      <c r="BF1162" s="215">
        <f>IF(N1162="snížená",J1162,0)</f>
        <v>0</v>
      </c>
      <c r="BG1162" s="215">
        <f>IF(N1162="zákl. přenesená",J1162,0)</f>
        <v>0</v>
      </c>
      <c r="BH1162" s="215">
        <f>IF(N1162="sníž. přenesená",J1162,0)</f>
        <v>0</v>
      </c>
      <c r="BI1162" s="215">
        <f>IF(N1162="nulová",J1162,0)</f>
        <v>0</v>
      </c>
      <c r="BJ1162" s="24" t="s">
        <v>24</v>
      </c>
      <c r="BK1162" s="215">
        <f>ROUND(I1162*H1162,2)</f>
        <v>0</v>
      </c>
      <c r="BL1162" s="24" t="s">
        <v>266</v>
      </c>
      <c r="BM1162" s="24" t="s">
        <v>1214</v>
      </c>
    </row>
    <row r="1163" spans="2:65" s="14" customFormat="1" ht="13.5">
      <c r="B1163" s="240"/>
      <c r="C1163" s="241"/>
      <c r="D1163" s="218" t="s">
        <v>189</v>
      </c>
      <c r="E1163" s="242" t="s">
        <v>22</v>
      </c>
      <c r="F1163" s="243" t="s">
        <v>317</v>
      </c>
      <c r="G1163" s="241"/>
      <c r="H1163" s="244" t="s">
        <v>22</v>
      </c>
      <c r="I1163" s="245"/>
      <c r="J1163" s="241"/>
      <c r="K1163" s="241"/>
      <c r="L1163" s="246"/>
      <c r="M1163" s="247"/>
      <c r="N1163" s="248"/>
      <c r="O1163" s="248"/>
      <c r="P1163" s="248"/>
      <c r="Q1163" s="248"/>
      <c r="R1163" s="248"/>
      <c r="S1163" s="248"/>
      <c r="T1163" s="249"/>
      <c r="AT1163" s="250" t="s">
        <v>189</v>
      </c>
      <c r="AU1163" s="250" t="s">
        <v>84</v>
      </c>
      <c r="AV1163" s="14" t="s">
        <v>24</v>
      </c>
      <c r="AW1163" s="14" t="s">
        <v>39</v>
      </c>
      <c r="AX1163" s="14" t="s">
        <v>76</v>
      </c>
      <c r="AY1163" s="250" t="s">
        <v>179</v>
      </c>
    </row>
    <row r="1164" spans="2:65" s="12" customFormat="1" ht="13.5">
      <c r="B1164" s="216"/>
      <c r="C1164" s="217"/>
      <c r="D1164" s="218" t="s">
        <v>189</v>
      </c>
      <c r="E1164" s="219" t="s">
        <v>22</v>
      </c>
      <c r="F1164" s="220" t="s">
        <v>10</v>
      </c>
      <c r="G1164" s="217"/>
      <c r="H1164" s="221">
        <v>15</v>
      </c>
      <c r="I1164" s="222"/>
      <c r="J1164" s="217"/>
      <c r="K1164" s="217"/>
      <c r="L1164" s="223"/>
      <c r="M1164" s="224"/>
      <c r="N1164" s="225"/>
      <c r="O1164" s="225"/>
      <c r="P1164" s="225"/>
      <c r="Q1164" s="225"/>
      <c r="R1164" s="225"/>
      <c r="S1164" s="225"/>
      <c r="T1164" s="226"/>
      <c r="AT1164" s="227" t="s">
        <v>189</v>
      </c>
      <c r="AU1164" s="227" t="s">
        <v>84</v>
      </c>
      <c r="AV1164" s="12" t="s">
        <v>84</v>
      </c>
      <c r="AW1164" s="12" t="s">
        <v>39</v>
      </c>
      <c r="AX1164" s="12" t="s">
        <v>76</v>
      </c>
      <c r="AY1164" s="227" t="s">
        <v>179</v>
      </c>
    </row>
    <row r="1165" spans="2:65" s="13" customFormat="1" ht="13.5">
      <c r="B1165" s="228"/>
      <c r="C1165" s="229"/>
      <c r="D1165" s="230" t="s">
        <v>189</v>
      </c>
      <c r="E1165" s="231" t="s">
        <v>22</v>
      </c>
      <c r="F1165" s="232" t="s">
        <v>191</v>
      </c>
      <c r="G1165" s="229"/>
      <c r="H1165" s="233">
        <v>15</v>
      </c>
      <c r="I1165" s="234"/>
      <c r="J1165" s="229"/>
      <c r="K1165" s="229"/>
      <c r="L1165" s="235"/>
      <c r="M1165" s="236"/>
      <c r="N1165" s="237"/>
      <c r="O1165" s="237"/>
      <c r="P1165" s="237"/>
      <c r="Q1165" s="237"/>
      <c r="R1165" s="237"/>
      <c r="S1165" s="237"/>
      <c r="T1165" s="238"/>
      <c r="AT1165" s="239" t="s">
        <v>189</v>
      </c>
      <c r="AU1165" s="239" t="s">
        <v>84</v>
      </c>
      <c r="AV1165" s="13" t="s">
        <v>187</v>
      </c>
      <c r="AW1165" s="13" t="s">
        <v>39</v>
      </c>
      <c r="AX1165" s="13" t="s">
        <v>24</v>
      </c>
      <c r="AY1165" s="239" t="s">
        <v>179</v>
      </c>
    </row>
    <row r="1166" spans="2:65" s="1" customFormat="1" ht="22.5" customHeight="1">
      <c r="B1166" s="41"/>
      <c r="C1166" s="204" t="s">
        <v>1215</v>
      </c>
      <c r="D1166" s="204" t="s">
        <v>182</v>
      </c>
      <c r="E1166" s="205" t="s">
        <v>1216</v>
      </c>
      <c r="F1166" s="206" t="s">
        <v>1217</v>
      </c>
      <c r="G1166" s="207" t="s">
        <v>328</v>
      </c>
      <c r="H1166" s="208">
        <v>3</v>
      </c>
      <c r="I1166" s="209"/>
      <c r="J1166" s="210">
        <f>ROUND(I1166*H1166,2)</f>
        <v>0</v>
      </c>
      <c r="K1166" s="206" t="s">
        <v>280</v>
      </c>
      <c r="L1166" s="61"/>
      <c r="M1166" s="211" t="s">
        <v>22</v>
      </c>
      <c r="N1166" s="212" t="s">
        <v>47</v>
      </c>
      <c r="O1166" s="42"/>
      <c r="P1166" s="213">
        <f>O1166*H1166</f>
        <v>0</v>
      </c>
      <c r="Q1166" s="213">
        <v>0</v>
      </c>
      <c r="R1166" s="213">
        <f>Q1166*H1166</f>
        <v>0</v>
      </c>
      <c r="S1166" s="213">
        <v>0</v>
      </c>
      <c r="T1166" s="214">
        <f>S1166*H1166</f>
        <v>0</v>
      </c>
      <c r="AR1166" s="24" t="s">
        <v>187</v>
      </c>
      <c r="AT1166" s="24" t="s">
        <v>182</v>
      </c>
      <c r="AU1166" s="24" t="s">
        <v>84</v>
      </c>
      <c r="AY1166" s="24" t="s">
        <v>179</v>
      </c>
      <c r="BE1166" s="215">
        <f>IF(N1166="základní",J1166,0)</f>
        <v>0</v>
      </c>
      <c r="BF1166" s="215">
        <f>IF(N1166="snížená",J1166,0)</f>
        <v>0</v>
      </c>
      <c r="BG1166" s="215">
        <f>IF(N1166="zákl. přenesená",J1166,0)</f>
        <v>0</v>
      </c>
      <c r="BH1166" s="215">
        <f>IF(N1166="sníž. přenesená",J1166,0)</f>
        <v>0</v>
      </c>
      <c r="BI1166" s="215">
        <f>IF(N1166="nulová",J1166,0)</f>
        <v>0</v>
      </c>
      <c r="BJ1166" s="24" t="s">
        <v>24</v>
      </c>
      <c r="BK1166" s="215">
        <f>ROUND(I1166*H1166,2)</f>
        <v>0</v>
      </c>
      <c r="BL1166" s="24" t="s">
        <v>187</v>
      </c>
      <c r="BM1166" s="24" t="s">
        <v>1218</v>
      </c>
    </row>
    <row r="1167" spans="2:65" s="12" customFormat="1" ht="13.5">
      <c r="B1167" s="216"/>
      <c r="C1167" s="217"/>
      <c r="D1167" s="218" t="s">
        <v>189</v>
      </c>
      <c r="E1167" s="219" t="s">
        <v>22</v>
      </c>
      <c r="F1167" s="220" t="s">
        <v>197</v>
      </c>
      <c r="G1167" s="217"/>
      <c r="H1167" s="221">
        <v>3</v>
      </c>
      <c r="I1167" s="222"/>
      <c r="J1167" s="217"/>
      <c r="K1167" s="217"/>
      <c r="L1167" s="223"/>
      <c r="M1167" s="224"/>
      <c r="N1167" s="225"/>
      <c r="O1167" s="225"/>
      <c r="P1167" s="225"/>
      <c r="Q1167" s="225"/>
      <c r="R1167" s="225"/>
      <c r="S1167" s="225"/>
      <c r="T1167" s="226"/>
      <c r="AT1167" s="227" t="s">
        <v>189</v>
      </c>
      <c r="AU1167" s="227" t="s">
        <v>84</v>
      </c>
      <c r="AV1167" s="12" t="s">
        <v>84</v>
      </c>
      <c r="AW1167" s="12" t="s">
        <v>39</v>
      </c>
      <c r="AX1167" s="12" t="s">
        <v>76</v>
      </c>
      <c r="AY1167" s="227" t="s">
        <v>179</v>
      </c>
    </row>
    <row r="1168" spans="2:65" s="13" customFormat="1" ht="13.5">
      <c r="B1168" s="228"/>
      <c r="C1168" s="229"/>
      <c r="D1168" s="218" t="s">
        <v>189</v>
      </c>
      <c r="E1168" s="251" t="s">
        <v>22</v>
      </c>
      <c r="F1168" s="252" t="s">
        <v>191</v>
      </c>
      <c r="G1168" s="229"/>
      <c r="H1168" s="253">
        <v>3</v>
      </c>
      <c r="I1168" s="234"/>
      <c r="J1168" s="229"/>
      <c r="K1168" s="229"/>
      <c r="L1168" s="235"/>
      <c r="M1168" s="236"/>
      <c r="N1168" s="237"/>
      <c r="O1168" s="237"/>
      <c r="P1168" s="237"/>
      <c r="Q1168" s="237"/>
      <c r="R1168" s="237"/>
      <c r="S1168" s="237"/>
      <c r="T1168" s="238"/>
      <c r="AT1168" s="239" t="s">
        <v>189</v>
      </c>
      <c r="AU1168" s="239" t="s">
        <v>84</v>
      </c>
      <c r="AV1168" s="13" t="s">
        <v>187</v>
      </c>
      <c r="AW1168" s="13" t="s">
        <v>39</v>
      </c>
      <c r="AX1168" s="13" t="s">
        <v>24</v>
      </c>
      <c r="AY1168" s="239" t="s">
        <v>179</v>
      </c>
    </row>
    <row r="1169" spans="2:65" s="11" customFormat="1" ht="29.85" customHeight="1">
      <c r="B1169" s="187"/>
      <c r="C1169" s="188"/>
      <c r="D1169" s="201" t="s">
        <v>75</v>
      </c>
      <c r="E1169" s="202" t="s">
        <v>1219</v>
      </c>
      <c r="F1169" s="202" t="s">
        <v>1220</v>
      </c>
      <c r="G1169" s="188"/>
      <c r="H1169" s="188"/>
      <c r="I1169" s="191"/>
      <c r="J1169" s="203">
        <f>BK1169</f>
        <v>0</v>
      </c>
      <c r="K1169" s="188"/>
      <c r="L1169" s="193"/>
      <c r="M1169" s="194"/>
      <c r="N1169" s="195"/>
      <c r="O1169" s="195"/>
      <c r="P1169" s="196">
        <f>P1170+SUM(P1171:P1187)</f>
        <v>0</v>
      </c>
      <c r="Q1169" s="195"/>
      <c r="R1169" s="196">
        <f>R1170+SUM(R1171:R1187)</f>
        <v>0</v>
      </c>
      <c r="S1169" s="195"/>
      <c r="T1169" s="197">
        <f>T1170+SUM(T1171:T1187)</f>
        <v>0</v>
      </c>
      <c r="AR1169" s="198" t="s">
        <v>84</v>
      </c>
      <c r="AT1169" s="199" t="s">
        <v>75</v>
      </c>
      <c r="AU1169" s="199" t="s">
        <v>24</v>
      </c>
      <c r="AY1169" s="198" t="s">
        <v>179</v>
      </c>
      <c r="BK1169" s="200">
        <f>BK1170+SUM(BK1171:BK1187)</f>
        <v>0</v>
      </c>
    </row>
    <row r="1170" spans="2:65" s="1" customFormat="1" ht="22.5" customHeight="1">
      <c r="B1170" s="41"/>
      <c r="C1170" s="204" t="s">
        <v>726</v>
      </c>
      <c r="D1170" s="204" t="s">
        <v>182</v>
      </c>
      <c r="E1170" s="205" t="s">
        <v>1221</v>
      </c>
      <c r="F1170" s="206" t="s">
        <v>1222</v>
      </c>
      <c r="G1170" s="207" t="s">
        <v>328</v>
      </c>
      <c r="H1170" s="208">
        <v>1</v>
      </c>
      <c r="I1170" s="209"/>
      <c r="J1170" s="210">
        <f>ROUND(I1170*H1170,2)</f>
        <v>0</v>
      </c>
      <c r="K1170" s="206" t="s">
        <v>186</v>
      </c>
      <c r="L1170" s="61"/>
      <c r="M1170" s="211" t="s">
        <v>22</v>
      </c>
      <c r="N1170" s="212" t="s">
        <v>47</v>
      </c>
      <c r="O1170" s="42"/>
      <c r="P1170" s="213">
        <f>O1170*H1170</f>
        <v>0</v>
      </c>
      <c r="Q1170" s="213">
        <v>0</v>
      </c>
      <c r="R1170" s="213">
        <f>Q1170*H1170</f>
        <v>0</v>
      </c>
      <c r="S1170" s="213">
        <v>0</v>
      </c>
      <c r="T1170" s="214">
        <f>S1170*H1170</f>
        <v>0</v>
      </c>
      <c r="AR1170" s="24" t="s">
        <v>266</v>
      </c>
      <c r="AT1170" s="24" t="s">
        <v>182</v>
      </c>
      <c r="AU1170" s="24" t="s">
        <v>84</v>
      </c>
      <c r="AY1170" s="24" t="s">
        <v>179</v>
      </c>
      <c r="BE1170" s="215">
        <f>IF(N1170="základní",J1170,0)</f>
        <v>0</v>
      </c>
      <c r="BF1170" s="215">
        <f>IF(N1170="snížená",J1170,0)</f>
        <v>0</v>
      </c>
      <c r="BG1170" s="215">
        <f>IF(N1170="zákl. přenesená",J1170,0)</f>
        <v>0</v>
      </c>
      <c r="BH1170" s="215">
        <f>IF(N1170="sníž. přenesená",J1170,0)</f>
        <v>0</v>
      </c>
      <c r="BI1170" s="215">
        <f>IF(N1170="nulová",J1170,0)</f>
        <v>0</v>
      </c>
      <c r="BJ1170" s="24" t="s">
        <v>24</v>
      </c>
      <c r="BK1170" s="215">
        <f>ROUND(I1170*H1170,2)</f>
        <v>0</v>
      </c>
      <c r="BL1170" s="24" t="s">
        <v>266</v>
      </c>
      <c r="BM1170" s="24" t="s">
        <v>1223</v>
      </c>
    </row>
    <row r="1171" spans="2:65" s="14" customFormat="1" ht="13.5">
      <c r="B1171" s="240"/>
      <c r="C1171" s="241"/>
      <c r="D1171" s="218" t="s">
        <v>189</v>
      </c>
      <c r="E1171" s="242" t="s">
        <v>22</v>
      </c>
      <c r="F1171" s="243" t="s">
        <v>317</v>
      </c>
      <c r="G1171" s="241"/>
      <c r="H1171" s="244" t="s">
        <v>22</v>
      </c>
      <c r="I1171" s="245"/>
      <c r="J1171" s="241"/>
      <c r="K1171" s="241"/>
      <c r="L1171" s="246"/>
      <c r="M1171" s="247"/>
      <c r="N1171" s="248"/>
      <c r="O1171" s="248"/>
      <c r="P1171" s="248"/>
      <c r="Q1171" s="248"/>
      <c r="R1171" s="248"/>
      <c r="S1171" s="248"/>
      <c r="T1171" s="249"/>
      <c r="AT1171" s="250" t="s">
        <v>189</v>
      </c>
      <c r="AU1171" s="250" t="s">
        <v>84</v>
      </c>
      <c r="AV1171" s="14" t="s">
        <v>24</v>
      </c>
      <c r="AW1171" s="14" t="s">
        <v>39</v>
      </c>
      <c r="AX1171" s="14" t="s">
        <v>76</v>
      </c>
      <c r="AY1171" s="250" t="s">
        <v>179</v>
      </c>
    </row>
    <row r="1172" spans="2:65" s="12" customFormat="1" ht="13.5">
      <c r="B1172" s="216"/>
      <c r="C1172" s="217"/>
      <c r="D1172" s="218" t="s">
        <v>189</v>
      </c>
      <c r="E1172" s="219" t="s">
        <v>22</v>
      </c>
      <c r="F1172" s="220" t="s">
        <v>24</v>
      </c>
      <c r="G1172" s="217"/>
      <c r="H1172" s="221">
        <v>1</v>
      </c>
      <c r="I1172" s="222"/>
      <c r="J1172" s="217"/>
      <c r="K1172" s="217"/>
      <c r="L1172" s="223"/>
      <c r="M1172" s="224"/>
      <c r="N1172" s="225"/>
      <c r="O1172" s="225"/>
      <c r="P1172" s="225"/>
      <c r="Q1172" s="225"/>
      <c r="R1172" s="225"/>
      <c r="S1172" s="225"/>
      <c r="T1172" s="226"/>
      <c r="AT1172" s="227" t="s">
        <v>189</v>
      </c>
      <c r="AU1172" s="227" t="s">
        <v>84</v>
      </c>
      <c r="AV1172" s="12" t="s">
        <v>84</v>
      </c>
      <c r="AW1172" s="12" t="s">
        <v>39</v>
      </c>
      <c r="AX1172" s="12" t="s">
        <v>76</v>
      </c>
      <c r="AY1172" s="227" t="s">
        <v>179</v>
      </c>
    </row>
    <row r="1173" spans="2:65" s="12" customFormat="1" ht="13.5">
      <c r="B1173" s="216"/>
      <c r="C1173" s="217"/>
      <c r="D1173" s="218" t="s">
        <v>189</v>
      </c>
      <c r="E1173" s="219" t="s">
        <v>22</v>
      </c>
      <c r="F1173" s="220" t="s">
        <v>22</v>
      </c>
      <c r="G1173" s="217"/>
      <c r="H1173" s="221">
        <v>0</v>
      </c>
      <c r="I1173" s="222"/>
      <c r="J1173" s="217"/>
      <c r="K1173" s="217"/>
      <c r="L1173" s="223"/>
      <c r="M1173" s="224"/>
      <c r="N1173" s="225"/>
      <c r="O1173" s="225"/>
      <c r="P1173" s="225"/>
      <c r="Q1173" s="225"/>
      <c r="R1173" s="225"/>
      <c r="S1173" s="225"/>
      <c r="T1173" s="226"/>
      <c r="AT1173" s="227" t="s">
        <v>189</v>
      </c>
      <c r="AU1173" s="227" t="s">
        <v>84</v>
      </c>
      <c r="AV1173" s="12" t="s">
        <v>84</v>
      </c>
      <c r="AW1173" s="12" t="s">
        <v>6</v>
      </c>
      <c r="AX1173" s="12" t="s">
        <v>76</v>
      </c>
      <c r="AY1173" s="227" t="s">
        <v>179</v>
      </c>
    </row>
    <row r="1174" spans="2:65" s="13" customFormat="1" ht="13.5">
      <c r="B1174" s="228"/>
      <c r="C1174" s="229"/>
      <c r="D1174" s="230" t="s">
        <v>189</v>
      </c>
      <c r="E1174" s="231" t="s">
        <v>22</v>
      </c>
      <c r="F1174" s="232" t="s">
        <v>191</v>
      </c>
      <c r="G1174" s="229"/>
      <c r="H1174" s="233">
        <v>1</v>
      </c>
      <c r="I1174" s="234"/>
      <c r="J1174" s="229"/>
      <c r="K1174" s="229"/>
      <c r="L1174" s="235"/>
      <c r="M1174" s="236"/>
      <c r="N1174" s="237"/>
      <c r="O1174" s="237"/>
      <c r="P1174" s="237"/>
      <c r="Q1174" s="237"/>
      <c r="R1174" s="237"/>
      <c r="S1174" s="237"/>
      <c r="T1174" s="238"/>
      <c r="AT1174" s="239" t="s">
        <v>189</v>
      </c>
      <c r="AU1174" s="239" t="s">
        <v>84</v>
      </c>
      <c r="AV1174" s="13" t="s">
        <v>187</v>
      </c>
      <c r="AW1174" s="13" t="s">
        <v>39</v>
      </c>
      <c r="AX1174" s="13" t="s">
        <v>24</v>
      </c>
      <c r="AY1174" s="239" t="s">
        <v>179</v>
      </c>
    </row>
    <row r="1175" spans="2:65" s="1" customFormat="1" ht="22.5" customHeight="1">
      <c r="B1175" s="41"/>
      <c r="C1175" s="204" t="s">
        <v>1224</v>
      </c>
      <c r="D1175" s="204" t="s">
        <v>182</v>
      </c>
      <c r="E1175" s="205" t="s">
        <v>1225</v>
      </c>
      <c r="F1175" s="206" t="s">
        <v>1226</v>
      </c>
      <c r="G1175" s="207" t="s">
        <v>328</v>
      </c>
      <c r="H1175" s="208">
        <v>1</v>
      </c>
      <c r="I1175" s="209"/>
      <c r="J1175" s="210">
        <f>ROUND(I1175*H1175,2)</f>
        <v>0</v>
      </c>
      <c r="K1175" s="206" t="s">
        <v>186</v>
      </c>
      <c r="L1175" s="61"/>
      <c r="M1175" s="211" t="s">
        <v>22</v>
      </c>
      <c r="N1175" s="212" t="s">
        <v>47</v>
      </c>
      <c r="O1175" s="42"/>
      <c r="P1175" s="213">
        <f>O1175*H1175</f>
        <v>0</v>
      </c>
      <c r="Q1175" s="213">
        <v>0</v>
      </c>
      <c r="R1175" s="213">
        <f>Q1175*H1175</f>
        <v>0</v>
      </c>
      <c r="S1175" s="213">
        <v>0</v>
      </c>
      <c r="T1175" s="214">
        <f>S1175*H1175</f>
        <v>0</v>
      </c>
      <c r="AR1175" s="24" t="s">
        <v>266</v>
      </c>
      <c r="AT1175" s="24" t="s">
        <v>182</v>
      </c>
      <c r="AU1175" s="24" t="s">
        <v>84</v>
      </c>
      <c r="AY1175" s="24" t="s">
        <v>179</v>
      </c>
      <c r="BE1175" s="215">
        <f>IF(N1175="základní",J1175,0)</f>
        <v>0</v>
      </c>
      <c r="BF1175" s="215">
        <f>IF(N1175="snížená",J1175,0)</f>
        <v>0</v>
      </c>
      <c r="BG1175" s="215">
        <f>IF(N1175="zákl. přenesená",J1175,0)</f>
        <v>0</v>
      </c>
      <c r="BH1175" s="215">
        <f>IF(N1175="sníž. přenesená",J1175,0)</f>
        <v>0</v>
      </c>
      <c r="BI1175" s="215">
        <f>IF(N1175="nulová",J1175,0)</f>
        <v>0</v>
      </c>
      <c r="BJ1175" s="24" t="s">
        <v>24</v>
      </c>
      <c r="BK1175" s="215">
        <f>ROUND(I1175*H1175,2)</f>
        <v>0</v>
      </c>
      <c r="BL1175" s="24" t="s">
        <v>266</v>
      </c>
      <c r="BM1175" s="24" t="s">
        <v>1227</v>
      </c>
    </row>
    <row r="1176" spans="2:65" s="14" customFormat="1" ht="13.5">
      <c r="B1176" s="240"/>
      <c r="C1176" s="241"/>
      <c r="D1176" s="218" t="s">
        <v>189</v>
      </c>
      <c r="E1176" s="242" t="s">
        <v>22</v>
      </c>
      <c r="F1176" s="243" t="s">
        <v>317</v>
      </c>
      <c r="G1176" s="241"/>
      <c r="H1176" s="244" t="s">
        <v>22</v>
      </c>
      <c r="I1176" s="245"/>
      <c r="J1176" s="241"/>
      <c r="K1176" s="241"/>
      <c r="L1176" s="246"/>
      <c r="M1176" s="247"/>
      <c r="N1176" s="248"/>
      <c r="O1176" s="248"/>
      <c r="P1176" s="248"/>
      <c r="Q1176" s="248"/>
      <c r="R1176" s="248"/>
      <c r="S1176" s="248"/>
      <c r="T1176" s="249"/>
      <c r="AT1176" s="250" t="s">
        <v>189</v>
      </c>
      <c r="AU1176" s="250" t="s">
        <v>84</v>
      </c>
      <c r="AV1176" s="14" t="s">
        <v>24</v>
      </c>
      <c r="AW1176" s="14" t="s">
        <v>39</v>
      </c>
      <c r="AX1176" s="14" t="s">
        <v>76</v>
      </c>
      <c r="AY1176" s="250" t="s">
        <v>179</v>
      </c>
    </row>
    <row r="1177" spans="2:65" s="12" customFormat="1" ht="13.5">
      <c r="B1177" s="216"/>
      <c r="C1177" s="217"/>
      <c r="D1177" s="218" t="s">
        <v>189</v>
      </c>
      <c r="E1177" s="219" t="s">
        <v>22</v>
      </c>
      <c r="F1177" s="220" t="s">
        <v>24</v>
      </c>
      <c r="G1177" s="217"/>
      <c r="H1177" s="221">
        <v>1</v>
      </c>
      <c r="I1177" s="222"/>
      <c r="J1177" s="217"/>
      <c r="K1177" s="217"/>
      <c r="L1177" s="223"/>
      <c r="M1177" s="224"/>
      <c r="N1177" s="225"/>
      <c r="O1177" s="225"/>
      <c r="P1177" s="225"/>
      <c r="Q1177" s="225"/>
      <c r="R1177" s="225"/>
      <c r="S1177" s="225"/>
      <c r="T1177" s="226"/>
      <c r="AT1177" s="227" t="s">
        <v>189</v>
      </c>
      <c r="AU1177" s="227" t="s">
        <v>84</v>
      </c>
      <c r="AV1177" s="12" t="s">
        <v>84</v>
      </c>
      <c r="AW1177" s="12" t="s">
        <v>39</v>
      </c>
      <c r="AX1177" s="12" t="s">
        <v>76</v>
      </c>
      <c r="AY1177" s="227" t="s">
        <v>179</v>
      </c>
    </row>
    <row r="1178" spans="2:65" s="12" customFormat="1" ht="13.5">
      <c r="B1178" s="216"/>
      <c r="C1178" s="217"/>
      <c r="D1178" s="218" t="s">
        <v>189</v>
      </c>
      <c r="E1178" s="219" t="s">
        <v>22</v>
      </c>
      <c r="F1178" s="220" t="s">
        <v>22</v>
      </c>
      <c r="G1178" s="217"/>
      <c r="H1178" s="221">
        <v>0</v>
      </c>
      <c r="I1178" s="222"/>
      <c r="J1178" s="217"/>
      <c r="K1178" s="217"/>
      <c r="L1178" s="223"/>
      <c r="M1178" s="224"/>
      <c r="N1178" s="225"/>
      <c r="O1178" s="225"/>
      <c r="P1178" s="225"/>
      <c r="Q1178" s="225"/>
      <c r="R1178" s="225"/>
      <c r="S1178" s="225"/>
      <c r="T1178" s="226"/>
      <c r="AT1178" s="227" t="s">
        <v>189</v>
      </c>
      <c r="AU1178" s="227" t="s">
        <v>84</v>
      </c>
      <c r="AV1178" s="12" t="s">
        <v>84</v>
      </c>
      <c r="AW1178" s="12" t="s">
        <v>6</v>
      </c>
      <c r="AX1178" s="12" t="s">
        <v>76</v>
      </c>
      <c r="AY1178" s="227" t="s">
        <v>179</v>
      </c>
    </row>
    <row r="1179" spans="2:65" s="13" customFormat="1" ht="13.5">
      <c r="B1179" s="228"/>
      <c r="C1179" s="229"/>
      <c r="D1179" s="230" t="s">
        <v>189</v>
      </c>
      <c r="E1179" s="231" t="s">
        <v>22</v>
      </c>
      <c r="F1179" s="232" t="s">
        <v>191</v>
      </c>
      <c r="G1179" s="229"/>
      <c r="H1179" s="233">
        <v>1</v>
      </c>
      <c r="I1179" s="234"/>
      <c r="J1179" s="229"/>
      <c r="K1179" s="229"/>
      <c r="L1179" s="235"/>
      <c r="M1179" s="236"/>
      <c r="N1179" s="237"/>
      <c r="O1179" s="237"/>
      <c r="P1179" s="237"/>
      <c r="Q1179" s="237"/>
      <c r="R1179" s="237"/>
      <c r="S1179" s="237"/>
      <c r="T1179" s="238"/>
      <c r="AT1179" s="239" t="s">
        <v>189</v>
      </c>
      <c r="AU1179" s="239" t="s">
        <v>84</v>
      </c>
      <c r="AV1179" s="13" t="s">
        <v>187</v>
      </c>
      <c r="AW1179" s="13" t="s">
        <v>39</v>
      </c>
      <c r="AX1179" s="13" t="s">
        <v>24</v>
      </c>
      <c r="AY1179" s="239" t="s">
        <v>179</v>
      </c>
    </row>
    <row r="1180" spans="2:65" s="1" customFormat="1" ht="31.5" customHeight="1">
      <c r="B1180" s="41"/>
      <c r="C1180" s="204" t="s">
        <v>729</v>
      </c>
      <c r="D1180" s="204" t="s">
        <v>182</v>
      </c>
      <c r="E1180" s="205" t="s">
        <v>1228</v>
      </c>
      <c r="F1180" s="206" t="s">
        <v>1229</v>
      </c>
      <c r="G1180" s="207" t="s">
        <v>328</v>
      </c>
      <c r="H1180" s="208">
        <v>1</v>
      </c>
      <c r="I1180" s="209"/>
      <c r="J1180" s="210">
        <f>ROUND(I1180*H1180,2)</f>
        <v>0</v>
      </c>
      <c r="K1180" s="206" t="s">
        <v>186</v>
      </c>
      <c r="L1180" s="61"/>
      <c r="M1180" s="211" t="s">
        <v>22</v>
      </c>
      <c r="N1180" s="212" t="s">
        <v>47</v>
      </c>
      <c r="O1180" s="42"/>
      <c r="P1180" s="213">
        <f>O1180*H1180</f>
        <v>0</v>
      </c>
      <c r="Q1180" s="213">
        <v>0</v>
      </c>
      <c r="R1180" s="213">
        <f>Q1180*H1180</f>
        <v>0</v>
      </c>
      <c r="S1180" s="213">
        <v>0</v>
      </c>
      <c r="T1180" s="214">
        <f>S1180*H1180</f>
        <v>0</v>
      </c>
      <c r="AR1180" s="24" t="s">
        <v>266</v>
      </c>
      <c r="AT1180" s="24" t="s">
        <v>182</v>
      </c>
      <c r="AU1180" s="24" t="s">
        <v>84</v>
      </c>
      <c r="AY1180" s="24" t="s">
        <v>179</v>
      </c>
      <c r="BE1180" s="215">
        <f>IF(N1180="základní",J1180,0)</f>
        <v>0</v>
      </c>
      <c r="BF1180" s="215">
        <f>IF(N1180="snížená",J1180,0)</f>
        <v>0</v>
      </c>
      <c r="BG1180" s="215">
        <f>IF(N1180="zákl. přenesená",J1180,0)</f>
        <v>0</v>
      </c>
      <c r="BH1180" s="215">
        <f>IF(N1180="sníž. přenesená",J1180,0)</f>
        <v>0</v>
      </c>
      <c r="BI1180" s="215">
        <f>IF(N1180="nulová",J1180,0)</f>
        <v>0</v>
      </c>
      <c r="BJ1180" s="24" t="s">
        <v>24</v>
      </c>
      <c r="BK1180" s="215">
        <f>ROUND(I1180*H1180,2)</f>
        <v>0</v>
      </c>
      <c r="BL1180" s="24" t="s">
        <v>266</v>
      </c>
      <c r="BM1180" s="24" t="s">
        <v>1230</v>
      </c>
    </row>
    <row r="1181" spans="2:65" s="14" customFormat="1" ht="13.5">
      <c r="B1181" s="240"/>
      <c r="C1181" s="241"/>
      <c r="D1181" s="218" t="s">
        <v>189</v>
      </c>
      <c r="E1181" s="242" t="s">
        <v>22</v>
      </c>
      <c r="F1181" s="243" t="s">
        <v>317</v>
      </c>
      <c r="G1181" s="241"/>
      <c r="H1181" s="244" t="s">
        <v>22</v>
      </c>
      <c r="I1181" s="245"/>
      <c r="J1181" s="241"/>
      <c r="K1181" s="241"/>
      <c r="L1181" s="246"/>
      <c r="M1181" s="247"/>
      <c r="N1181" s="248"/>
      <c r="O1181" s="248"/>
      <c r="P1181" s="248"/>
      <c r="Q1181" s="248"/>
      <c r="R1181" s="248"/>
      <c r="S1181" s="248"/>
      <c r="T1181" s="249"/>
      <c r="AT1181" s="250" t="s">
        <v>189</v>
      </c>
      <c r="AU1181" s="250" t="s">
        <v>84</v>
      </c>
      <c r="AV1181" s="14" t="s">
        <v>24</v>
      </c>
      <c r="AW1181" s="14" t="s">
        <v>39</v>
      </c>
      <c r="AX1181" s="14" t="s">
        <v>76</v>
      </c>
      <c r="AY1181" s="250" t="s">
        <v>179</v>
      </c>
    </row>
    <row r="1182" spans="2:65" s="12" customFormat="1" ht="13.5">
      <c r="B1182" s="216"/>
      <c r="C1182" s="217"/>
      <c r="D1182" s="218" t="s">
        <v>189</v>
      </c>
      <c r="E1182" s="219" t="s">
        <v>22</v>
      </c>
      <c r="F1182" s="220" t="s">
        <v>24</v>
      </c>
      <c r="G1182" s="217"/>
      <c r="H1182" s="221">
        <v>1</v>
      </c>
      <c r="I1182" s="222"/>
      <c r="J1182" s="217"/>
      <c r="K1182" s="217"/>
      <c r="L1182" s="223"/>
      <c r="M1182" s="224"/>
      <c r="N1182" s="225"/>
      <c r="O1182" s="225"/>
      <c r="P1182" s="225"/>
      <c r="Q1182" s="225"/>
      <c r="R1182" s="225"/>
      <c r="S1182" s="225"/>
      <c r="T1182" s="226"/>
      <c r="AT1182" s="227" t="s">
        <v>189</v>
      </c>
      <c r="AU1182" s="227" t="s">
        <v>84</v>
      </c>
      <c r="AV1182" s="12" t="s">
        <v>84</v>
      </c>
      <c r="AW1182" s="12" t="s">
        <v>39</v>
      </c>
      <c r="AX1182" s="12" t="s">
        <v>76</v>
      </c>
      <c r="AY1182" s="227" t="s">
        <v>179</v>
      </c>
    </row>
    <row r="1183" spans="2:65" s="13" customFormat="1" ht="13.5">
      <c r="B1183" s="228"/>
      <c r="C1183" s="229"/>
      <c r="D1183" s="230" t="s">
        <v>189</v>
      </c>
      <c r="E1183" s="231" t="s">
        <v>22</v>
      </c>
      <c r="F1183" s="232" t="s">
        <v>191</v>
      </c>
      <c r="G1183" s="229"/>
      <c r="H1183" s="233">
        <v>1</v>
      </c>
      <c r="I1183" s="234"/>
      <c r="J1183" s="229"/>
      <c r="K1183" s="229"/>
      <c r="L1183" s="235"/>
      <c r="M1183" s="236"/>
      <c r="N1183" s="237"/>
      <c r="O1183" s="237"/>
      <c r="P1183" s="237"/>
      <c r="Q1183" s="237"/>
      <c r="R1183" s="237"/>
      <c r="S1183" s="237"/>
      <c r="T1183" s="238"/>
      <c r="AT1183" s="239" t="s">
        <v>189</v>
      </c>
      <c r="AU1183" s="239" t="s">
        <v>84</v>
      </c>
      <c r="AV1183" s="13" t="s">
        <v>187</v>
      </c>
      <c r="AW1183" s="13" t="s">
        <v>39</v>
      </c>
      <c r="AX1183" s="13" t="s">
        <v>24</v>
      </c>
      <c r="AY1183" s="239" t="s">
        <v>179</v>
      </c>
    </row>
    <row r="1184" spans="2:65" s="1" customFormat="1" ht="31.5" customHeight="1">
      <c r="B1184" s="41"/>
      <c r="C1184" s="204" t="s">
        <v>1231</v>
      </c>
      <c r="D1184" s="204" t="s">
        <v>182</v>
      </c>
      <c r="E1184" s="205" t="s">
        <v>1232</v>
      </c>
      <c r="F1184" s="206" t="s">
        <v>1233</v>
      </c>
      <c r="G1184" s="207" t="s">
        <v>212</v>
      </c>
      <c r="H1184" s="208">
        <v>3.0000000000000001E-3</v>
      </c>
      <c r="I1184" s="209"/>
      <c r="J1184" s="210">
        <f>ROUND(I1184*H1184,2)</f>
        <v>0</v>
      </c>
      <c r="K1184" s="206" t="s">
        <v>186</v>
      </c>
      <c r="L1184" s="61"/>
      <c r="M1184" s="211" t="s">
        <v>22</v>
      </c>
      <c r="N1184" s="212" t="s">
        <v>47</v>
      </c>
      <c r="O1184" s="42"/>
      <c r="P1184" s="213">
        <f>O1184*H1184</f>
        <v>0</v>
      </c>
      <c r="Q1184" s="213">
        <v>0</v>
      </c>
      <c r="R1184" s="213">
        <f>Q1184*H1184</f>
        <v>0</v>
      </c>
      <c r="S1184" s="213">
        <v>0</v>
      </c>
      <c r="T1184" s="214">
        <f>S1184*H1184</f>
        <v>0</v>
      </c>
      <c r="AR1184" s="24" t="s">
        <v>266</v>
      </c>
      <c r="AT1184" s="24" t="s">
        <v>182</v>
      </c>
      <c r="AU1184" s="24" t="s">
        <v>84</v>
      </c>
      <c r="AY1184" s="24" t="s">
        <v>179</v>
      </c>
      <c r="BE1184" s="215">
        <f>IF(N1184="základní",J1184,0)</f>
        <v>0</v>
      </c>
      <c r="BF1184" s="215">
        <f>IF(N1184="snížená",J1184,0)</f>
        <v>0</v>
      </c>
      <c r="BG1184" s="215">
        <f>IF(N1184="zákl. přenesená",J1184,0)</f>
        <v>0</v>
      </c>
      <c r="BH1184" s="215">
        <f>IF(N1184="sníž. přenesená",J1184,0)</f>
        <v>0</v>
      </c>
      <c r="BI1184" s="215">
        <f>IF(N1184="nulová",J1184,0)</f>
        <v>0</v>
      </c>
      <c r="BJ1184" s="24" t="s">
        <v>24</v>
      </c>
      <c r="BK1184" s="215">
        <f>ROUND(I1184*H1184,2)</f>
        <v>0</v>
      </c>
      <c r="BL1184" s="24" t="s">
        <v>266</v>
      </c>
      <c r="BM1184" s="24" t="s">
        <v>1234</v>
      </c>
    </row>
    <row r="1185" spans="2:65" s="12" customFormat="1" ht="13.5">
      <c r="B1185" s="216"/>
      <c r="C1185" s="217"/>
      <c r="D1185" s="218" t="s">
        <v>189</v>
      </c>
      <c r="E1185" s="219" t="s">
        <v>22</v>
      </c>
      <c r="F1185" s="220" t="s">
        <v>1235</v>
      </c>
      <c r="G1185" s="217"/>
      <c r="H1185" s="221">
        <v>3.0000000000000001E-3</v>
      </c>
      <c r="I1185" s="222"/>
      <c r="J1185" s="217"/>
      <c r="K1185" s="217"/>
      <c r="L1185" s="223"/>
      <c r="M1185" s="224"/>
      <c r="N1185" s="225"/>
      <c r="O1185" s="225"/>
      <c r="P1185" s="225"/>
      <c r="Q1185" s="225"/>
      <c r="R1185" s="225"/>
      <c r="S1185" s="225"/>
      <c r="T1185" s="226"/>
      <c r="AT1185" s="227" t="s">
        <v>189</v>
      </c>
      <c r="AU1185" s="227" t="s">
        <v>84</v>
      </c>
      <c r="AV1185" s="12" t="s">
        <v>84</v>
      </c>
      <c r="AW1185" s="12" t="s">
        <v>39</v>
      </c>
      <c r="AX1185" s="12" t="s">
        <v>76</v>
      </c>
      <c r="AY1185" s="227" t="s">
        <v>179</v>
      </c>
    </row>
    <row r="1186" spans="2:65" s="13" customFormat="1" ht="13.5">
      <c r="B1186" s="228"/>
      <c r="C1186" s="229"/>
      <c r="D1186" s="218" t="s">
        <v>189</v>
      </c>
      <c r="E1186" s="251" t="s">
        <v>22</v>
      </c>
      <c r="F1186" s="252" t="s">
        <v>191</v>
      </c>
      <c r="G1186" s="229"/>
      <c r="H1186" s="253">
        <v>3.0000000000000001E-3</v>
      </c>
      <c r="I1186" s="234"/>
      <c r="J1186" s="229"/>
      <c r="K1186" s="229"/>
      <c r="L1186" s="235"/>
      <c r="M1186" s="236"/>
      <c r="N1186" s="237"/>
      <c r="O1186" s="237"/>
      <c r="P1186" s="237"/>
      <c r="Q1186" s="237"/>
      <c r="R1186" s="237"/>
      <c r="S1186" s="237"/>
      <c r="T1186" s="238"/>
      <c r="AT1186" s="239" t="s">
        <v>189</v>
      </c>
      <c r="AU1186" s="239" t="s">
        <v>84</v>
      </c>
      <c r="AV1186" s="13" t="s">
        <v>187</v>
      </c>
      <c r="AW1186" s="13" t="s">
        <v>39</v>
      </c>
      <c r="AX1186" s="13" t="s">
        <v>24</v>
      </c>
      <c r="AY1186" s="239" t="s">
        <v>179</v>
      </c>
    </row>
    <row r="1187" spans="2:65" s="11" customFormat="1" ht="22.35" customHeight="1">
      <c r="B1187" s="187"/>
      <c r="C1187" s="188"/>
      <c r="D1187" s="201" t="s">
        <v>75</v>
      </c>
      <c r="E1187" s="202" t="s">
        <v>1236</v>
      </c>
      <c r="F1187" s="202" t="s">
        <v>1237</v>
      </c>
      <c r="G1187" s="188"/>
      <c r="H1187" s="188"/>
      <c r="I1187" s="191"/>
      <c r="J1187" s="203">
        <f>BK1187</f>
        <v>0</v>
      </c>
      <c r="K1187" s="188"/>
      <c r="L1187" s="193"/>
      <c r="M1187" s="194"/>
      <c r="N1187" s="195"/>
      <c r="O1187" s="195"/>
      <c r="P1187" s="196">
        <f>SUM(P1188:P1190)</f>
        <v>0</v>
      </c>
      <c r="Q1187" s="195"/>
      <c r="R1187" s="196">
        <f>SUM(R1188:R1190)</f>
        <v>0</v>
      </c>
      <c r="S1187" s="195"/>
      <c r="T1187" s="197">
        <f>SUM(T1188:T1190)</f>
        <v>0</v>
      </c>
      <c r="AR1187" s="198" t="s">
        <v>84</v>
      </c>
      <c r="AT1187" s="199" t="s">
        <v>75</v>
      </c>
      <c r="AU1187" s="199" t="s">
        <v>84</v>
      </c>
      <c r="AY1187" s="198" t="s">
        <v>179</v>
      </c>
      <c r="BK1187" s="200">
        <f>SUM(BK1188:BK1190)</f>
        <v>0</v>
      </c>
    </row>
    <row r="1188" spans="2:65" s="1" customFormat="1" ht="22.5" customHeight="1">
      <c r="B1188" s="41"/>
      <c r="C1188" s="204" t="s">
        <v>737</v>
      </c>
      <c r="D1188" s="204" t="s">
        <v>182</v>
      </c>
      <c r="E1188" s="205" t="s">
        <v>1238</v>
      </c>
      <c r="F1188" s="206" t="s">
        <v>1239</v>
      </c>
      <c r="G1188" s="207" t="s">
        <v>185</v>
      </c>
      <c r="H1188" s="208">
        <v>0.91900000000000004</v>
      </c>
      <c r="I1188" s="209"/>
      <c r="J1188" s="210">
        <f>ROUND(I1188*H1188,2)</f>
        <v>0</v>
      </c>
      <c r="K1188" s="206" t="s">
        <v>280</v>
      </c>
      <c r="L1188" s="61"/>
      <c r="M1188" s="211" t="s">
        <v>22</v>
      </c>
      <c r="N1188" s="212" t="s">
        <v>47</v>
      </c>
      <c r="O1188" s="42"/>
      <c r="P1188" s="213">
        <f>O1188*H1188</f>
        <v>0</v>
      </c>
      <c r="Q1188" s="213">
        <v>0</v>
      </c>
      <c r="R1188" s="213">
        <f>Q1188*H1188</f>
        <v>0</v>
      </c>
      <c r="S1188" s="213">
        <v>0</v>
      </c>
      <c r="T1188" s="214">
        <f>S1188*H1188</f>
        <v>0</v>
      </c>
      <c r="AR1188" s="24" t="s">
        <v>187</v>
      </c>
      <c r="AT1188" s="24" t="s">
        <v>182</v>
      </c>
      <c r="AU1188" s="24" t="s">
        <v>197</v>
      </c>
      <c r="AY1188" s="24" t="s">
        <v>179</v>
      </c>
      <c r="BE1188" s="215">
        <f>IF(N1188="základní",J1188,0)</f>
        <v>0</v>
      </c>
      <c r="BF1188" s="215">
        <f>IF(N1188="snížená",J1188,0)</f>
        <v>0</v>
      </c>
      <c r="BG1188" s="215">
        <f>IF(N1188="zákl. přenesená",J1188,0)</f>
        <v>0</v>
      </c>
      <c r="BH1188" s="215">
        <f>IF(N1188="sníž. přenesená",J1188,0)</f>
        <v>0</v>
      </c>
      <c r="BI1188" s="215">
        <f>IF(N1188="nulová",J1188,0)</f>
        <v>0</v>
      </c>
      <c r="BJ1188" s="24" t="s">
        <v>24</v>
      </c>
      <c r="BK1188" s="215">
        <f>ROUND(I1188*H1188,2)</f>
        <v>0</v>
      </c>
      <c r="BL1188" s="24" t="s">
        <v>187</v>
      </c>
      <c r="BM1188" s="24" t="s">
        <v>1240</v>
      </c>
    </row>
    <row r="1189" spans="2:65" s="12" customFormat="1" ht="13.5">
      <c r="B1189" s="216"/>
      <c r="C1189" s="217"/>
      <c r="D1189" s="218" t="s">
        <v>189</v>
      </c>
      <c r="E1189" s="219" t="s">
        <v>22</v>
      </c>
      <c r="F1189" s="220" t="s">
        <v>1241</v>
      </c>
      <c r="G1189" s="217"/>
      <c r="H1189" s="221">
        <v>0.91900000000000004</v>
      </c>
      <c r="I1189" s="222"/>
      <c r="J1189" s="217"/>
      <c r="K1189" s="217"/>
      <c r="L1189" s="223"/>
      <c r="M1189" s="224"/>
      <c r="N1189" s="225"/>
      <c r="O1189" s="225"/>
      <c r="P1189" s="225"/>
      <c r="Q1189" s="225"/>
      <c r="R1189" s="225"/>
      <c r="S1189" s="225"/>
      <c r="T1189" s="226"/>
      <c r="AT1189" s="227" t="s">
        <v>189</v>
      </c>
      <c r="AU1189" s="227" t="s">
        <v>197</v>
      </c>
      <c r="AV1189" s="12" t="s">
        <v>84</v>
      </c>
      <c r="AW1189" s="12" t="s">
        <v>39</v>
      </c>
      <c r="AX1189" s="12" t="s">
        <v>76</v>
      </c>
      <c r="AY1189" s="227" t="s">
        <v>179</v>
      </c>
    </row>
    <row r="1190" spans="2:65" s="13" customFormat="1" ht="13.5">
      <c r="B1190" s="228"/>
      <c r="C1190" s="229"/>
      <c r="D1190" s="218" t="s">
        <v>189</v>
      </c>
      <c r="E1190" s="251" t="s">
        <v>22</v>
      </c>
      <c r="F1190" s="252" t="s">
        <v>191</v>
      </c>
      <c r="G1190" s="229"/>
      <c r="H1190" s="253">
        <v>0.91900000000000004</v>
      </c>
      <c r="I1190" s="234"/>
      <c r="J1190" s="229"/>
      <c r="K1190" s="229"/>
      <c r="L1190" s="235"/>
      <c r="M1190" s="236"/>
      <c r="N1190" s="237"/>
      <c r="O1190" s="237"/>
      <c r="P1190" s="237"/>
      <c r="Q1190" s="237"/>
      <c r="R1190" s="237"/>
      <c r="S1190" s="237"/>
      <c r="T1190" s="238"/>
      <c r="AT1190" s="239" t="s">
        <v>189</v>
      </c>
      <c r="AU1190" s="239" t="s">
        <v>197</v>
      </c>
      <c r="AV1190" s="13" t="s">
        <v>187</v>
      </c>
      <c r="AW1190" s="13" t="s">
        <v>39</v>
      </c>
      <c r="AX1190" s="13" t="s">
        <v>24</v>
      </c>
      <c r="AY1190" s="239" t="s">
        <v>179</v>
      </c>
    </row>
    <row r="1191" spans="2:65" s="11" customFormat="1" ht="29.85" customHeight="1">
      <c r="B1191" s="187"/>
      <c r="C1191" s="188"/>
      <c r="D1191" s="201" t="s">
        <v>75</v>
      </c>
      <c r="E1191" s="202" t="s">
        <v>1242</v>
      </c>
      <c r="F1191" s="202" t="s">
        <v>1243</v>
      </c>
      <c r="G1191" s="188"/>
      <c r="H1191" s="188"/>
      <c r="I1191" s="191"/>
      <c r="J1191" s="203">
        <f>BK1191</f>
        <v>0</v>
      </c>
      <c r="K1191" s="188"/>
      <c r="L1191" s="193"/>
      <c r="M1191" s="194"/>
      <c r="N1191" s="195"/>
      <c r="O1191" s="195"/>
      <c r="P1191" s="196">
        <f>SUM(P1192:P1434)</f>
        <v>0</v>
      </c>
      <c r="Q1191" s="195"/>
      <c r="R1191" s="196">
        <f>SUM(R1192:R1434)</f>
        <v>0.37554200999999998</v>
      </c>
      <c r="S1191" s="195"/>
      <c r="T1191" s="197">
        <f>SUM(T1192:T1434)</f>
        <v>0</v>
      </c>
      <c r="AR1191" s="198" t="s">
        <v>84</v>
      </c>
      <c r="AT1191" s="199" t="s">
        <v>75</v>
      </c>
      <c r="AU1191" s="199" t="s">
        <v>24</v>
      </c>
      <c r="AY1191" s="198" t="s">
        <v>179</v>
      </c>
      <c r="BK1191" s="200">
        <f>SUM(BK1192:BK1434)</f>
        <v>0</v>
      </c>
    </row>
    <row r="1192" spans="2:65" s="1" customFormat="1" ht="22.5" customHeight="1">
      <c r="B1192" s="41"/>
      <c r="C1192" s="254" t="s">
        <v>1244</v>
      </c>
      <c r="D1192" s="254" t="s">
        <v>267</v>
      </c>
      <c r="E1192" s="255" t="s">
        <v>1245</v>
      </c>
      <c r="F1192" s="256" t="s">
        <v>1246</v>
      </c>
      <c r="G1192" s="257" t="s">
        <v>1247</v>
      </c>
      <c r="H1192" s="258">
        <v>0.25</v>
      </c>
      <c r="I1192" s="259"/>
      <c r="J1192" s="260">
        <f>ROUND(I1192*H1192,2)</f>
        <v>0</v>
      </c>
      <c r="K1192" s="256" t="s">
        <v>186</v>
      </c>
      <c r="L1192" s="261"/>
      <c r="M1192" s="262" t="s">
        <v>22</v>
      </c>
      <c r="N1192" s="263" t="s">
        <v>47</v>
      </c>
      <c r="O1192" s="42"/>
      <c r="P1192" s="213">
        <f>O1192*H1192</f>
        <v>0</v>
      </c>
      <c r="Q1192" s="213">
        <v>0</v>
      </c>
      <c r="R1192" s="213">
        <f>Q1192*H1192</f>
        <v>0</v>
      </c>
      <c r="S1192" s="213">
        <v>0</v>
      </c>
      <c r="T1192" s="214">
        <f>S1192*H1192</f>
        <v>0</v>
      </c>
      <c r="AR1192" s="24" t="s">
        <v>311</v>
      </c>
      <c r="AT1192" s="24" t="s">
        <v>267</v>
      </c>
      <c r="AU1192" s="24" t="s">
        <v>84</v>
      </c>
      <c r="AY1192" s="24" t="s">
        <v>179</v>
      </c>
      <c r="BE1192" s="215">
        <f>IF(N1192="základní",J1192,0)</f>
        <v>0</v>
      </c>
      <c r="BF1192" s="215">
        <f>IF(N1192="snížená",J1192,0)</f>
        <v>0</v>
      </c>
      <c r="BG1192" s="215">
        <f>IF(N1192="zákl. přenesená",J1192,0)</f>
        <v>0</v>
      </c>
      <c r="BH1192" s="215">
        <f>IF(N1192="sníž. přenesená",J1192,0)</f>
        <v>0</v>
      </c>
      <c r="BI1192" s="215">
        <f>IF(N1192="nulová",J1192,0)</f>
        <v>0</v>
      </c>
      <c r="BJ1192" s="24" t="s">
        <v>24</v>
      </c>
      <c r="BK1192" s="215">
        <f>ROUND(I1192*H1192,2)</f>
        <v>0</v>
      </c>
      <c r="BL1192" s="24" t="s">
        <v>266</v>
      </c>
      <c r="BM1192" s="24" t="s">
        <v>1248</v>
      </c>
    </row>
    <row r="1193" spans="2:65" s="14" customFormat="1" ht="13.5">
      <c r="B1193" s="240"/>
      <c r="C1193" s="241"/>
      <c r="D1193" s="218" t="s">
        <v>189</v>
      </c>
      <c r="E1193" s="242" t="s">
        <v>22</v>
      </c>
      <c r="F1193" s="243" t="s">
        <v>330</v>
      </c>
      <c r="G1193" s="241"/>
      <c r="H1193" s="244" t="s">
        <v>22</v>
      </c>
      <c r="I1193" s="245"/>
      <c r="J1193" s="241"/>
      <c r="K1193" s="241"/>
      <c r="L1193" s="246"/>
      <c r="M1193" s="247"/>
      <c r="N1193" s="248"/>
      <c r="O1193" s="248"/>
      <c r="P1193" s="248"/>
      <c r="Q1193" s="248"/>
      <c r="R1193" s="248"/>
      <c r="S1193" s="248"/>
      <c r="T1193" s="249"/>
      <c r="AT1193" s="250" t="s">
        <v>189</v>
      </c>
      <c r="AU1193" s="250" t="s">
        <v>84</v>
      </c>
      <c r="AV1193" s="14" t="s">
        <v>24</v>
      </c>
      <c r="AW1193" s="14" t="s">
        <v>39</v>
      </c>
      <c r="AX1193" s="14" t="s">
        <v>76</v>
      </c>
      <c r="AY1193" s="250" t="s">
        <v>179</v>
      </c>
    </row>
    <row r="1194" spans="2:65" s="12" customFormat="1" ht="13.5">
      <c r="B1194" s="216"/>
      <c r="C1194" s="217"/>
      <c r="D1194" s="218" t="s">
        <v>189</v>
      </c>
      <c r="E1194" s="219" t="s">
        <v>22</v>
      </c>
      <c r="F1194" s="220" t="s">
        <v>1249</v>
      </c>
      <c r="G1194" s="217"/>
      <c r="H1194" s="221">
        <v>0.25</v>
      </c>
      <c r="I1194" s="222"/>
      <c r="J1194" s="217"/>
      <c r="K1194" s="217"/>
      <c r="L1194" s="223"/>
      <c r="M1194" s="224"/>
      <c r="N1194" s="225"/>
      <c r="O1194" s="225"/>
      <c r="P1194" s="225"/>
      <c r="Q1194" s="225"/>
      <c r="R1194" s="225"/>
      <c r="S1194" s="225"/>
      <c r="T1194" s="226"/>
      <c r="AT1194" s="227" t="s">
        <v>189</v>
      </c>
      <c r="AU1194" s="227" t="s">
        <v>84</v>
      </c>
      <c r="AV1194" s="12" t="s">
        <v>84</v>
      </c>
      <c r="AW1194" s="12" t="s">
        <v>39</v>
      </c>
      <c r="AX1194" s="12" t="s">
        <v>76</v>
      </c>
      <c r="AY1194" s="227" t="s">
        <v>179</v>
      </c>
    </row>
    <row r="1195" spans="2:65" s="13" customFormat="1" ht="13.5">
      <c r="B1195" s="228"/>
      <c r="C1195" s="229"/>
      <c r="D1195" s="230" t="s">
        <v>189</v>
      </c>
      <c r="E1195" s="231" t="s">
        <v>22</v>
      </c>
      <c r="F1195" s="232" t="s">
        <v>191</v>
      </c>
      <c r="G1195" s="229"/>
      <c r="H1195" s="233">
        <v>0.25</v>
      </c>
      <c r="I1195" s="234"/>
      <c r="J1195" s="229"/>
      <c r="K1195" s="229"/>
      <c r="L1195" s="235"/>
      <c r="M1195" s="236"/>
      <c r="N1195" s="237"/>
      <c r="O1195" s="237"/>
      <c r="P1195" s="237"/>
      <c r="Q1195" s="237"/>
      <c r="R1195" s="237"/>
      <c r="S1195" s="237"/>
      <c r="T1195" s="238"/>
      <c r="AT1195" s="239" t="s">
        <v>189</v>
      </c>
      <c r="AU1195" s="239" t="s">
        <v>84</v>
      </c>
      <c r="AV1195" s="13" t="s">
        <v>187</v>
      </c>
      <c r="AW1195" s="13" t="s">
        <v>39</v>
      </c>
      <c r="AX1195" s="13" t="s">
        <v>24</v>
      </c>
      <c r="AY1195" s="239" t="s">
        <v>179</v>
      </c>
    </row>
    <row r="1196" spans="2:65" s="1" customFormat="1" ht="22.5" customHeight="1">
      <c r="B1196" s="41"/>
      <c r="C1196" s="254" t="s">
        <v>740</v>
      </c>
      <c r="D1196" s="254" t="s">
        <v>267</v>
      </c>
      <c r="E1196" s="255" t="s">
        <v>1250</v>
      </c>
      <c r="F1196" s="256" t="s">
        <v>1251</v>
      </c>
      <c r="G1196" s="257" t="s">
        <v>1247</v>
      </c>
      <c r="H1196" s="258">
        <v>0.25</v>
      </c>
      <c r="I1196" s="259"/>
      <c r="J1196" s="260">
        <f>ROUND(I1196*H1196,2)</f>
        <v>0</v>
      </c>
      <c r="K1196" s="256" t="s">
        <v>186</v>
      </c>
      <c r="L1196" s="261"/>
      <c r="M1196" s="262" t="s">
        <v>22</v>
      </c>
      <c r="N1196" s="263" t="s">
        <v>47</v>
      </c>
      <c r="O1196" s="42"/>
      <c r="P1196" s="213">
        <f>O1196*H1196</f>
        <v>0</v>
      </c>
      <c r="Q1196" s="213">
        <v>0</v>
      </c>
      <c r="R1196" s="213">
        <f>Q1196*H1196</f>
        <v>0</v>
      </c>
      <c r="S1196" s="213">
        <v>0</v>
      </c>
      <c r="T1196" s="214">
        <f>S1196*H1196</f>
        <v>0</v>
      </c>
      <c r="AR1196" s="24" t="s">
        <v>311</v>
      </c>
      <c r="AT1196" s="24" t="s">
        <v>267</v>
      </c>
      <c r="AU1196" s="24" t="s">
        <v>84</v>
      </c>
      <c r="AY1196" s="24" t="s">
        <v>179</v>
      </c>
      <c r="BE1196" s="215">
        <f>IF(N1196="základní",J1196,0)</f>
        <v>0</v>
      </c>
      <c r="BF1196" s="215">
        <f>IF(N1196="snížená",J1196,0)</f>
        <v>0</v>
      </c>
      <c r="BG1196" s="215">
        <f>IF(N1196="zákl. přenesená",J1196,0)</f>
        <v>0</v>
      </c>
      <c r="BH1196" s="215">
        <f>IF(N1196="sníž. přenesená",J1196,0)</f>
        <v>0</v>
      </c>
      <c r="BI1196" s="215">
        <f>IF(N1196="nulová",J1196,0)</f>
        <v>0</v>
      </c>
      <c r="BJ1196" s="24" t="s">
        <v>24</v>
      </c>
      <c r="BK1196" s="215">
        <f>ROUND(I1196*H1196,2)</f>
        <v>0</v>
      </c>
      <c r="BL1196" s="24" t="s">
        <v>266</v>
      </c>
      <c r="BM1196" s="24" t="s">
        <v>1252</v>
      </c>
    </row>
    <row r="1197" spans="2:65" s="14" customFormat="1" ht="13.5">
      <c r="B1197" s="240"/>
      <c r="C1197" s="241"/>
      <c r="D1197" s="218" t="s">
        <v>189</v>
      </c>
      <c r="E1197" s="242" t="s">
        <v>22</v>
      </c>
      <c r="F1197" s="243" t="s">
        <v>330</v>
      </c>
      <c r="G1197" s="241"/>
      <c r="H1197" s="244" t="s">
        <v>22</v>
      </c>
      <c r="I1197" s="245"/>
      <c r="J1197" s="241"/>
      <c r="K1197" s="241"/>
      <c r="L1197" s="246"/>
      <c r="M1197" s="247"/>
      <c r="N1197" s="248"/>
      <c r="O1197" s="248"/>
      <c r="P1197" s="248"/>
      <c r="Q1197" s="248"/>
      <c r="R1197" s="248"/>
      <c r="S1197" s="248"/>
      <c r="T1197" s="249"/>
      <c r="AT1197" s="250" t="s">
        <v>189</v>
      </c>
      <c r="AU1197" s="250" t="s">
        <v>84</v>
      </c>
      <c r="AV1197" s="14" t="s">
        <v>24</v>
      </c>
      <c r="AW1197" s="14" t="s">
        <v>39</v>
      </c>
      <c r="AX1197" s="14" t="s">
        <v>76</v>
      </c>
      <c r="AY1197" s="250" t="s">
        <v>179</v>
      </c>
    </row>
    <row r="1198" spans="2:65" s="12" customFormat="1" ht="13.5">
      <c r="B1198" s="216"/>
      <c r="C1198" s="217"/>
      <c r="D1198" s="218" t="s">
        <v>189</v>
      </c>
      <c r="E1198" s="219" t="s">
        <v>22</v>
      </c>
      <c r="F1198" s="220" t="s">
        <v>1249</v>
      </c>
      <c r="G1198" s="217"/>
      <c r="H1198" s="221">
        <v>0.25</v>
      </c>
      <c r="I1198" s="222"/>
      <c r="J1198" s="217"/>
      <c r="K1198" s="217"/>
      <c r="L1198" s="223"/>
      <c r="M1198" s="224"/>
      <c r="N1198" s="225"/>
      <c r="O1198" s="225"/>
      <c r="P1198" s="225"/>
      <c r="Q1198" s="225"/>
      <c r="R1198" s="225"/>
      <c r="S1198" s="225"/>
      <c r="T1198" s="226"/>
      <c r="AT1198" s="227" t="s">
        <v>189</v>
      </c>
      <c r="AU1198" s="227" t="s">
        <v>84</v>
      </c>
      <c r="AV1198" s="12" t="s">
        <v>84</v>
      </c>
      <c r="AW1198" s="12" t="s">
        <v>39</v>
      </c>
      <c r="AX1198" s="12" t="s">
        <v>76</v>
      </c>
      <c r="AY1198" s="227" t="s">
        <v>179</v>
      </c>
    </row>
    <row r="1199" spans="2:65" s="13" customFormat="1" ht="13.5">
      <c r="B1199" s="228"/>
      <c r="C1199" s="229"/>
      <c r="D1199" s="230" t="s">
        <v>189</v>
      </c>
      <c r="E1199" s="231" t="s">
        <v>22</v>
      </c>
      <c r="F1199" s="232" t="s">
        <v>191</v>
      </c>
      <c r="G1199" s="229"/>
      <c r="H1199" s="233">
        <v>0.25</v>
      </c>
      <c r="I1199" s="234"/>
      <c r="J1199" s="229"/>
      <c r="K1199" s="229"/>
      <c r="L1199" s="235"/>
      <c r="M1199" s="236"/>
      <c r="N1199" s="237"/>
      <c r="O1199" s="237"/>
      <c r="P1199" s="237"/>
      <c r="Q1199" s="237"/>
      <c r="R1199" s="237"/>
      <c r="S1199" s="237"/>
      <c r="T1199" s="238"/>
      <c r="AT1199" s="239" t="s">
        <v>189</v>
      </c>
      <c r="AU1199" s="239" t="s">
        <v>84</v>
      </c>
      <c r="AV1199" s="13" t="s">
        <v>187</v>
      </c>
      <c r="AW1199" s="13" t="s">
        <v>39</v>
      </c>
      <c r="AX1199" s="13" t="s">
        <v>24</v>
      </c>
      <c r="AY1199" s="239" t="s">
        <v>179</v>
      </c>
    </row>
    <row r="1200" spans="2:65" s="1" customFormat="1" ht="22.5" customHeight="1">
      <c r="B1200" s="41"/>
      <c r="C1200" s="254" t="s">
        <v>1253</v>
      </c>
      <c r="D1200" s="254" t="s">
        <v>267</v>
      </c>
      <c r="E1200" s="255" t="s">
        <v>1254</v>
      </c>
      <c r="F1200" s="256" t="s">
        <v>1255</v>
      </c>
      <c r="G1200" s="257" t="s">
        <v>328</v>
      </c>
      <c r="H1200" s="258">
        <v>45</v>
      </c>
      <c r="I1200" s="259"/>
      <c r="J1200" s="260">
        <f>ROUND(I1200*H1200,2)</f>
        <v>0</v>
      </c>
      <c r="K1200" s="256" t="s">
        <v>186</v>
      </c>
      <c r="L1200" s="261"/>
      <c r="M1200" s="262" t="s">
        <v>22</v>
      </c>
      <c r="N1200" s="263" t="s">
        <v>47</v>
      </c>
      <c r="O1200" s="42"/>
      <c r="P1200" s="213">
        <f>O1200*H1200</f>
        <v>0</v>
      </c>
      <c r="Q1200" s="213">
        <v>1.2999999999999999E-3</v>
      </c>
      <c r="R1200" s="213">
        <f>Q1200*H1200</f>
        <v>5.8499999999999996E-2</v>
      </c>
      <c r="S1200" s="213">
        <v>0</v>
      </c>
      <c r="T1200" s="214">
        <f>S1200*H1200</f>
        <v>0</v>
      </c>
      <c r="AR1200" s="24" t="s">
        <v>311</v>
      </c>
      <c r="AT1200" s="24" t="s">
        <v>267</v>
      </c>
      <c r="AU1200" s="24" t="s">
        <v>84</v>
      </c>
      <c r="AY1200" s="24" t="s">
        <v>179</v>
      </c>
      <c r="BE1200" s="215">
        <f>IF(N1200="základní",J1200,0)</f>
        <v>0</v>
      </c>
      <c r="BF1200" s="215">
        <f>IF(N1200="snížená",J1200,0)</f>
        <v>0</v>
      </c>
      <c r="BG1200" s="215">
        <f>IF(N1200="zákl. přenesená",J1200,0)</f>
        <v>0</v>
      </c>
      <c r="BH1200" s="215">
        <f>IF(N1200="sníž. přenesená",J1200,0)</f>
        <v>0</v>
      </c>
      <c r="BI1200" s="215">
        <f>IF(N1200="nulová",J1200,0)</f>
        <v>0</v>
      </c>
      <c r="BJ1200" s="24" t="s">
        <v>24</v>
      </c>
      <c r="BK1200" s="215">
        <f>ROUND(I1200*H1200,2)</f>
        <v>0</v>
      </c>
      <c r="BL1200" s="24" t="s">
        <v>266</v>
      </c>
      <c r="BM1200" s="24" t="s">
        <v>1256</v>
      </c>
    </row>
    <row r="1201" spans="2:65" s="12" customFormat="1" ht="13.5">
      <c r="B1201" s="216"/>
      <c r="C1201" s="217"/>
      <c r="D1201" s="218" t="s">
        <v>189</v>
      </c>
      <c r="E1201" s="219" t="s">
        <v>22</v>
      </c>
      <c r="F1201" s="220" t="s">
        <v>421</v>
      </c>
      <c r="G1201" s="217"/>
      <c r="H1201" s="221">
        <v>45</v>
      </c>
      <c r="I1201" s="222"/>
      <c r="J1201" s="217"/>
      <c r="K1201" s="217"/>
      <c r="L1201" s="223"/>
      <c r="M1201" s="224"/>
      <c r="N1201" s="225"/>
      <c r="O1201" s="225"/>
      <c r="P1201" s="225"/>
      <c r="Q1201" s="225"/>
      <c r="R1201" s="225"/>
      <c r="S1201" s="225"/>
      <c r="T1201" s="226"/>
      <c r="AT1201" s="227" t="s">
        <v>189</v>
      </c>
      <c r="AU1201" s="227" t="s">
        <v>84</v>
      </c>
      <c r="AV1201" s="12" t="s">
        <v>84</v>
      </c>
      <c r="AW1201" s="12" t="s">
        <v>39</v>
      </c>
      <c r="AX1201" s="12" t="s">
        <v>76</v>
      </c>
      <c r="AY1201" s="227" t="s">
        <v>179</v>
      </c>
    </row>
    <row r="1202" spans="2:65" s="13" customFormat="1" ht="13.5">
      <c r="B1202" s="228"/>
      <c r="C1202" s="229"/>
      <c r="D1202" s="230" t="s">
        <v>189</v>
      </c>
      <c r="E1202" s="231" t="s">
        <v>22</v>
      </c>
      <c r="F1202" s="232" t="s">
        <v>191</v>
      </c>
      <c r="G1202" s="229"/>
      <c r="H1202" s="233">
        <v>45</v>
      </c>
      <c r="I1202" s="234"/>
      <c r="J1202" s="229"/>
      <c r="K1202" s="229"/>
      <c r="L1202" s="235"/>
      <c r="M1202" s="236"/>
      <c r="N1202" s="237"/>
      <c r="O1202" s="237"/>
      <c r="P1202" s="237"/>
      <c r="Q1202" s="237"/>
      <c r="R1202" s="237"/>
      <c r="S1202" s="237"/>
      <c r="T1202" s="238"/>
      <c r="AT1202" s="239" t="s">
        <v>189</v>
      </c>
      <c r="AU1202" s="239" t="s">
        <v>84</v>
      </c>
      <c r="AV1202" s="13" t="s">
        <v>187</v>
      </c>
      <c r="AW1202" s="13" t="s">
        <v>39</v>
      </c>
      <c r="AX1202" s="13" t="s">
        <v>24</v>
      </c>
      <c r="AY1202" s="239" t="s">
        <v>179</v>
      </c>
    </row>
    <row r="1203" spans="2:65" s="1" customFormat="1" ht="22.5" customHeight="1">
      <c r="B1203" s="41"/>
      <c r="C1203" s="254" t="s">
        <v>745</v>
      </c>
      <c r="D1203" s="254" t="s">
        <v>267</v>
      </c>
      <c r="E1203" s="255" t="s">
        <v>1257</v>
      </c>
      <c r="F1203" s="256" t="s">
        <v>1258</v>
      </c>
      <c r="G1203" s="257" t="s">
        <v>194</v>
      </c>
      <c r="H1203" s="258">
        <v>0.77</v>
      </c>
      <c r="I1203" s="259"/>
      <c r="J1203" s="260">
        <f>ROUND(I1203*H1203,2)</f>
        <v>0</v>
      </c>
      <c r="K1203" s="256" t="s">
        <v>186</v>
      </c>
      <c r="L1203" s="261"/>
      <c r="M1203" s="262" t="s">
        <v>22</v>
      </c>
      <c r="N1203" s="263" t="s">
        <v>47</v>
      </c>
      <c r="O1203" s="42"/>
      <c r="P1203" s="213">
        <f>O1203*H1203</f>
        <v>0</v>
      </c>
      <c r="Q1203" s="213">
        <v>0</v>
      </c>
      <c r="R1203" s="213">
        <f>Q1203*H1203</f>
        <v>0</v>
      </c>
      <c r="S1203" s="213">
        <v>0</v>
      </c>
      <c r="T1203" s="214">
        <f>S1203*H1203</f>
        <v>0</v>
      </c>
      <c r="AR1203" s="24" t="s">
        <v>311</v>
      </c>
      <c r="AT1203" s="24" t="s">
        <v>267</v>
      </c>
      <c r="AU1203" s="24" t="s">
        <v>84</v>
      </c>
      <c r="AY1203" s="24" t="s">
        <v>179</v>
      </c>
      <c r="BE1203" s="215">
        <f>IF(N1203="základní",J1203,0)</f>
        <v>0</v>
      </c>
      <c r="BF1203" s="215">
        <f>IF(N1203="snížená",J1203,0)</f>
        <v>0</v>
      </c>
      <c r="BG1203" s="215">
        <f>IF(N1203="zákl. přenesená",J1203,0)</f>
        <v>0</v>
      </c>
      <c r="BH1203" s="215">
        <f>IF(N1203="sníž. přenesená",J1203,0)</f>
        <v>0</v>
      </c>
      <c r="BI1203" s="215">
        <f>IF(N1203="nulová",J1203,0)</f>
        <v>0</v>
      </c>
      <c r="BJ1203" s="24" t="s">
        <v>24</v>
      </c>
      <c r="BK1203" s="215">
        <f>ROUND(I1203*H1203,2)</f>
        <v>0</v>
      </c>
      <c r="BL1203" s="24" t="s">
        <v>266</v>
      </c>
      <c r="BM1203" s="24" t="s">
        <v>1259</v>
      </c>
    </row>
    <row r="1204" spans="2:65" s="12" customFormat="1" ht="13.5">
      <c r="B1204" s="216"/>
      <c r="C1204" s="217"/>
      <c r="D1204" s="218" t="s">
        <v>189</v>
      </c>
      <c r="E1204" s="219" t="s">
        <v>22</v>
      </c>
      <c r="F1204" s="220" t="s">
        <v>1260</v>
      </c>
      <c r="G1204" s="217"/>
      <c r="H1204" s="221">
        <v>0.77</v>
      </c>
      <c r="I1204" s="222"/>
      <c r="J1204" s="217"/>
      <c r="K1204" s="217"/>
      <c r="L1204" s="223"/>
      <c r="M1204" s="224"/>
      <c r="N1204" s="225"/>
      <c r="O1204" s="225"/>
      <c r="P1204" s="225"/>
      <c r="Q1204" s="225"/>
      <c r="R1204" s="225"/>
      <c r="S1204" s="225"/>
      <c r="T1204" s="226"/>
      <c r="AT1204" s="227" t="s">
        <v>189</v>
      </c>
      <c r="AU1204" s="227" t="s">
        <v>84</v>
      </c>
      <c r="AV1204" s="12" t="s">
        <v>84</v>
      </c>
      <c r="AW1204" s="12" t="s">
        <v>39</v>
      </c>
      <c r="AX1204" s="12" t="s">
        <v>76</v>
      </c>
      <c r="AY1204" s="227" t="s">
        <v>179</v>
      </c>
    </row>
    <row r="1205" spans="2:65" s="13" customFormat="1" ht="13.5">
      <c r="B1205" s="228"/>
      <c r="C1205" s="229"/>
      <c r="D1205" s="230" t="s">
        <v>189</v>
      </c>
      <c r="E1205" s="231" t="s">
        <v>22</v>
      </c>
      <c r="F1205" s="232" t="s">
        <v>191</v>
      </c>
      <c r="G1205" s="229"/>
      <c r="H1205" s="233">
        <v>0.77</v>
      </c>
      <c r="I1205" s="234"/>
      <c r="J1205" s="229"/>
      <c r="K1205" s="229"/>
      <c r="L1205" s="235"/>
      <c r="M1205" s="236"/>
      <c r="N1205" s="237"/>
      <c r="O1205" s="237"/>
      <c r="P1205" s="237"/>
      <c r="Q1205" s="237"/>
      <c r="R1205" s="237"/>
      <c r="S1205" s="237"/>
      <c r="T1205" s="238"/>
      <c r="AT1205" s="239" t="s">
        <v>189</v>
      </c>
      <c r="AU1205" s="239" t="s">
        <v>84</v>
      </c>
      <c r="AV1205" s="13" t="s">
        <v>187</v>
      </c>
      <c r="AW1205" s="13" t="s">
        <v>39</v>
      </c>
      <c r="AX1205" s="13" t="s">
        <v>24</v>
      </c>
      <c r="AY1205" s="239" t="s">
        <v>179</v>
      </c>
    </row>
    <row r="1206" spans="2:65" s="1" customFormat="1" ht="22.5" customHeight="1">
      <c r="B1206" s="41"/>
      <c r="C1206" s="254" t="s">
        <v>1261</v>
      </c>
      <c r="D1206" s="254" t="s">
        <v>267</v>
      </c>
      <c r="E1206" s="255" t="s">
        <v>1262</v>
      </c>
      <c r="F1206" s="256" t="s">
        <v>1263</v>
      </c>
      <c r="G1206" s="257" t="s">
        <v>194</v>
      </c>
      <c r="H1206" s="258">
        <v>32.92</v>
      </c>
      <c r="I1206" s="259"/>
      <c r="J1206" s="260">
        <f>ROUND(I1206*H1206,2)</f>
        <v>0</v>
      </c>
      <c r="K1206" s="256" t="s">
        <v>186</v>
      </c>
      <c r="L1206" s="261"/>
      <c r="M1206" s="262" t="s">
        <v>22</v>
      </c>
      <c r="N1206" s="263" t="s">
        <v>47</v>
      </c>
      <c r="O1206" s="42"/>
      <c r="P1206" s="213">
        <f>O1206*H1206</f>
        <v>0</v>
      </c>
      <c r="Q1206" s="213">
        <v>0</v>
      </c>
      <c r="R1206" s="213">
        <f>Q1206*H1206</f>
        <v>0</v>
      </c>
      <c r="S1206" s="213">
        <v>0</v>
      </c>
      <c r="T1206" s="214">
        <f>S1206*H1206</f>
        <v>0</v>
      </c>
      <c r="AR1206" s="24" t="s">
        <v>311</v>
      </c>
      <c r="AT1206" s="24" t="s">
        <v>267</v>
      </c>
      <c r="AU1206" s="24" t="s">
        <v>84</v>
      </c>
      <c r="AY1206" s="24" t="s">
        <v>179</v>
      </c>
      <c r="BE1206" s="215">
        <f>IF(N1206="základní",J1206,0)</f>
        <v>0</v>
      </c>
      <c r="BF1206" s="215">
        <f>IF(N1206="snížená",J1206,0)</f>
        <v>0</v>
      </c>
      <c r="BG1206" s="215">
        <f>IF(N1206="zákl. přenesená",J1206,0)</f>
        <v>0</v>
      </c>
      <c r="BH1206" s="215">
        <f>IF(N1206="sníž. přenesená",J1206,0)</f>
        <v>0</v>
      </c>
      <c r="BI1206" s="215">
        <f>IF(N1206="nulová",J1206,0)</f>
        <v>0</v>
      </c>
      <c r="BJ1206" s="24" t="s">
        <v>24</v>
      </c>
      <c r="BK1206" s="215">
        <f>ROUND(I1206*H1206,2)</f>
        <v>0</v>
      </c>
      <c r="BL1206" s="24" t="s">
        <v>266</v>
      </c>
      <c r="BM1206" s="24" t="s">
        <v>1264</v>
      </c>
    </row>
    <row r="1207" spans="2:65" s="14" customFormat="1" ht="13.5">
      <c r="B1207" s="240"/>
      <c r="C1207" s="241"/>
      <c r="D1207" s="218" t="s">
        <v>189</v>
      </c>
      <c r="E1207" s="242" t="s">
        <v>22</v>
      </c>
      <c r="F1207" s="243" t="s">
        <v>276</v>
      </c>
      <c r="G1207" s="241"/>
      <c r="H1207" s="244" t="s">
        <v>22</v>
      </c>
      <c r="I1207" s="245"/>
      <c r="J1207" s="241"/>
      <c r="K1207" s="241"/>
      <c r="L1207" s="246"/>
      <c r="M1207" s="247"/>
      <c r="N1207" s="248"/>
      <c r="O1207" s="248"/>
      <c r="P1207" s="248"/>
      <c r="Q1207" s="248"/>
      <c r="R1207" s="248"/>
      <c r="S1207" s="248"/>
      <c r="T1207" s="249"/>
      <c r="AT1207" s="250" t="s">
        <v>189</v>
      </c>
      <c r="AU1207" s="250" t="s">
        <v>84</v>
      </c>
      <c r="AV1207" s="14" t="s">
        <v>24</v>
      </c>
      <c r="AW1207" s="14" t="s">
        <v>39</v>
      </c>
      <c r="AX1207" s="14" t="s">
        <v>76</v>
      </c>
      <c r="AY1207" s="250" t="s">
        <v>179</v>
      </c>
    </row>
    <row r="1208" spans="2:65" s="14" customFormat="1" ht="13.5">
      <c r="B1208" s="240"/>
      <c r="C1208" s="241"/>
      <c r="D1208" s="218" t="s">
        <v>189</v>
      </c>
      <c r="E1208" s="242" t="s">
        <v>22</v>
      </c>
      <c r="F1208" s="243" t="s">
        <v>1265</v>
      </c>
      <c r="G1208" s="241"/>
      <c r="H1208" s="244" t="s">
        <v>22</v>
      </c>
      <c r="I1208" s="245"/>
      <c r="J1208" s="241"/>
      <c r="K1208" s="241"/>
      <c r="L1208" s="246"/>
      <c r="M1208" s="247"/>
      <c r="N1208" s="248"/>
      <c r="O1208" s="248"/>
      <c r="P1208" s="248"/>
      <c r="Q1208" s="248"/>
      <c r="R1208" s="248"/>
      <c r="S1208" s="248"/>
      <c r="T1208" s="249"/>
      <c r="AT1208" s="250" t="s">
        <v>189</v>
      </c>
      <c r="AU1208" s="250" t="s">
        <v>84</v>
      </c>
      <c r="AV1208" s="14" t="s">
        <v>24</v>
      </c>
      <c r="AW1208" s="14" t="s">
        <v>39</v>
      </c>
      <c r="AX1208" s="14" t="s">
        <v>76</v>
      </c>
      <c r="AY1208" s="250" t="s">
        <v>179</v>
      </c>
    </row>
    <row r="1209" spans="2:65" s="12" customFormat="1" ht="13.5">
      <c r="B1209" s="216"/>
      <c r="C1209" s="217"/>
      <c r="D1209" s="218" t="s">
        <v>189</v>
      </c>
      <c r="E1209" s="219" t="s">
        <v>22</v>
      </c>
      <c r="F1209" s="220" t="s">
        <v>1266</v>
      </c>
      <c r="G1209" s="217"/>
      <c r="H1209" s="221">
        <v>19.317</v>
      </c>
      <c r="I1209" s="222"/>
      <c r="J1209" s="217"/>
      <c r="K1209" s="217"/>
      <c r="L1209" s="223"/>
      <c r="M1209" s="224"/>
      <c r="N1209" s="225"/>
      <c r="O1209" s="225"/>
      <c r="P1209" s="225"/>
      <c r="Q1209" s="225"/>
      <c r="R1209" s="225"/>
      <c r="S1209" s="225"/>
      <c r="T1209" s="226"/>
      <c r="AT1209" s="227" t="s">
        <v>189</v>
      </c>
      <c r="AU1209" s="227" t="s">
        <v>84</v>
      </c>
      <c r="AV1209" s="12" t="s">
        <v>84</v>
      </c>
      <c r="AW1209" s="12" t="s">
        <v>39</v>
      </c>
      <c r="AX1209" s="12" t="s">
        <v>76</v>
      </c>
      <c r="AY1209" s="227" t="s">
        <v>179</v>
      </c>
    </row>
    <row r="1210" spans="2:65" s="14" customFormat="1" ht="13.5">
      <c r="B1210" s="240"/>
      <c r="C1210" s="241"/>
      <c r="D1210" s="218" t="s">
        <v>189</v>
      </c>
      <c r="E1210" s="242" t="s">
        <v>22</v>
      </c>
      <c r="F1210" s="243" t="s">
        <v>1267</v>
      </c>
      <c r="G1210" s="241"/>
      <c r="H1210" s="244" t="s">
        <v>22</v>
      </c>
      <c r="I1210" s="245"/>
      <c r="J1210" s="241"/>
      <c r="K1210" s="241"/>
      <c r="L1210" s="246"/>
      <c r="M1210" s="247"/>
      <c r="N1210" s="248"/>
      <c r="O1210" s="248"/>
      <c r="P1210" s="248"/>
      <c r="Q1210" s="248"/>
      <c r="R1210" s="248"/>
      <c r="S1210" s="248"/>
      <c r="T1210" s="249"/>
      <c r="AT1210" s="250" t="s">
        <v>189</v>
      </c>
      <c r="AU1210" s="250" t="s">
        <v>84</v>
      </c>
      <c r="AV1210" s="14" t="s">
        <v>24</v>
      </c>
      <c r="AW1210" s="14" t="s">
        <v>39</v>
      </c>
      <c r="AX1210" s="14" t="s">
        <v>76</v>
      </c>
      <c r="AY1210" s="250" t="s">
        <v>179</v>
      </c>
    </row>
    <row r="1211" spans="2:65" s="12" customFormat="1" ht="13.5">
      <c r="B1211" s="216"/>
      <c r="C1211" s="217"/>
      <c r="D1211" s="218" t="s">
        <v>189</v>
      </c>
      <c r="E1211" s="219" t="s">
        <v>22</v>
      </c>
      <c r="F1211" s="220" t="s">
        <v>1268</v>
      </c>
      <c r="G1211" s="217"/>
      <c r="H1211" s="221">
        <v>13.243</v>
      </c>
      <c r="I1211" s="222"/>
      <c r="J1211" s="217"/>
      <c r="K1211" s="217"/>
      <c r="L1211" s="223"/>
      <c r="M1211" s="224"/>
      <c r="N1211" s="225"/>
      <c r="O1211" s="225"/>
      <c r="P1211" s="225"/>
      <c r="Q1211" s="225"/>
      <c r="R1211" s="225"/>
      <c r="S1211" s="225"/>
      <c r="T1211" s="226"/>
      <c r="AT1211" s="227" t="s">
        <v>189</v>
      </c>
      <c r="AU1211" s="227" t="s">
        <v>84</v>
      </c>
      <c r="AV1211" s="12" t="s">
        <v>84</v>
      </c>
      <c r="AW1211" s="12" t="s">
        <v>39</v>
      </c>
      <c r="AX1211" s="12" t="s">
        <v>76</v>
      </c>
      <c r="AY1211" s="227" t="s">
        <v>179</v>
      </c>
    </row>
    <row r="1212" spans="2:65" s="12" customFormat="1" ht="13.5">
      <c r="B1212" s="216"/>
      <c r="C1212" s="217"/>
      <c r="D1212" s="218" t="s">
        <v>189</v>
      </c>
      <c r="E1212" s="219" t="s">
        <v>22</v>
      </c>
      <c r="F1212" s="220" t="s">
        <v>1269</v>
      </c>
      <c r="G1212" s="217"/>
      <c r="H1212" s="221">
        <v>0.36</v>
      </c>
      <c r="I1212" s="222"/>
      <c r="J1212" s="217"/>
      <c r="K1212" s="217"/>
      <c r="L1212" s="223"/>
      <c r="M1212" s="224"/>
      <c r="N1212" s="225"/>
      <c r="O1212" s="225"/>
      <c r="P1212" s="225"/>
      <c r="Q1212" s="225"/>
      <c r="R1212" s="225"/>
      <c r="S1212" s="225"/>
      <c r="T1212" s="226"/>
      <c r="AT1212" s="227" t="s">
        <v>189</v>
      </c>
      <c r="AU1212" s="227" t="s">
        <v>84</v>
      </c>
      <c r="AV1212" s="12" t="s">
        <v>84</v>
      </c>
      <c r="AW1212" s="12" t="s">
        <v>39</v>
      </c>
      <c r="AX1212" s="12" t="s">
        <v>76</v>
      </c>
      <c r="AY1212" s="227" t="s">
        <v>179</v>
      </c>
    </row>
    <row r="1213" spans="2:65" s="13" customFormat="1" ht="13.5">
      <c r="B1213" s="228"/>
      <c r="C1213" s="229"/>
      <c r="D1213" s="230" t="s">
        <v>189</v>
      </c>
      <c r="E1213" s="231" t="s">
        <v>22</v>
      </c>
      <c r="F1213" s="232" t="s">
        <v>191</v>
      </c>
      <c r="G1213" s="229"/>
      <c r="H1213" s="233">
        <v>32.92</v>
      </c>
      <c r="I1213" s="234"/>
      <c r="J1213" s="229"/>
      <c r="K1213" s="229"/>
      <c r="L1213" s="235"/>
      <c r="M1213" s="236"/>
      <c r="N1213" s="237"/>
      <c r="O1213" s="237"/>
      <c r="P1213" s="237"/>
      <c r="Q1213" s="237"/>
      <c r="R1213" s="237"/>
      <c r="S1213" s="237"/>
      <c r="T1213" s="238"/>
      <c r="AT1213" s="239" t="s">
        <v>189</v>
      </c>
      <c r="AU1213" s="239" t="s">
        <v>84</v>
      </c>
      <c r="AV1213" s="13" t="s">
        <v>187</v>
      </c>
      <c r="AW1213" s="13" t="s">
        <v>39</v>
      </c>
      <c r="AX1213" s="13" t="s">
        <v>24</v>
      </c>
      <c r="AY1213" s="239" t="s">
        <v>179</v>
      </c>
    </row>
    <row r="1214" spans="2:65" s="1" customFormat="1" ht="22.5" customHeight="1">
      <c r="B1214" s="41"/>
      <c r="C1214" s="254" t="s">
        <v>1270</v>
      </c>
      <c r="D1214" s="254" t="s">
        <v>267</v>
      </c>
      <c r="E1214" s="255" t="s">
        <v>1271</v>
      </c>
      <c r="F1214" s="256" t="s">
        <v>1272</v>
      </c>
      <c r="G1214" s="257" t="s">
        <v>194</v>
      </c>
      <c r="H1214" s="258">
        <v>6.9080000000000004</v>
      </c>
      <c r="I1214" s="259"/>
      <c r="J1214" s="260">
        <f>ROUND(I1214*H1214,2)</f>
        <v>0</v>
      </c>
      <c r="K1214" s="256" t="s">
        <v>186</v>
      </c>
      <c r="L1214" s="261"/>
      <c r="M1214" s="262" t="s">
        <v>22</v>
      </c>
      <c r="N1214" s="263" t="s">
        <v>47</v>
      </c>
      <c r="O1214" s="42"/>
      <c r="P1214" s="213">
        <f>O1214*H1214</f>
        <v>0</v>
      </c>
      <c r="Q1214" s="213">
        <v>0</v>
      </c>
      <c r="R1214" s="213">
        <f>Q1214*H1214</f>
        <v>0</v>
      </c>
      <c r="S1214" s="213">
        <v>0</v>
      </c>
      <c r="T1214" s="214">
        <f>S1214*H1214</f>
        <v>0</v>
      </c>
      <c r="AR1214" s="24" t="s">
        <v>311</v>
      </c>
      <c r="AT1214" s="24" t="s">
        <v>267</v>
      </c>
      <c r="AU1214" s="24" t="s">
        <v>84</v>
      </c>
      <c r="AY1214" s="24" t="s">
        <v>179</v>
      </c>
      <c r="BE1214" s="215">
        <f>IF(N1214="základní",J1214,0)</f>
        <v>0</v>
      </c>
      <c r="BF1214" s="215">
        <f>IF(N1214="snížená",J1214,0)</f>
        <v>0</v>
      </c>
      <c r="BG1214" s="215">
        <f>IF(N1214="zákl. přenesená",J1214,0)</f>
        <v>0</v>
      </c>
      <c r="BH1214" s="215">
        <f>IF(N1214="sníž. přenesená",J1214,0)</f>
        <v>0</v>
      </c>
      <c r="BI1214" s="215">
        <f>IF(N1214="nulová",J1214,0)</f>
        <v>0</v>
      </c>
      <c r="BJ1214" s="24" t="s">
        <v>24</v>
      </c>
      <c r="BK1214" s="215">
        <f>ROUND(I1214*H1214,2)</f>
        <v>0</v>
      </c>
      <c r="BL1214" s="24" t="s">
        <v>266</v>
      </c>
      <c r="BM1214" s="24" t="s">
        <v>1273</v>
      </c>
    </row>
    <row r="1215" spans="2:65" s="14" customFormat="1" ht="13.5">
      <c r="B1215" s="240"/>
      <c r="C1215" s="241"/>
      <c r="D1215" s="218" t="s">
        <v>189</v>
      </c>
      <c r="E1215" s="242" t="s">
        <v>22</v>
      </c>
      <c r="F1215" s="243" t="s">
        <v>276</v>
      </c>
      <c r="G1215" s="241"/>
      <c r="H1215" s="244" t="s">
        <v>22</v>
      </c>
      <c r="I1215" s="245"/>
      <c r="J1215" s="241"/>
      <c r="K1215" s="241"/>
      <c r="L1215" s="246"/>
      <c r="M1215" s="247"/>
      <c r="N1215" s="248"/>
      <c r="O1215" s="248"/>
      <c r="P1215" s="248"/>
      <c r="Q1215" s="248"/>
      <c r="R1215" s="248"/>
      <c r="S1215" s="248"/>
      <c r="T1215" s="249"/>
      <c r="AT1215" s="250" t="s">
        <v>189</v>
      </c>
      <c r="AU1215" s="250" t="s">
        <v>84</v>
      </c>
      <c r="AV1215" s="14" t="s">
        <v>24</v>
      </c>
      <c r="AW1215" s="14" t="s">
        <v>39</v>
      </c>
      <c r="AX1215" s="14" t="s">
        <v>76</v>
      </c>
      <c r="AY1215" s="250" t="s">
        <v>179</v>
      </c>
    </row>
    <row r="1216" spans="2:65" s="12" customFormat="1" ht="13.5">
      <c r="B1216" s="216"/>
      <c r="C1216" s="217"/>
      <c r="D1216" s="218" t="s">
        <v>189</v>
      </c>
      <c r="E1216" s="219" t="s">
        <v>22</v>
      </c>
      <c r="F1216" s="220" t="s">
        <v>1274</v>
      </c>
      <c r="G1216" s="217"/>
      <c r="H1216" s="221">
        <v>4.62</v>
      </c>
      <c r="I1216" s="222"/>
      <c r="J1216" s="217"/>
      <c r="K1216" s="217"/>
      <c r="L1216" s="223"/>
      <c r="M1216" s="224"/>
      <c r="N1216" s="225"/>
      <c r="O1216" s="225"/>
      <c r="P1216" s="225"/>
      <c r="Q1216" s="225"/>
      <c r="R1216" s="225"/>
      <c r="S1216" s="225"/>
      <c r="T1216" s="226"/>
      <c r="AT1216" s="227" t="s">
        <v>189</v>
      </c>
      <c r="AU1216" s="227" t="s">
        <v>84</v>
      </c>
      <c r="AV1216" s="12" t="s">
        <v>84</v>
      </c>
      <c r="AW1216" s="12" t="s">
        <v>39</v>
      </c>
      <c r="AX1216" s="12" t="s">
        <v>76</v>
      </c>
      <c r="AY1216" s="227" t="s">
        <v>179</v>
      </c>
    </row>
    <row r="1217" spans="2:65" s="12" customFormat="1" ht="13.5">
      <c r="B1217" s="216"/>
      <c r="C1217" s="217"/>
      <c r="D1217" s="218" t="s">
        <v>189</v>
      </c>
      <c r="E1217" s="219" t="s">
        <v>22</v>
      </c>
      <c r="F1217" s="220" t="s">
        <v>1275</v>
      </c>
      <c r="G1217" s="217"/>
      <c r="H1217" s="221">
        <v>2.2879999999999998</v>
      </c>
      <c r="I1217" s="222"/>
      <c r="J1217" s="217"/>
      <c r="K1217" s="217"/>
      <c r="L1217" s="223"/>
      <c r="M1217" s="224"/>
      <c r="N1217" s="225"/>
      <c r="O1217" s="225"/>
      <c r="P1217" s="225"/>
      <c r="Q1217" s="225"/>
      <c r="R1217" s="225"/>
      <c r="S1217" s="225"/>
      <c r="T1217" s="226"/>
      <c r="AT1217" s="227" t="s">
        <v>189</v>
      </c>
      <c r="AU1217" s="227" t="s">
        <v>84</v>
      </c>
      <c r="AV1217" s="12" t="s">
        <v>84</v>
      </c>
      <c r="AW1217" s="12" t="s">
        <v>39</v>
      </c>
      <c r="AX1217" s="12" t="s">
        <v>76</v>
      </c>
      <c r="AY1217" s="227" t="s">
        <v>179</v>
      </c>
    </row>
    <row r="1218" spans="2:65" s="13" customFormat="1" ht="13.5">
      <c r="B1218" s="228"/>
      <c r="C1218" s="229"/>
      <c r="D1218" s="230" t="s">
        <v>189</v>
      </c>
      <c r="E1218" s="231" t="s">
        <v>22</v>
      </c>
      <c r="F1218" s="232" t="s">
        <v>191</v>
      </c>
      <c r="G1218" s="229"/>
      <c r="H1218" s="233">
        <v>6.9080000000000004</v>
      </c>
      <c r="I1218" s="234"/>
      <c r="J1218" s="229"/>
      <c r="K1218" s="229"/>
      <c r="L1218" s="235"/>
      <c r="M1218" s="236"/>
      <c r="N1218" s="237"/>
      <c r="O1218" s="237"/>
      <c r="P1218" s="237"/>
      <c r="Q1218" s="237"/>
      <c r="R1218" s="237"/>
      <c r="S1218" s="237"/>
      <c r="T1218" s="238"/>
      <c r="AT1218" s="239" t="s">
        <v>189</v>
      </c>
      <c r="AU1218" s="239" t="s">
        <v>84</v>
      </c>
      <c r="AV1218" s="13" t="s">
        <v>187</v>
      </c>
      <c r="AW1218" s="13" t="s">
        <v>39</v>
      </c>
      <c r="AX1218" s="13" t="s">
        <v>24</v>
      </c>
      <c r="AY1218" s="239" t="s">
        <v>179</v>
      </c>
    </row>
    <row r="1219" spans="2:65" s="1" customFormat="1" ht="22.5" customHeight="1">
      <c r="B1219" s="41"/>
      <c r="C1219" s="254" t="s">
        <v>1276</v>
      </c>
      <c r="D1219" s="254" t="s">
        <v>267</v>
      </c>
      <c r="E1219" s="255" t="s">
        <v>1277</v>
      </c>
      <c r="F1219" s="256" t="s">
        <v>1278</v>
      </c>
      <c r="G1219" s="257" t="s">
        <v>185</v>
      </c>
      <c r="H1219" s="258">
        <v>125.123</v>
      </c>
      <c r="I1219" s="259"/>
      <c r="J1219" s="260">
        <f>ROUND(I1219*H1219,2)</f>
        <v>0</v>
      </c>
      <c r="K1219" s="256" t="s">
        <v>186</v>
      </c>
      <c r="L1219" s="261"/>
      <c r="M1219" s="262" t="s">
        <v>22</v>
      </c>
      <c r="N1219" s="263" t="s">
        <v>47</v>
      </c>
      <c r="O1219" s="42"/>
      <c r="P1219" s="213">
        <f>O1219*H1219</f>
        <v>0</v>
      </c>
      <c r="Q1219" s="213">
        <v>0</v>
      </c>
      <c r="R1219" s="213">
        <f>Q1219*H1219</f>
        <v>0</v>
      </c>
      <c r="S1219" s="213">
        <v>0</v>
      </c>
      <c r="T1219" s="214">
        <f>S1219*H1219</f>
        <v>0</v>
      </c>
      <c r="AR1219" s="24" t="s">
        <v>311</v>
      </c>
      <c r="AT1219" s="24" t="s">
        <v>267</v>
      </c>
      <c r="AU1219" s="24" t="s">
        <v>84</v>
      </c>
      <c r="AY1219" s="24" t="s">
        <v>179</v>
      </c>
      <c r="BE1219" s="215">
        <f>IF(N1219="základní",J1219,0)</f>
        <v>0</v>
      </c>
      <c r="BF1219" s="215">
        <f>IF(N1219="snížená",J1219,0)</f>
        <v>0</v>
      </c>
      <c r="BG1219" s="215">
        <f>IF(N1219="zákl. přenesená",J1219,0)</f>
        <v>0</v>
      </c>
      <c r="BH1219" s="215">
        <f>IF(N1219="sníž. přenesená",J1219,0)</f>
        <v>0</v>
      </c>
      <c r="BI1219" s="215">
        <f>IF(N1219="nulová",J1219,0)</f>
        <v>0</v>
      </c>
      <c r="BJ1219" s="24" t="s">
        <v>24</v>
      </c>
      <c r="BK1219" s="215">
        <f>ROUND(I1219*H1219,2)</f>
        <v>0</v>
      </c>
      <c r="BL1219" s="24" t="s">
        <v>266</v>
      </c>
      <c r="BM1219" s="24" t="s">
        <v>1279</v>
      </c>
    </row>
    <row r="1220" spans="2:65" s="12" customFormat="1" ht="13.5">
      <c r="B1220" s="216"/>
      <c r="C1220" s="217"/>
      <c r="D1220" s="218" t="s">
        <v>189</v>
      </c>
      <c r="E1220" s="219" t="s">
        <v>22</v>
      </c>
      <c r="F1220" s="220" t="s">
        <v>1280</v>
      </c>
      <c r="G1220" s="217"/>
      <c r="H1220" s="221">
        <v>125.123</v>
      </c>
      <c r="I1220" s="222"/>
      <c r="J1220" s="217"/>
      <c r="K1220" s="217"/>
      <c r="L1220" s="223"/>
      <c r="M1220" s="224"/>
      <c r="N1220" s="225"/>
      <c r="O1220" s="225"/>
      <c r="P1220" s="225"/>
      <c r="Q1220" s="225"/>
      <c r="R1220" s="225"/>
      <c r="S1220" s="225"/>
      <c r="T1220" s="226"/>
      <c r="AT1220" s="227" t="s">
        <v>189</v>
      </c>
      <c r="AU1220" s="227" t="s">
        <v>84</v>
      </c>
      <c r="AV1220" s="12" t="s">
        <v>84</v>
      </c>
      <c r="AW1220" s="12" t="s">
        <v>39</v>
      </c>
      <c r="AX1220" s="12" t="s">
        <v>76</v>
      </c>
      <c r="AY1220" s="227" t="s">
        <v>179</v>
      </c>
    </row>
    <row r="1221" spans="2:65" s="13" customFormat="1" ht="13.5">
      <c r="B1221" s="228"/>
      <c r="C1221" s="229"/>
      <c r="D1221" s="230" t="s">
        <v>189</v>
      </c>
      <c r="E1221" s="231" t="s">
        <v>22</v>
      </c>
      <c r="F1221" s="232" t="s">
        <v>191</v>
      </c>
      <c r="G1221" s="229"/>
      <c r="H1221" s="233">
        <v>125.123</v>
      </c>
      <c r="I1221" s="234"/>
      <c r="J1221" s="229"/>
      <c r="K1221" s="229"/>
      <c r="L1221" s="235"/>
      <c r="M1221" s="236"/>
      <c r="N1221" s="237"/>
      <c r="O1221" s="237"/>
      <c r="P1221" s="237"/>
      <c r="Q1221" s="237"/>
      <c r="R1221" s="237"/>
      <c r="S1221" s="237"/>
      <c r="T1221" s="238"/>
      <c r="AT1221" s="239" t="s">
        <v>189</v>
      </c>
      <c r="AU1221" s="239" t="s">
        <v>84</v>
      </c>
      <c r="AV1221" s="13" t="s">
        <v>187</v>
      </c>
      <c r="AW1221" s="13" t="s">
        <v>39</v>
      </c>
      <c r="AX1221" s="13" t="s">
        <v>24</v>
      </c>
      <c r="AY1221" s="239" t="s">
        <v>179</v>
      </c>
    </row>
    <row r="1222" spans="2:65" s="1" customFormat="1" ht="31.5" customHeight="1">
      <c r="B1222" s="41"/>
      <c r="C1222" s="204" t="s">
        <v>1281</v>
      </c>
      <c r="D1222" s="204" t="s">
        <v>182</v>
      </c>
      <c r="E1222" s="205" t="s">
        <v>1282</v>
      </c>
      <c r="F1222" s="206" t="s">
        <v>1283</v>
      </c>
      <c r="G1222" s="207" t="s">
        <v>328</v>
      </c>
      <c r="H1222" s="208">
        <v>64</v>
      </c>
      <c r="I1222" s="209"/>
      <c r="J1222" s="210">
        <f>ROUND(I1222*H1222,2)</f>
        <v>0</v>
      </c>
      <c r="K1222" s="206" t="s">
        <v>186</v>
      </c>
      <c r="L1222" s="61"/>
      <c r="M1222" s="211" t="s">
        <v>22</v>
      </c>
      <c r="N1222" s="212" t="s">
        <v>47</v>
      </c>
      <c r="O1222" s="42"/>
      <c r="P1222" s="213">
        <f>O1222*H1222</f>
        <v>0</v>
      </c>
      <c r="Q1222" s="213">
        <v>0</v>
      </c>
      <c r="R1222" s="213">
        <f>Q1222*H1222</f>
        <v>0</v>
      </c>
      <c r="S1222" s="213">
        <v>0</v>
      </c>
      <c r="T1222" s="214">
        <f>S1222*H1222</f>
        <v>0</v>
      </c>
      <c r="AR1222" s="24" t="s">
        <v>266</v>
      </c>
      <c r="AT1222" s="24" t="s">
        <v>182</v>
      </c>
      <c r="AU1222" s="24" t="s">
        <v>84</v>
      </c>
      <c r="AY1222" s="24" t="s">
        <v>179</v>
      </c>
      <c r="BE1222" s="215">
        <f>IF(N1222="základní",J1222,0)</f>
        <v>0</v>
      </c>
      <c r="BF1222" s="215">
        <f>IF(N1222="snížená",J1222,0)</f>
        <v>0</v>
      </c>
      <c r="BG1222" s="215">
        <f>IF(N1222="zákl. přenesená",J1222,0)</f>
        <v>0</v>
      </c>
      <c r="BH1222" s="215">
        <f>IF(N1222="sníž. přenesená",J1222,0)</f>
        <v>0</v>
      </c>
      <c r="BI1222" s="215">
        <f>IF(N1222="nulová",J1222,0)</f>
        <v>0</v>
      </c>
      <c r="BJ1222" s="24" t="s">
        <v>24</v>
      </c>
      <c r="BK1222" s="215">
        <f>ROUND(I1222*H1222,2)</f>
        <v>0</v>
      </c>
      <c r="BL1222" s="24" t="s">
        <v>266</v>
      </c>
      <c r="BM1222" s="24" t="s">
        <v>1284</v>
      </c>
    </row>
    <row r="1223" spans="2:65" s="14" customFormat="1" ht="13.5">
      <c r="B1223" s="240"/>
      <c r="C1223" s="241"/>
      <c r="D1223" s="218" t="s">
        <v>189</v>
      </c>
      <c r="E1223" s="242" t="s">
        <v>22</v>
      </c>
      <c r="F1223" s="243" t="s">
        <v>330</v>
      </c>
      <c r="G1223" s="241"/>
      <c r="H1223" s="244" t="s">
        <v>22</v>
      </c>
      <c r="I1223" s="245"/>
      <c r="J1223" s="241"/>
      <c r="K1223" s="241"/>
      <c r="L1223" s="246"/>
      <c r="M1223" s="247"/>
      <c r="N1223" s="248"/>
      <c r="O1223" s="248"/>
      <c r="P1223" s="248"/>
      <c r="Q1223" s="248"/>
      <c r="R1223" s="248"/>
      <c r="S1223" s="248"/>
      <c r="T1223" s="249"/>
      <c r="AT1223" s="250" t="s">
        <v>189</v>
      </c>
      <c r="AU1223" s="250" t="s">
        <v>84</v>
      </c>
      <c r="AV1223" s="14" t="s">
        <v>24</v>
      </c>
      <c r="AW1223" s="14" t="s">
        <v>39</v>
      </c>
      <c r="AX1223" s="14" t="s">
        <v>76</v>
      </c>
      <c r="AY1223" s="250" t="s">
        <v>179</v>
      </c>
    </row>
    <row r="1224" spans="2:65" s="12" customFormat="1" ht="13.5">
      <c r="B1224" s="216"/>
      <c r="C1224" s="217"/>
      <c r="D1224" s="218" t="s">
        <v>189</v>
      </c>
      <c r="E1224" s="219" t="s">
        <v>22</v>
      </c>
      <c r="F1224" s="220" t="s">
        <v>232</v>
      </c>
      <c r="G1224" s="217"/>
      <c r="H1224" s="221">
        <v>64</v>
      </c>
      <c r="I1224" s="222"/>
      <c r="J1224" s="217"/>
      <c r="K1224" s="217"/>
      <c r="L1224" s="223"/>
      <c r="M1224" s="224"/>
      <c r="N1224" s="225"/>
      <c r="O1224" s="225"/>
      <c r="P1224" s="225"/>
      <c r="Q1224" s="225"/>
      <c r="R1224" s="225"/>
      <c r="S1224" s="225"/>
      <c r="T1224" s="226"/>
      <c r="AT1224" s="227" t="s">
        <v>189</v>
      </c>
      <c r="AU1224" s="227" t="s">
        <v>84</v>
      </c>
      <c r="AV1224" s="12" t="s">
        <v>84</v>
      </c>
      <c r="AW1224" s="12" t="s">
        <v>39</v>
      </c>
      <c r="AX1224" s="12" t="s">
        <v>76</v>
      </c>
      <c r="AY1224" s="227" t="s">
        <v>179</v>
      </c>
    </row>
    <row r="1225" spans="2:65" s="13" customFormat="1" ht="13.5">
      <c r="B1225" s="228"/>
      <c r="C1225" s="229"/>
      <c r="D1225" s="230" t="s">
        <v>189</v>
      </c>
      <c r="E1225" s="231" t="s">
        <v>22</v>
      </c>
      <c r="F1225" s="232" t="s">
        <v>191</v>
      </c>
      <c r="G1225" s="229"/>
      <c r="H1225" s="233">
        <v>64</v>
      </c>
      <c r="I1225" s="234"/>
      <c r="J1225" s="229"/>
      <c r="K1225" s="229"/>
      <c r="L1225" s="235"/>
      <c r="M1225" s="236"/>
      <c r="N1225" s="237"/>
      <c r="O1225" s="237"/>
      <c r="P1225" s="237"/>
      <c r="Q1225" s="237"/>
      <c r="R1225" s="237"/>
      <c r="S1225" s="237"/>
      <c r="T1225" s="238"/>
      <c r="AT1225" s="239" t="s">
        <v>189</v>
      </c>
      <c r="AU1225" s="239" t="s">
        <v>84</v>
      </c>
      <c r="AV1225" s="13" t="s">
        <v>187</v>
      </c>
      <c r="AW1225" s="13" t="s">
        <v>39</v>
      </c>
      <c r="AX1225" s="13" t="s">
        <v>24</v>
      </c>
      <c r="AY1225" s="239" t="s">
        <v>179</v>
      </c>
    </row>
    <row r="1226" spans="2:65" s="1" customFormat="1" ht="31.5" customHeight="1">
      <c r="B1226" s="41"/>
      <c r="C1226" s="204" t="s">
        <v>1285</v>
      </c>
      <c r="D1226" s="204" t="s">
        <v>182</v>
      </c>
      <c r="E1226" s="205" t="s">
        <v>1286</v>
      </c>
      <c r="F1226" s="206" t="s">
        <v>1287</v>
      </c>
      <c r="G1226" s="207" t="s">
        <v>372</v>
      </c>
      <c r="H1226" s="208">
        <v>108.6</v>
      </c>
      <c r="I1226" s="209"/>
      <c r="J1226" s="210">
        <f>ROUND(I1226*H1226,2)</f>
        <v>0</v>
      </c>
      <c r="K1226" s="206" t="s">
        <v>186</v>
      </c>
      <c r="L1226" s="61"/>
      <c r="M1226" s="211" t="s">
        <v>22</v>
      </c>
      <c r="N1226" s="212" t="s">
        <v>47</v>
      </c>
      <c r="O1226" s="42"/>
      <c r="P1226" s="213">
        <f>O1226*H1226</f>
        <v>0</v>
      </c>
      <c r="Q1226" s="213">
        <v>0</v>
      </c>
      <c r="R1226" s="213">
        <f>Q1226*H1226</f>
        <v>0</v>
      </c>
      <c r="S1226" s="213">
        <v>0</v>
      </c>
      <c r="T1226" s="214">
        <f>S1226*H1226</f>
        <v>0</v>
      </c>
      <c r="AR1226" s="24" t="s">
        <v>266</v>
      </c>
      <c r="AT1226" s="24" t="s">
        <v>182</v>
      </c>
      <c r="AU1226" s="24" t="s">
        <v>84</v>
      </c>
      <c r="AY1226" s="24" t="s">
        <v>179</v>
      </c>
      <c r="BE1226" s="215">
        <f>IF(N1226="základní",J1226,0)</f>
        <v>0</v>
      </c>
      <c r="BF1226" s="215">
        <f>IF(N1226="snížená",J1226,0)</f>
        <v>0</v>
      </c>
      <c r="BG1226" s="215">
        <f>IF(N1226="zákl. přenesená",J1226,0)</f>
        <v>0</v>
      </c>
      <c r="BH1226" s="215">
        <f>IF(N1226="sníž. přenesená",J1226,0)</f>
        <v>0</v>
      </c>
      <c r="BI1226" s="215">
        <f>IF(N1226="nulová",J1226,0)</f>
        <v>0</v>
      </c>
      <c r="BJ1226" s="24" t="s">
        <v>24</v>
      </c>
      <c r="BK1226" s="215">
        <f>ROUND(I1226*H1226,2)</f>
        <v>0</v>
      </c>
      <c r="BL1226" s="24" t="s">
        <v>266</v>
      </c>
      <c r="BM1226" s="24" t="s">
        <v>1288</v>
      </c>
    </row>
    <row r="1227" spans="2:65" s="14" customFormat="1" ht="13.5">
      <c r="B1227" s="240"/>
      <c r="C1227" s="241"/>
      <c r="D1227" s="218" t="s">
        <v>189</v>
      </c>
      <c r="E1227" s="242" t="s">
        <v>22</v>
      </c>
      <c r="F1227" s="243" t="s">
        <v>1289</v>
      </c>
      <c r="G1227" s="241"/>
      <c r="H1227" s="244" t="s">
        <v>22</v>
      </c>
      <c r="I1227" s="245"/>
      <c r="J1227" s="241"/>
      <c r="K1227" s="241"/>
      <c r="L1227" s="246"/>
      <c r="M1227" s="247"/>
      <c r="N1227" s="248"/>
      <c r="O1227" s="248"/>
      <c r="P1227" s="248"/>
      <c r="Q1227" s="248"/>
      <c r="R1227" s="248"/>
      <c r="S1227" s="248"/>
      <c r="T1227" s="249"/>
      <c r="AT1227" s="250" t="s">
        <v>189</v>
      </c>
      <c r="AU1227" s="250" t="s">
        <v>84</v>
      </c>
      <c r="AV1227" s="14" t="s">
        <v>24</v>
      </c>
      <c r="AW1227" s="14" t="s">
        <v>39</v>
      </c>
      <c r="AX1227" s="14" t="s">
        <v>76</v>
      </c>
      <c r="AY1227" s="250" t="s">
        <v>179</v>
      </c>
    </row>
    <row r="1228" spans="2:65" s="12" customFormat="1" ht="13.5">
      <c r="B1228" s="216"/>
      <c r="C1228" s="217"/>
      <c r="D1228" s="218" t="s">
        <v>189</v>
      </c>
      <c r="E1228" s="219" t="s">
        <v>22</v>
      </c>
      <c r="F1228" s="220" t="s">
        <v>1290</v>
      </c>
      <c r="G1228" s="217"/>
      <c r="H1228" s="221">
        <v>108.6</v>
      </c>
      <c r="I1228" s="222"/>
      <c r="J1228" s="217"/>
      <c r="K1228" s="217"/>
      <c r="L1228" s="223"/>
      <c r="M1228" s="224"/>
      <c r="N1228" s="225"/>
      <c r="O1228" s="225"/>
      <c r="P1228" s="225"/>
      <c r="Q1228" s="225"/>
      <c r="R1228" s="225"/>
      <c r="S1228" s="225"/>
      <c r="T1228" s="226"/>
      <c r="AT1228" s="227" t="s">
        <v>189</v>
      </c>
      <c r="AU1228" s="227" t="s">
        <v>84</v>
      </c>
      <c r="AV1228" s="12" t="s">
        <v>84</v>
      </c>
      <c r="AW1228" s="12" t="s">
        <v>39</v>
      </c>
      <c r="AX1228" s="12" t="s">
        <v>76</v>
      </c>
      <c r="AY1228" s="227" t="s">
        <v>179</v>
      </c>
    </row>
    <row r="1229" spans="2:65" s="13" customFormat="1" ht="13.5">
      <c r="B1229" s="228"/>
      <c r="C1229" s="229"/>
      <c r="D1229" s="230" t="s">
        <v>189</v>
      </c>
      <c r="E1229" s="231" t="s">
        <v>22</v>
      </c>
      <c r="F1229" s="232" t="s">
        <v>191</v>
      </c>
      <c r="G1229" s="229"/>
      <c r="H1229" s="233">
        <v>108.6</v>
      </c>
      <c r="I1229" s="234"/>
      <c r="J1229" s="229"/>
      <c r="K1229" s="229"/>
      <c r="L1229" s="235"/>
      <c r="M1229" s="236"/>
      <c r="N1229" s="237"/>
      <c r="O1229" s="237"/>
      <c r="P1229" s="237"/>
      <c r="Q1229" s="237"/>
      <c r="R1229" s="237"/>
      <c r="S1229" s="237"/>
      <c r="T1229" s="238"/>
      <c r="AT1229" s="239" t="s">
        <v>189</v>
      </c>
      <c r="AU1229" s="239" t="s">
        <v>84</v>
      </c>
      <c r="AV1229" s="13" t="s">
        <v>187</v>
      </c>
      <c r="AW1229" s="13" t="s">
        <v>39</v>
      </c>
      <c r="AX1229" s="13" t="s">
        <v>24</v>
      </c>
      <c r="AY1229" s="239" t="s">
        <v>179</v>
      </c>
    </row>
    <row r="1230" spans="2:65" s="1" customFormat="1" ht="22.5" customHeight="1">
      <c r="B1230" s="41"/>
      <c r="C1230" s="204" t="s">
        <v>1291</v>
      </c>
      <c r="D1230" s="204" t="s">
        <v>182</v>
      </c>
      <c r="E1230" s="205" t="s">
        <v>1292</v>
      </c>
      <c r="F1230" s="206" t="s">
        <v>1293</v>
      </c>
      <c r="G1230" s="207" t="s">
        <v>194</v>
      </c>
      <c r="H1230" s="208">
        <v>1.0860000000000001</v>
      </c>
      <c r="I1230" s="209"/>
      <c r="J1230" s="210">
        <f>ROUND(I1230*H1230,2)</f>
        <v>0</v>
      </c>
      <c r="K1230" s="206" t="s">
        <v>186</v>
      </c>
      <c r="L1230" s="61"/>
      <c r="M1230" s="211" t="s">
        <v>22</v>
      </c>
      <c r="N1230" s="212" t="s">
        <v>47</v>
      </c>
      <c r="O1230" s="42"/>
      <c r="P1230" s="213">
        <f>O1230*H1230</f>
        <v>0</v>
      </c>
      <c r="Q1230" s="213">
        <v>0</v>
      </c>
      <c r="R1230" s="213">
        <f>Q1230*H1230</f>
        <v>0</v>
      </c>
      <c r="S1230" s="213">
        <v>0</v>
      </c>
      <c r="T1230" s="214">
        <f>S1230*H1230</f>
        <v>0</v>
      </c>
      <c r="AR1230" s="24" t="s">
        <v>266</v>
      </c>
      <c r="AT1230" s="24" t="s">
        <v>182</v>
      </c>
      <c r="AU1230" s="24" t="s">
        <v>84</v>
      </c>
      <c r="AY1230" s="24" t="s">
        <v>179</v>
      </c>
      <c r="BE1230" s="215">
        <f>IF(N1230="základní",J1230,0)</f>
        <v>0</v>
      </c>
      <c r="BF1230" s="215">
        <f>IF(N1230="snížená",J1230,0)</f>
        <v>0</v>
      </c>
      <c r="BG1230" s="215">
        <f>IF(N1230="zákl. přenesená",J1230,0)</f>
        <v>0</v>
      </c>
      <c r="BH1230" s="215">
        <f>IF(N1230="sníž. přenesená",J1230,0)</f>
        <v>0</v>
      </c>
      <c r="BI1230" s="215">
        <f>IF(N1230="nulová",J1230,0)</f>
        <v>0</v>
      </c>
      <c r="BJ1230" s="24" t="s">
        <v>24</v>
      </c>
      <c r="BK1230" s="215">
        <f>ROUND(I1230*H1230,2)</f>
        <v>0</v>
      </c>
      <c r="BL1230" s="24" t="s">
        <v>266</v>
      </c>
      <c r="BM1230" s="24" t="s">
        <v>1294</v>
      </c>
    </row>
    <row r="1231" spans="2:65" s="14" customFormat="1" ht="13.5">
      <c r="B1231" s="240"/>
      <c r="C1231" s="241"/>
      <c r="D1231" s="218" t="s">
        <v>189</v>
      </c>
      <c r="E1231" s="242" t="s">
        <v>22</v>
      </c>
      <c r="F1231" s="243" t="s">
        <v>1289</v>
      </c>
      <c r="G1231" s="241"/>
      <c r="H1231" s="244" t="s">
        <v>22</v>
      </c>
      <c r="I1231" s="245"/>
      <c r="J1231" s="241"/>
      <c r="K1231" s="241"/>
      <c r="L1231" s="246"/>
      <c r="M1231" s="247"/>
      <c r="N1231" s="248"/>
      <c r="O1231" s="248"/>
      <c r="P1231" s="248"/>
      <c r="Q1231" s="248"/>
      <c r="R1231" s="248"/>
      <c r="S1231" s="248"/>
      <c r="T1231" s="249"/>
      <c r="AT1231" s="250" t="s">
        <v>189</v>
      </c>
      <c r="AU1231" s="250" t="s">
        <v>84</v>
      </c>
      <c r="AV1231" s="14" t="s">
        <v>24</v>
      </c>
      <c r="AW1231" s="14" t="s">
        <v>39</v>
      </c>
      <c r="AX1231" s="14" t="s">
        <v>76</v>
      </c>
      <c r="AY1231" s="250" t="s">
        <v>179</v>
      </c>
    </row>
    <row r="1232" spans="2:65" s="12" customFormat="1" ht="13.5">
      <c r="B1232" s="216"/>
      <c r="C1232" s="217"/>
      <c r="D1232" s="218" t="s">
        <v>189</v>
      </c>
      <c r="E1232" s="219" t="s">
        <v>22</v>
      </c>
      <c r="F1232" s="220" t="s">
        <v>1295</v>
      </c>
      <c r="G1232" s="217"/>
      <c r="H1232" s="221">
        <v>1.0860000000000001</v>
      </c>
      <c r="I1232" s="222"/>
      <c r="J1232" s="217"/>
      <c r="K1232" s="217"/>
      <c r="L1232" s="223"/>
      <c r="M1232" s="224"/>
      <c r="N1232" s="225"/>
      <c r="O1232" s="225"/>
      <c r="P1232" s="225"/>
      <c r="Q1232" s="225"/>
      <c r="R1232" s="225"/>
      <c r="S1232" s="225"/>
      <c r="T1232" s="226"/>
      <c r="AT1232" s="227" t="s">
        <v>189</v>
      </c>
      <c r="AU1232" s="227" t="s">
        <v>84</v>
      </c>
      <c r="AV1232" s="12" t="s">
        <v>84</v>
      </c>
      <c r="AW1232" s="12" t="s">
        <v>39</v>
      </c>
      <c r="AX1232" s="12" t="s">
        <v>76</v>
      </c>
      <c r="AY1232" s="227" t="s">
        <v>179</v>
      </c>
    </row>
    <row r="1233" spans="2:65" s="13" customFormat="1" ht="13.5">
      <c r="B1233" s="228"/>
      <c r="C1233" s="229"/>
      <c r="D1233" s="230" t="s">
        <v>189</v>
      </c>
      <c r="E1233" s="231" t="s">
        <v>22</v>
      </c>
      <c r="F1233" s="232" t="s">
        <v>191</v>
      </c>
      <c r="G1233" s="229"/>
      <c r="H1233" s="233">
        <v>1.0860000000000001</v>
      </c>
      <c r="I1233" s="234"/>
      <c r="J1233" s="229"/>
      <c r="K1233" s="229"/>
      <c r="L1233" s="235"/>
      <c r="M1233" s="236"/>
      <c r="N1233" s="237"/>
      <c r="O1233" s="237"/>
      <c r="P1233" s="237"/>
      <c r="Q1233" s="237"/>
      <c r="R1233" s="237"/>
      <c r="S1233" s="237"/>
      <c r="T1233" s="238"/>
      <c r="AT1233" s="239" t="s">
        <v>189</v>
      </c>
      <c r="AU1233" s="239" t="s">
        <v>84</v>
      </c>
      <c r="AV1233" s="13" t="s">
        <v>187</v>
      </c>
      <c r="AW1233" s="13" t="s">
        <v>39</v>
      </c>
      <c r="AX1233" s="13" t="s">
        <v>24</v>
      </c>
      <c r="AY1233" s="239" t="s">
        <v>179</v>
      </c>
    </row>
    <row r="1234" spans="2:65" s="1" customFormat="1" ht="31.5" customHeight="1">
      <c r="B1234" s="41"/>
      <c r="C1234" s="204" t="s">
        <v>1296</v>
      </c>
      <c r="D1234" s="204" t="s">
        <v>182</v>
      </c>
      <c r="E1234" s="205" t="s">
        <v>1297</v>
      </c>
      <c r="F1234" s="206" t="s">
        <v>1298</v>
      </c>
      <c r="G1234" s="207" t="s">
        <v>372</v>
      </c>
      <c r="H1234" s="208">
        <v>14</v>
      </c>
      <c r="I1234" s="209"/>
      <c r="J1234" s="210">
        <f>ROUND(I1234*H1234,2)</f>
        <v>0</v>
      </c>
      <c r="K1234" s="206" t="s">
        <v>186</v>
      </c>
      <c r="L1234" s="61"/>
      <c r="M1234" s="211" t="s">
        <v>22</v>
      </c>
      <c r="N1234" s="212" t="s">
        <v>47</v>
      </c>
      <c r="O1234" s="42"/>
      <c r="P1234" s="213">
        <f>O1234*H1234</f>
        <v>0</v>
      </c>
      <c r="Q1234" s="213">
        <v>0</v>
      </c>
      <c r="R1234" s="213">
        <f>Q1234*H1234</f>
        <v>0</v>
      </c>
      <c r="S1234" s="213">
        <v>0</v>
      </c>
      <c r="T1234" s="214">
        <f>S1234*H1234</f>
        <v>0</v>
      </c>
      <c r="AR1234" s="24" t="s">
        <v>266</v>
      </c>
      <c r="AT1234" s="24" t="s">
        <v>182</v>
      </c>
      <c r="AU1234" s="24" t="s">
        <v>84</v>
      </c>
      <c r="AY1234" s="24" t="s">
        <v>179</v>
      </c>
      <c r="BE1234" s="215">
        <f>IF(N1234="základní",J1234,0)</f>
        <v>0</v>
      </c>
      <c r="BF1234" s="215">
        <f>IF(N1234="snížená",J1234,0)</f>
        <v>0</v>
      </c>
      <c r="BG1234" s="215">
        <f>IF(N1234="zákl. přenesená",J1234,0)</f>
        <v>0</v>
      </c>
      <c r="BH1234" s="215">
        <f>IF(N1234="sníž. přenesená",J1234,0)</f>
        <v>0</v>
      </c>
      <c r="BI1234" s="215">
        <f>IF(N1234="nulová",J1234,0)</f>
        <v>0</v>
      </c>
      <c r="BJ1234" s="24" t="s">
        <v>24</v>
      </c>
      <c r="BK1234" s="215">
        <f>ROUND(I1234*H1234,2)</f>
        <v>0</v>
      </c>
      <c r="BL1234" s="24" t="s">
        <v>266</v>
      </c>
      <c r="BM1234" s="24" t="s">
        <v>1299</v>
      </c>
    </row>
    <row r="1235" spans="2:65" s="14" customFormat="1" ht="13.5">
      <c r="B1235" s="240"/>
      <c r="C1235" s="241"/>
      <c r="D1235" s="218" t="s">
        <v>189</v>
      </c>
      <c r="E1235" s="242" t="s">
        <v>22</v>
      </c>
      <c r="F1235" s="243" t="s">
        <v>276</v>
      </c>
      <c r="G1235" s="241"/>
      <c r="H1235" s="244" t="s">
        <v>22</v>
      </c>
      <c r="I1235" s="245"/>
      <c r="J1235" s="241"/>
      <c r="K1235" s="241"/>
      <c r="L1235" s="246"/>
      <c r="M1235" s="247"/>
      <c r="N1235" s="248"/>
      <c r="O1235" s="248"/>
      <c r="P1235" s="248"/>
      <c r="Q1235" s="248"/>
      <c r="R1235" s="248"/>
      <c r="S1235" s="248"/>
      <c r="T1235" s="249"/>
      <c r="AT1235" s="250" t="s">
        <v>189</v>
      </c>
      <c r="AU1235" s="250" t="s">
        <v>84</v>
      </c>
      <c r="AV1235" s="14" t="s">
        <v>24</v>
      </c>
      <c r="AW1235" s="14" t="s">
        <v>39</v>
      </c>
      <c r="AX1235" s="14" t="s">
        <v>76</v>
      </c>
      <c r="AY1235" s="250" t="s">
        <v>179</v>
      </c>
    </row>
    <row r="1236" spans="2:65" s="14" customFormat="1" ht="13.5">
      <c r="B1236" s="240"/>
      <c r="C1236" s="241"/>
      <c r="D1236" s="218" t="s">
        <v>189</v>
      </c>
      <c r="E1236" s="242" t="s">
        <v>22</v>
      </c>
      <c r="F1236" s="243" t="s">
        <v>1300</v>
      </c>
      <c r="G1236" s="241"/>
      <c r="H1236" s="244" t="s">
        <v>22</v>
      </c>
      <c r="I1236" s="245"/>
      <c r="J1236" s="241"/>
      <c r="K1236" s="241"/>
      <c r="L1236" s="246"/>
      <c r="M1236" s="247"/>
      <c r="N1236" s="248"/>
      <c r="O1236" s="248"/>
      <c r="P1236" s="248"/>
      <c r="Q1236" s="248"/>
      <c r="R1236" s="248"/>
      <c r="S1236" s="248"/>
      <c r="T1236" s="249"/>
      <c r="AT1236" s="250" t="s">
        <v>189</v>
      </c>
      <c r="AU1236" s="250" t="s">
        <v>84</v>
      </c>
      <c r="AV1236" s="14" t="s">
        <v>24</v>
      </c>
      <c r="AW1236" s="14" t="s">
        <v>39</v>
      </c>
      <c r="AX1236" s="14" t="s">
        <v>76</v>
      </c>
      <c r="AY1236" s="250" t="s">
        <v>179</v>
      </c>
    </row>
    <row r="1237" spans="2:65" s="12" customFormat="1" ht="13.5">
      <c r="B1237" s="216"/>
      <c r="C1237" s="217"/>
      <c r="D1237" s="218" t="s">
        <v>189</v>
      </c>
      <c r="E1237" s="219" t="s">
        <v>22</v>
      </c>
      <c r="F1237" s="220" t="s">
        <v>1301</v>
      </c>
      <c r="G1237" s="217"/>
      <c r="H1237" s="221">
        <v>14</v>
      </c>
      <c r="I1237" s="222"/>
      <c r="J1237" s="217"/>
      <c r="K1237" s="217"/>
      <c r="L1237" s="223"/>
      <c r="M1237" s="224"/>
      <c r="N1237" s="225"/>
      <c r="O1237" s="225"/>
      <c r="P1237" s="225"/>
      <c r="Q1237" s="225"/>
      <c r="R1237" s="225"/>
      <c r="S1237" s="225"/>
      <c r="T1237" s="226"/>
      <c r="AT1237" s="227" t="s">
        <v>189</v>
      </c>
      <c r="AU1237" s="227" t="s">
        <v>84</v>
      </c>
      <c r="AV1237" s="12" t="s">
        <v>84</v>
      </c>
      <c r="AW1237" s="12" t="s">
        <v>39</v>
      </c>
      <c r="AX1237" s="12" t="s">
        <v>76</v>
      </c>
      <c r="AY1237" s="227" t="s">
        <v>179</v>
      </c>
    </row>
    <row r="1238" spans="2:65" s="13" customFormat="1" ht="13.5">
      <c r="B1238" s="228"/>
      <c r="C1238" s="229"/>
      <c r="D1238" s="230" t="s">
        <v>189</v>
      </c>
      <c r="E1238" s="231" t="s">
        <v>22</v>
      </c>
      <c r="F1238" s="232" t="s">
        <v>191</v>
      </c>
      <c r="G1238" s="229"/>
      <c r="H1238" s="233">
        <v>14</v>
      </c>
      <c r="I1238" s="234"/>
      <c r="J1238" s="229"/>
      <c r="K1238" s="229"/>
      <c r="L1238" s="235"/>
      <c r="M1238" s="236"/>
      <c r="N1238" s="237"/>
      <c r="O1238" s="237"/>
      <c r="P1238" s="237"/>
      <c r="Q1238" s="237"/>
      <c r="R1238" s="237"/>
      <c r="S1238" s="237"/>
      <c r="T1238" s="238"/>
      <c r="AT1238" s="239" t="s">
        <v>189</v>
      </c>
      <c r="AU1238" s="239" t="s">
        <v>84</v>
      </c>
      <c r="AV1238" s="13" t="s">
        <v>187</v>
      </c>
      <c r="AW1238" s="13" t="s">
        <v>39</v>
      </c>
      <c r="AX1238" s="13" t="s">
        <v>24</v>
      </c>
      <c r="AY1238" s="239" t="s">
        <v>179</v>
      </c>
    </row>
    <row r="1239" spans="2:65" s="1" customFormat="1" ht="31.5" customHeight="1">
      <c r="B1239" s="41"/>
      <c r="C1239" s="204" t="s">
        <v>1302</v>
      </c>
      <c r="D1239" s="204" t="s">
        <v>182</v>
      </c>
      <c r="E1239" s="205" t="s">
        <v>1303</v>
      </c>
      <c r="F1239" s="206" t="s">
        <v>1304</v>
      </c>
      <c r="G1239" s="207" t="s">
        <v>372</v>
      </c>
      <c r="H1239" s="208">
        <v>7.3</v>
      </c>
      <c r="I1239" s="209"/>
      <c r="J1239" s="210">
        <f>ROUND(I1239*H1239,2)</f>
        <v>0</v>
      </c>
      <c r="K1239" s="206" t="s">
        <v>186</v>
      </c>
      <c r="L1239" s="61"/>
      <c r="M1239" s="211" t="s">
        <v>22</v>
      </c>
      <c r="N1239" s="212" t="s">
        <v>47</v>
      </c>
      <c r="O1239" s="42"/>
      <c r="P1239" s="213">
        <f>O1239*H1239</f>
        <v>0</v>
      </c>
      <c r="Q1239" s="213">
        <v>0</v>
      </c>
      <c r="R1239" s="213">
        <f>Q1239*H1239</f>
        <v>0</v>
      </c>
      <c r="S1239" s="213">
        <v>0</v>
      </c>
      <c r="T1239" s="214">
        <f>S1239*H1239</f>
        <v>0</v>
      </c>
      <c r="AR1239" s="24" t="s">
        <v>266</v>
      </c>
      <c r="AT1239" s="24" t="s">
        <v>182</v>
      </c>
      <c r="AU1239" s="24" t="s">
        <v>84</v>
      </c>
      <c r="AY1239" s="24" t="s">
        <v>179</v>
      </c>
      <c r="BE1239" s="215">
        <f>IF(N1239="základní",J1239,0)</f>
        <v>0</v>
      </c>
      <c r="BF1239" s="215">
        <f>IF(N1239="snížená",J1239,0)</f>
        <v>0</v>
      </c>
      <c r="BG1239" s="215">
        <f>IF(N1239="zákl. přenesená",J1239,0)</f>
        <v>0</v>
      </c>
      <c r="BH1239" s="215">
        <f>IF(N1239="sníž. přenesená",J1239,0)</f>
        <v>0</v>
      </c>
      <c r="BI1239" s="215">
        <f>IF(N1239="nulová",J1239,0)</f>
        <v>0</v>
      </c>
      <c r="BJ1239" s="24" t="s">
        <v>24</v>
      </c>
      <c r="BK1239" s="215">
        <f>ROUND(I1239*H1239,2)</f>
        <v>0</v>
      </c>
      <c r="BL1239" s="24" t="s">
        <v>266</v>
      </c>
      <c r="BM1239" s="24" t="s">
        <v>1305</v>
      </c>
    </row>
    <row r="1240" spans="2:65" s="14" customFormat="1" ht="13.5">
      <c r="B1240" s="240"/>
      <c r="C1240" s="241"/>
      <c r="D1240" s="218" t="s">
        <v>189</v>
      </c>
      <c r="E1240" s="242" t="s">
        <v>22</v>
      </c>
      <c r="F1240" s="243" t="s">
        <v>276</v>
      </c>
      <c r="G1240" s="241"/>
      <c r="H1240" s="244" t="s">
        <v>22</v>
      </c>
      <c r="I1240" s="245"/>
      <c r="J1240" s="241"/>
      <c r="K1240" s="241"/>
      <c r="L1240" s="246"/>
      <c r="M1240" s="247"/>
      <c r="N1240" s="248"/>
      <c r="O1240" s="248"/>
      <c r="P1240" s="248"/>
      <c r="Q1240" s="248"/>
      <c r="R1240" s="248"/>
      <c r="S1240" s="248"/>
      <c r="T1240" s="249"/>
      <c r="AT1240" s="250" t="s">
        <v>189</v>
      </c>
      <c r="AU1240" s="250" t="s">
        <v>84</v>
      </c>
      <c r="AV1240" s="14" t="s">
        <v>24</v>
      </c>
      <c r="AW1240" s="14" t="s">
        <v>39</v>
      </c>
      <c r="AX1240" s="14" t="s">
        <v>76</v>
      </c>
      <c r="AY1240" s="250" t="s">
        <v>179</v>
      </c>
    </row>
    <row r="1241" spans="2:65" s="14" customFormat="1" ht="13.5">
      <c r="B1241" s="240"/>
      <c r="C1241" s="241"/>
      <c r="D1241" s="218" t="s">
        <v>189</v>
      </c>
      <c r="E1241" s="242" t="s">
        <v>22</v>
      </c>
      <c r="F1241" s="243" t="s">
        <v>1306</v>
      </c>
      <c r="G1241" s="241"/>
      <c r="H1241" s="244" t="s">
        <v>22</v>
      </c>
      <c r="I1241" s="245"/>
      <c r="J1241" s="241"/>
      <c r="K1241" s="241"/>
      <c r="L1241" s="246"/>
      <c r="M1241" s="247"/>
      <c r="N1241" s="248"/>
      <c r="O1241" s="248"/>
      <c r="P1241" s="248"/>
      <c r="Q1241" s="248"/>
      <c r="R1241" s="248"/>
      <c r="S1241" s="248"/>
      <c r="T1241" s="249"/>
      <c r="AT1241" s="250" t="s">
        <v>189</v>
      </c>
      <c r="AU1241" s="250" t="s">
        <v>84</v>
      </c>
      <c r="AV1241" s="14" t="s">
        <v>24</v>
      </c>
      <c r="AW1241" s="14" t="s">
        <v>39</v>
      </c>
      <c r="AX1241" s="14" t="s">
        <v>76</v>
      </c>
      <c r="AY1241" s="250" t="s">
        <v>179</v>
      </c>
    </row>
    <row r="1242" spans="2:65" s="12" customFormat="1" ht="13.5">
      <c r="B1242" s="216"/>
      <c r="C1242" s="217"/>
      <c r="D1242" s="218" t="s">
        <v>189</v>
      </c>
      <c r="E1242" s="219" t="s">
        <v>22</v>
      </c>
      <c r="F1242" s="220" t="s">
        <v>1307</v>
      </c>
      <c r="G1242" s="217"/>
      <c r="H1242" s="221">
        <v>7.3</v>
      </c>
      <c r="I1242" s="222"/>
      <c r="J1242" s="217"/>
      <c r="K1242" s="217"/>
      <c r="L1242" s="223"/>
      <c r="M1242" s="224"/>
      <c r="N1242" s="225"/>
      <c r="O1242" s="225"/>
      <c r="P1242" s="225"/>
      <c r="Q1242" s="225"/>
      <c r="R1242" s="225"/>
      <c r="S1242" s="225"/>
      <c r="T1242" s="226"/>
      <c r="AT1242" s="227" t="s">
        <v>189</v>
      </c>
      <c r="AU1242" s="227" t="s">
        <v>84</v>
      </c>
      <c r="AV1242" s="12" t="s">
        <v>84</v>
      </c>
      <c r="AW1242" s="12" t="s">
        <v>39</v>
      </c>
      <c r="AX1242" s="12" t="s">
        <v>76</v>
      </c>
      <c r="AY1242" s="227" t="s">
        <v>179</v>
      </c>
    </row>
    <row r="1243" spans="2:65" s="13" customFormat="1" ht="13.5">
      <c r="B1243" s="228"/>
      <c r="C1243" s="229"/>
      <c r="D1243" s="230" t="s">
        <v>189</v>
      </c>
      <c r="E1243" s="231" t="s">
        <v>22</v>
      </c>
      <c r="F1243" s="232" t="s">
        <v>191</v>
      </c>
      <c r="G1243" s="229"/>
      <c r="H1243" s="233">
        <v>7.3</v>
      </c>
      <c r="I1243" s="234"/>
      <c r="J1243" s="229"/>
      <c r="K1243" s="229"/>
      <c r="L1243" s="235"/>
      <c r="M1243" s="236"/>
      <c r="N1243" s="237"/>
      <c r="O1243" s="237"/>
      <c r="P1243" s="237"/>
      <c r="Q1243" s="237"/>
      <c r="R1243" s="237"/>
      <c r="S1243" s="237"/>
      <c r="T1243" s="238"/>
      <c r="AT1243" s="239" t="s">
        <v>189</v>
      </c>
      <c r="AU1243" s="239" t="s">
        <v>84</v>
      </c>
      <c r="AV1243" s="13" t="s">
        <v>187</v>
      </c>
      <c r="AW1243" s="13" t="s">
        <v>39</v>
      </c>
      <c r="AX1243" s="13" t="s">
        <v>24</v>
      </c>
      <c r="AY1243" s="239" t="s">
        <v>179</v>
      </c>
    </row>
    <row r="1244" spans="2:65" s="1" customFormat="1" ht="31.5" customHeight="1">
      <c r="B1244" s="41"/>
      <c r="C1244" s="204" t="s">
        <v>1308</v>
      </c>
      <c r="D1244" s="204" t="s">
        <v>182</v>
      </c>
      <c r="E1244" s="205" t="s">
        <v>1309</v>
      </c>
      <c r="F1244" s="206" t="s">
        <v>1310</v>
      </c>
      <c r="G1244" s="207" t="s">
        <v>372</v>
      </c>
      <c r="H1244" s="208">
        <v>165.1</v>
      </c>
      <c r="I1244" s="209"/>
      <c r="J1244" s="210">
        <f>ROUND(I1244*H1244,2)</f>
        <v>0</v>
      </c>
      <c r="K1244" s="206" t="s">
        <v>186</v>
      </c>
      <c r="L1244" s="61"/>
      <c r="M1244" s="211" t="s">
        <v>22</v>
      </c>
      <c r="N1244" s="212" t="s">
        <v>47</v>
      </c>
      <c r="O1244" s="42"/>
      <c r="P1244" s="213">
        <f>O1244*H1244</f>
        <v>0</v>
      </c>
      <c r="Q1244" s="213">
        <v>0</v>
      </c>
      <c r="R1244" s="213">
        <f>Q1244*H1244</f>
        <v>0</v>
      </c>
      <c r="S1244" s="213">
        <v>0</v>
      </c>
      <c r="T1244" s="214">
        <f>S1244*H1244</f>
        <v>0</v>
      </c>
      <c r="AR1244" s="24" t="s">
        <v>266</v>
      </c>
      <c r="AT1244" s="24" t="s">
        <v>182</v>
      </c>
      <c r="AU1244" s="24" t="s">
        <v>84</v>
      </c>
      <c r="AY1244" s="24" t="s">
        <v>179</v>
      </c>
      <c r="BE1244" s="215">
        <f>IF(N1244="základní",J1244,0)</f>
        <v>0</v>
      </c>
      <c r="BF1244" s="215">
        <f>IF(N1244="snížená",J1244,0)</f>
        <v>0</v>
      </c>
      <c r="BG1244" s="215">
        <f>IF(N1244="zákl. přenesená",J1244,0)</f>
        <v>0</v>
      </c>
      <c r="BH1244" s="215">
        <f>IF(N1244="sníž. přenesená",J1244,0)</f>
        <v>0</v>
      </c>
      <c r="BI1244" s="215">
        <f>IF(N1244="nulová",J1244,0)</f>
        <v>0</v>
      </c>
      <c r="BJ1244" s="24" t="s">
        <v>24</v>
      </c>
      <c r="BK1244" s="215">
        <f>ROUND(I1244*H1244,2)</f>
        <v>0</v>
      </c>
      <c r="BL1244" s="24" t="s">
        <v>266</v>
      </c>
      <c r="BM1244" s="24" t="s">
        <v>1311</v>
      </c>
    </row>
    <row r="1245" spans="2:65" s="14" customFormat="1" ht="13.5">
      <c r="B1245" s="240"/>
      <c r="C1245" s="241"/>
      <c r="D1245" s="218" t="s">
        <v>189</v>
      </c>
      <c r="E1245" s="242" t="s">
        <v>22</v>
      </c>
      <c r="F1245" s="243" t="s">
        <v>276</v>
      </c>
      <c r="G1245" s="241"/>
      <c r="H1245" s="244" t="s">
        <v>22</v>
      </c>
      <c r="I1245" s="245"/>
      <c r="J1245" s="241"/>
      <c r="K1245" s="241"/>
      <c r="L1245" s="246"/>
      <c r="M1245" s="247"/>
      <c r="N1245" s="248"/>
      <c r="O1245" s="248"/>
      <c r="P1245" s="248"/>
      <c r="Q1245" s="248"/>
      <c r="R1245" s="248"/>
      <c r="S1245" s="248"/>
      <c r="T1245" s="249"/>
      <c r="AT1245" s="250" t="s">
        <v>189</v>
      </c>
      <c r="AU1245" s="250" t="s">
        <v>84</v>
      </c>
      <c r="AV1245" s="14" t="s">
        <v>24</v>
      </c>
      <c r="AW1245" s="14" t="s">
        <v>39</v>
      </c>
      <c r="AX1245" s="14" t="s">
        <v>76</v>
      </c>
      <c r="AY1245" s="250" t="s">
        <v>179</v>
      </c>
    </row>
    <row r="1246" spans="2:65" s="14" customFormat="1" ht="13.5">
      <c r="B1246" s="240"/>
      <c r="C1246" s="241"/>
      <c r="D1246" s="218" t="s">
        <v>189</v>
      </c>
      <c r="E1246" s="242" t="s">
        <v>22</v>
      </c>
      <c r="F1246" s="243" t="s">
        <v>1312</v>
      </c>
      <c r="G1246" s="241"/>
      <c r="H1246" s="244" t="s">
        <v>22</v>
      </c>
      <c r="I1246" s="245"/>
      <c r="J1246" s="241"/>
      <c r="K1246" s="241"/>
      <c r="L1246" s="246"/>
      <c r="M1246" s="247"/>
      <c r="N1246" s="248"/>
      <c r="O1246" s="248"/>
      <c r="P1246" s="248"/>
      <c r="Q1246" s="248"/>
      <c r="R1246" s="248"/>
      <c r="S1246" s="248"/>
      <c r="T1246" s="249"/>
      <c r="AT1246" s="250" t="s">
        <v>189</v>
      </c>
      <c r="AU1246" s="250" t="s">
        <v>84</v>
      </c>
      <c r="AV1246" s="14" t="s">
        <v>24</v>
      </c>
      <c r="AW1246" s="14" t="s">
        <v>39</v>
      </c>
      <c r="AX1246" s="14" t="s">
        <v>76</v>
      </c>
      <c r="AY1246" s="250" t="s">
        <v>179</v>
      </c>
    </row>
    <row r="1247" spans="2:65" s="12" customFormat="1" ht="13.5">
      <c r="B1247" s="216"/>
      <c r="C1247" s="217"/>
      <c r="D1247" s="218" t="s">
        <v>189</v>
      </c>
      <c r="E1247" s="219" t="s">
        <v>22</v>
      </c>
      <c r="F1247" s="220" t="s">
        <v>1313</v>
      </c>
      <c r="G1247" s="217"/>
      <c r="H1247" s="221">
        <v>131.25</v>
      </c>
      <c r="I1247" s="222"/>
      <c r="J1247" s="217"/>
      <c r="K1247" s="217"/>
      <c r="L1247" s="223"/>
      <c r="M1247" s="224"/>
      <c r="N1247" s="225"/>
      <c r="O1247" s="225"/>
      <c r="P1247" s="225"/>
      <c r="Q1247" s="225"/>
      <c r="R1247" s="225"/>
      <c r="S1247" s="225"/>
      <c r="T1247" s="226"/>
      <c r="AT1247" s="227" t="s">
        <v>189</v>
      </c>
      <c r="AU1247" s="227" t="s">
        <v>84</v>
      </c>
      <c r="AV1247" s="12" t="s">
        <v>84</v>
      </c>
      <c r="AW1247" s="12" t="s">
        <v>39</v>
      </c>
      <c r="AX1247" s="12" t="s">
        <v>76</v>
      </c>
      <c r="AY1247" s="227" t="s">
        <v>179</v>
      </c>
    </row>
    <row r="1248" spans="2:65" s="12" customFormat="1" ht="13.5">
      <c r="B1248" s="216"/>
      <c r="C1248" s="217"/>
      <c r="D1248" s="218" t="s">
        <v>189</v>
      </c>
      <c r="E1248" s="219" t="s">
        <v>22</v>
      </c>
      <c r="F1248" s="220" t="s">
        <v>1314</v>
      </c>
      <c r="G1248" s="217"/>
      <c r="H1248" s="221">
        <v>3.25</v>
      </c>
      <c r="I1248" s="222"/>
      <c r="J1248" s="217"/>
      <c r="K1248" s="217"/>
      <c r="L1248" s="223"/>
      <c r="M1248" s="224"/>
      <c r="N1248" s="225"/>
      <c r="O1248" s="225"/>
      <c r="P1248" s="225"/>
      <c r="Q1248" s="225"/>
      <c r="R1248" s="225"/>
      <c r="S1248" s="225"/>
      <c r="T1248" s="226"/>
      <c r="AT1248" s="227" t="s">
        <v>189</v>
      </c>
      <c r="AU1248" s="227" t="s">
        <v>84</v>
      </c>
      <c r="AV1248" s="12" t="s">
        <v>84</v>
      </c>
      <c r="AW1248" s="12" t="s">
        <v>39</v>
      </c>
      <c r="AX1248" s="12" t="s">
        <v>76</v>
      </c>
      <c r="AY1248" s="227" t="s">
        <v>179</v>
      </c>
    </row>
    <row r="1249" spans="2:65" s="12" customFormat="1" ht="13.5">
      <c r="B1249" s="216"/>
      <c r="C1249" s="217"/>
      <c r="D1249" s="218" t="s">
        <v>189</v>
      </c>
      <c r="E1249" s="219" t="s">
        <v>22</v>
      </c>
      <c r="F1249" s="220" t="s">
        <v>1315</v>
      </c>
      <c r="G1249" s="217"/>
      <c r="H1249" s="221">
        <v>4.5</v>
      </c>
      <c r="I1249" s="222"/>
      <c r="J1249" s="217"/>
      <c r="K1249" s="217"/>
      <c r="L1249" s="223"/>
      <c r="M1249" s="224"/>
      <c r="N1249" s="225"/>
      <c r="O1249" s="225"/>
      <c r="P1249" s="225"/>
      <c r="Q1249" s="225"/>
      <c r="R1249" s="225"/>
      <c r="S1249" s="225"/>
      <c r="T1249" s="226"/>
      <c r="AT1249" s="227" t="s">
        <v>189</v>
      </c>
      <c r="AU1249" s="227" t="s">
        <v>84</v>
      </c>
      <c r="AV1249" s="12" t="s">
        <v>84</v>
      </c>
      <c r="AW1249" s="12" t="s">
        <v>39</v>
      </c>
      <c r="AX1249" s="12" t="s">
        <v>76</v>
      </c>
      <c r="AY1249" s="227" t="s">
        <v>179</v>
      </c>
    </row>
    <row r="1250" spans="2:65" s="14" customFormat="1" ht="13.5">
      <c r="B1250" s="240"/>
      <c r="C1250" s="241"/>
      <c r="D1250" s="218" t="s">
        <v>189</v>
      </c>
      <c r="E1250" s="242" t="s">
        <v>22</v>
      </c>
      <c r="F1250" s="243" t="s">
        <v>1316</v>
      </c>
      <c r="G1250" s="241"/>
      <c r="H1250" s="244" t="s">
        <v>22</v>
      </c>
      <c r="I1250" s="245"/>
      <c r="J1250" s="241"/>
      <c r="K1250" s="241"/>
      <c r="L1250" s="246"/>
      <c r="M1250" s="247"/>
      <c r="N1250" s="248"/>
      <c r="O1250" s="248"/>
      <c r="P1250" s="248"/>
      <c r="Q1250" s="248"/>
      <c r="R1250" s="248"/>
      <c r="S1250" s="248"/>
      <c r="T1250" s="249"/>
      <c r="AT1250" s="250" t="s">
        <v>189</v>
      </c>
      <c r="AU1250" s="250" t="s">
        <v>84</v>
      </c>
      <c r="AV1250" s="14" t="s">
        <v>24</v>
      </c>
      <c r="AW1250" s="14" t="s">
        <v>39</v>
      </c>
      <c r="AX1250" s="14" t="s">
        <v>76</v>
      </c>
      <c r="AY1250" s="250" t="s">
        <v>179</v>
      </c>
    </row>
    <row r="1251" spans="2:65" s="12" customFormat="1" ht="13.5">
      <c r="B1251" s="216"/>
      <c r="C1251" s="217"/>
      <c r="D1251" s="218" t="s">
        <v>189</v>
      </c>
      <c r="E1251" s="219" t="s">
        <v>22</v>
      </c>
      <c r="F1251" s="220" t="s">
        <v>1317</v>
      </c>
      <c r="G1251" s="217"/>
      <c r="H1251" s="221">
        <v>2</v>
      </c>
      <c r="I1251" s="222"/>
      <c r="J1251" s="217"/>
      <c r="K1251" s="217"/>
      <c r="L1251" s="223"/>
      <c r="M1251" s="224"/>
      <c r="N1251" s="225"/>
      <c r="O1251" s="225"/>
      <c r="P1251" s="225"/>
      <c r="Q1251" s="225"/>
      <c r="R1251" s="225"/>
      <c r="S1251" s="225"/>
      <c r="T1251" s="226"/>
      <c r="AT1251" s="227" t="s">
        <v>189</v>
      </c>
      <c r="AU1251" s="227" t="s">
        <v>84</v>
      </c>
      <c r="AV1251" s="12" t="s">
        <v>84</v>
      </c>
      <c r="AW1251" s="12" t="s">
        <v>39</v>
      </c>
      <c r="AX1251" s="12" t="s">
        <v>76</v>
      </c>
      <c r="AY1251" s="227" t="s">
        <v>179</v>
      </c>
    </row>
    <row r="1252" spans="2:65" s="12" customFormat="1" ht="13.5">
      <c r="B1252" s="216"/>
      <c r="C1252" s="217"/>
      <c r="D1252" s="218" t="s">
        <v>189</v>
      </c>
      <c r="E1252" s="219" t="s">
        <v>22</v>
      </c>
      <c r="F1252" s="220" t="s">
        <v>1318</v>
      </c>
      <c r="G1252" s="217"/>
      <c r="H1252" s="221">
        <v>4.5</v>
      </c>
      <c r="I1252" s="222"/>
      <c r="J1252" s="217"/>
      <c r="K1252" s="217"/>
      <c r="L1252" s="223"/>
      <c r="M1252" s="224"/>
      <c r="N1252" s="225"/>
      <c r="O1252" s="225"/>
      <c r="P1252" s="225"/>
      <c r="Q1252" s="225"/>
      <c r="R1252" s="225"/>
      <c r="S1252" s="225"/>
      <c r="T1252" s="226"/>
      <c r="AT1252" s="227" t="s">
        <v>189</v>
      </c>
      <c r="AU1252" s="227" t="s">
        <v>84</v>
      </c>
      <c r="AV1252" s="12" t="s">
        <v>84</v>
      </c>
      <c r="AW1252" s="12" t="s">
        <v>39</v>
      </c>
      <c r="AX1252" s="12" t="s">
        <v>76</v>
      </c>
      <c r="AY1252" s="227" t="s">
        <v>179</v>
      </c>
    </row>
    <row r="1253" spans="2:65" s="12" customFormat="1" ht="13.5">
      <c r="B1253" s="216"/>
      <c r="C1253" s="217"/>
      <c r="D1253" s="218" t="s">
        <v>189</v>
      </c>
      <c r="E1253" s="219" t="s">
        <v>22</v>
      </c>
      <c r="F1253" s="220" t="s">
        <v>1319</v>
      </c>
      <c r="G1253" s="217"/>
      <c r="H1253" s="221">
        <v>5.5</v>
      </c>
      <c r="I1253" s="222"/>
      <c r="J1253" s="217"/>
      <c r="K1253" s="217"/>
      <c r="L1253" s="223"/>
      <c r="M1253" s="224"/>
      <c r="N1253" s="225"/>
      <c r="O1253" s="225"/>
      <c r="P1253" s="225"/>
      <c r="Q1253" s="225"/>
      <c r="R1253" s="225"/>
      <c r="S1253" s="225"/>
      <c r="T1253" s="226"/>
      <c r="AT1253" s="227" t="s">
        <v>189</v>
      </c>
      <c r="AU1253" s="227" t="s">
        <v>84</v>
      </c>
      <c r="AV1253" s="12" t="s">
        <v>84</v>
      </c>
      <c r="AW1253" s="12" t="s">
        <v>39</v>
      </c>
      <c r="AX1253" s="12" t="s">
        <v>76</v>
      </c>
      <c r="AY1253" s="227" t="s">
        <v>179</v>
      </c>
    </row>
    <row r="1254" spans="2:65" s="12" customFormat="1" ht="13.5">
      <c r="B1254" s="216"/>
      <c r="C1254" s="217"/>
      <c r="D1254" s="218" t="s">
        <v>189</v>
      </c>
      <c r="E1254" s="219" t="s">
        <v>22</v>
      </c>
      <c r="F1254" s="220" t="s">
        <v>1314</v>
      </c>
      <c r="G1254" s="217"/>
      <c r="H1254" s="221">
        <v>3.25</v>
      </c>
      <c r="I1254" s="222"/>
      <c r="J1254" s="217"/>
      <c r="K1254" s="217"/>
      <c r="L1254" s="223"/>
      <c r="M1254" s="224"/>
      <c r="N1254" s="225"/>
      <c r="O1254" s="225"/>
      <c r="P1254" s="225"/>
      <c r="Q1254" s="225"/>
      <c r="R1254" s="225"/>
      <c r="S1254" s="225"/>
      <c r="T1254" s="226"/>
      <c r="AT1254" s="227" t="s">
        <v>189</v>
      </c>
      <c r="AU1254" s="227" t="s">
        <v>84</v>
      </c>
      <c r="AV1254" s="12" t="s">
        <v>84</v>
      </c>
      <c r="AW1254" s="12" t="s">
        <v>39</v>
      </c>
      <c r="AX1254" s="12" t="s">
        <v>76</v>
      </c>
      <c r="AY1254" s="227" t="s">
        <v>179</v>
      </c>
    </row>
    <row r="1255" spans="2:65" s="14" customFormat="1" ht="13.5">
      <c r="B1255" s="240"/>
      <c r="C1255" s="241"/>
      <c r="D1255" s="218" t="s">
        <v>189</v>
      </c>
      <c r="E1255" s="242" t="s">
        <v>22</v>
      </c>
      <c r="F1255" s="243" t="s">
        <v>1320</v>
      </c>
      <c r="G1255" s="241"/>
      <c r="H1255" s="244" t="s">
        <v>22</v>
      </c>
      <c r="I1255" s="245"/>
      <c r="J1255" s="241"/>
      <c r="K1255" s="241"/>
      <c r="L1255" s="246"/>
      <c r="M1255" s="247"/>
      <c r="N1255" s="248"/>
      <c r="O1255" s="248"/>
      <c r="P1255" s="248"/>
      <c r="Q1255" s="248"/>
      <c r="R1255" s="248"/>
      <c r="S1255" s="248"/>
      <c r="T1255" s="249"/>
      <c r="AT1255" s="250" t="s">
        <v>189</v>
      </c>
      <c r="AU1255" s="250" t="s">
        <v>84</v>
      </c>
      <c r="AV1255" s="14" t="s">
        <v>24</v>
      </c>
      <c r="AW1255" s="14" t="s">
        <v>39</v>
      </c>
      <c r="AX1255" s="14" t="s">
        <v>76</v>
      </c>
      <c r="AY1255" s="250" t="s">
        <v>179</v>
      </c>
    </row>
    <row r="1256" spans="2:65" s="12" customFormat="1" ht="13.5">
      <c r="B1256" s="216"/>
      <c r="C1256" s="217"/>
      <c r="D1256" s="218" t="s">
        <v>189</v>
      </c>
      <c r="E1256" s="219" t="s">
        <v>22</v>
      </c>
      <c r="F1256" s="220" t="s">
        <v>1321</v>
      </c>
      <c r="G1256" s="217"/>
      <c r="H1256" s="221">
        <v>1.75</v>
      </c>
      <c r="I1256" s="222"/>
      <c r="J1256" s="217"/>
      <c r="K1256" s="217"/>
      <c r="L1256" s="223"/>
      <c r="M1256" s="224"/>
      <c r="N1256" s="225"/>
      <c r="O1256" s="225"/>
      <c r="P1256" s="225"/>
      <c r="Q1256" s="225"/>
      <c r="R1256" s="225"/>
      <c r="S1256" s="225"/>
      <c r="T1256" s="226"/>
      <c r="AT1256" s="227" t="s">
        <v>189</v>
      </c>
      <c r="AU1256" s="227" t="s">
        <v>84</v>
      </c>
      <c r="AV1256" s="12" t="s">
        <v>84</v>
      </c>
      <c r="AW1256" s="12" t="s">
        <v>39</v>
      </c>
      <c r="AX1256" s="12" t="s">
        <v>76</v>
      </c>
      <c r="AY1256" s="227" t="s">
        <v>179</v>
      </c>
    </row>
    <row r="1257" spans="2:65" s="12" customFormat="1" ht="13.5">
      <c r="B1257" s="216"/>
      <c r="C1257" s="217"/>
      <c r="D1257" s="218" t="s">
        <v>189</v>
      </c>
      <c r="E1257" s="219" t="s">
        <v>22</v>
      </c>
      <c r="F1257" s="220" t="s">
        <v>1322</v>
      </c>
      <c r="G1257" s="217"/>
      <c r="H1257" s="221">
        <v>4</v>
      </c>
      <c r="I1257" s="222"/>
      <c r="J1257" s="217"/>
      <c r="K1257" s="217"/>
      <c r="L1257" s="223"/>
      <c r="M1257" s="224"/>
      <c r="N1257" s="225"/>
      <c r="O1257" s="225"/>
      <c r="P1257" s="225"/>
      <c r="Q1257" s="225"/>
      <c r="R1257" s="225"/>
      <c r="S1257" s="225"/>
      <c r="T1257" s="226"/>
      <c r="AT1257" s="227" t="s">
        <v>189</v>
      </c>
      <c r="AU1257" s="227" t="s">
        <v>84</v>
      </c>
      <c r="AV1257" s="12" t="s">
        <v>84</v>
      </c>
      <c r="AW1257" s="12" t="s">
        <v>39</v>
      </c>
      <c r="AX1257" s="12" t="s">
        <v>76</v>
      </c>
      <c r="AY1257" s="227" t="s">
        <v>179</v>
      </c>
    </row>
    <row r="1258" spans="2:65" s="12" customFormat="1" ht="13.5">
      <c r="B1258" s="216"/>
      <c r="C1258" s="217"/>
      <c r="D1258" s="218" t="s">
        <v>189</v>
      </c>
      <c r="E1258" s="219" t="s">
        <v>22</v>
      </c>
      <c r="F1258" s="220" t="s">
        <v>670</v>
      </c>
      <c r="G1258" s="217"/>
      <c r="H1258" s="221">
        <v>4.2</v>
      </c>
      <c r="I1258" s="222"/>
      <c r="J1258" s="217"/>
      <c r="K1258" s="217"/>
      <c r="L1258" s="223"/>
      <c r="M1258" s="224"/>
      <c r="N1258" s="225"/>
      <c r="O1258" s="225"/>
      <c r="P1258" s="225"/>
      <c r="Q1258" s="225"/>
      <c r="R1258" s="225"/>
      <c r="S1258" s="225"/>
      <c r="T1258" s="226"/>
      <c r="AT1258" s="227" t="s">
        <v>189</v>
      </c>
      <c r="AU1258" s="227" t="s">
        <v>84</v>
      </c>
      <c r="AV1258" s="12" t="s">
        <v>84</v>
      </c>
      <c r="AW1258" s="12" t="s">
        <v>39</v>
      </c>
      <c r="AX1258" s="12" t="s">
        <v>76</v>
      </c>
      <c r="AY1258" s="227" t="s">
        <v>179</v>
      </c>
    </row>
    <row r="1259" spans="2:65" s="12" customFormat="1" ht="13.5">
      <c r="B1259" s="216"/>
      <c r="C1259" s="217"/>
      <c r="D1259" s="218" t="s">
        <v>189</v>
      </c>
      <c r="E1259" s="219" t="s">
        <v>22</v>
      </c>
      <c r="F1259" s="220" t="s">
        <v>1323</v>
      </c>
      <c r="G1259" s="217"/>
      <c r="H1259" s="221">
        <v>0.9</v>
      </c>
      <c r="I1259" s="222"/>
      <c r="J1259" s="217"/>
      <c r="K1259" s="217"/>
      <c r="L1259" s="223"/>
      <c r="M1259" s="224"/>
      <c r="N1259" s="225"/>
      <c r="O1259" s="225"/>
      <c r="P1259" s="225"/>
      <c r="Q1259" s="225"/>
      <c r="R1259" s="225"/>
      <c r="S1259" s="225"/>
      <c r="T1259" s="226"/>
      <c r="AT1259" s="227" t="s">
        <v>189</v>
      </c>
      <c r="AU1259" s="227" t="s">
        <v>84</v>
      </c>
      <c r="AV1259" s="12" t="s">
        <v>84</v>
      </c>
      <c r="AW1259" s="12" t="s">
        <v>39</v>
      </c>
      <c r="AX1259" s="12" t="s">
        <v>76</v>
      </c>
      <c r="AY1259" s="227" t="s">
        <v>179</v>
      </c>
    </row>
    <row r="1260" spans="2:65" s="13" customFormat="1" ht="13.5">
      <c r="B1260" s="228"/>
      <c r="C1260" s="229"/>
      <c r="D1260" s="230" t="s">
        <v>189</v>
      </c>
      <c r="E1260" s="231" t="s">
        <v>22</v>
      </c>
      <c r="F1260" s="232" t="s">
        <v>191</v>
      </c>
      <c r="G1260" s="229"/>
      <c r="H1260" s="233">
        <v>165.1</v>
      </c>
      <c r="I1260" s="234"/>
      <c r="J1260" s="229"/>
      <c r="K1260" s="229"/>
      <c r="L1260" s="235"/>
      <c r="M1260" s="236"/>
      <c r="N1260" s="237"/>
      <c r="O1260" s="237"/>
      <c r="P1260" s="237"/>
      <c r="Q1260" s="237"/>
      <c r="R1260" s="237"/>
      <c r="S1260" s="237"/>
      <c r="T1260" s="238"/>
      <c r="AT1260" s="239" t="s">
        <v>189</v>
      </c>
      <c r="AU1260" s="239" t="s">
        <v>84</v>
      </c>
      <c r="AV1260" s="13" t="s">
        <v>187</v>
      </c>
      <c r="AW1260" s="13" t="s">
        <v>39</v>
      </c>
      <c r="AX1260" s="13" t="s">
        <v>24</v>
      </c>
      <c r="AY1260" s="239" t="s">
        <v>179</v>
      </c>
    </row>
    <row r="1261" spans="2:65" s="1" customFormat="1" ht="31.5" customHeight="1">
      <c r="B1261" s="41"/>
      <c r="C1261" s="204" t="s">
        <v>988</v>
      </c>
      <c r="D1261" s="204" t="s">
        <v>182</v>
      </c>
      <c r="E1261" s="205" t="s">
        <v>1324</v>
      </c>
      <c r="F1261" s="206" t="s">
        <v>1325</v>
      </c>
      <c r="G1261" s="207" t="s">
        <v>185</v>
      </c>
      <c r="H1261" s="208">
        <v>481.56</v>
      </c>
      <c r="I1261" s="209"/>
      <c r="J1261" s="210">
        <f>ROUND(I1261*H1261,2)</f>
        <v>0</v>
      </c>
      <c r="K1261" s="206" t="s">
        <v>186</v>
      </c>
      <c r="L1261" s="61"/>
      <c r="M1261" s="211" t="s">
        <v>22</v>
      </c>
      <c r="N1261" s="212" t="s">
        <v>47</v>
      </c>
      <c r="O1261" s="42"/>
      <c r="P1261" s="213">
        <f>O1261*H1261</f>
        <v>0</v>
      </c>
      <c r="Q1261" s="213">
        <v>0</v>
      </c>
      <c r="R1261" s="213">
        <f>Q1261*H1261</f>
        <v>0</v>
      </c>
      <c r="S1261" s="213">
        <v>0</v>
      </c>
      <c r="T1261" s="214">
        <f>S1261*H1261</f>
        <v>0</v>
      </c>
      <c r="AR1261" s="24" t="s">
        <v>266</v>
      </c>
      <c r="AT1261" s="24" t="s">
        <v>182</v>
      </c>
      <c r="AU1261" s="24" t="s">
        <v>84</v>
      </c>
      <c r="AY1261" s="24" t="s">
        <v>179</v>
      </c>
      <c r="BE1261" s="215">
        <f>IF(N1261="základní",J1261,0)</f>
        <v>0</v>
      </c>
      <c r="BF1261" s="215">
        <f>IF(N1261="snížená",J1261,0)</f>
        <v>0</v>
      </c>
      <c r="BG1261" s="215">
        <f>IF(N1261="zákl. přenesená",J1261,0)</f>
        <v>0</v>
      </c>
      <c r="BH1261" s="215">
        <f>IF(N1261="sníž. přenesená",J1261,0)</f>
        <v>0</v>
      </c>
      <c r="BI1261" s="215">
        <f>IF(N1261="nulová",J1261,0)</f>
        <v>0</v>
      </c>
      <c r="BJ1261" s="24" t="s">
        <v>24</v>
      </c>
      <c r="BK1261" s="215">
        <f>ROUND(I1261*H1261,2)</f>
        <v>0</v>
      </c>
      <c r="BL1261" s="24" t="s">
        <v>266</v>
      </c>
      <c r="BM1261" s="24" t="s">
        <v>1326</v>
      </c>
    </row>
    <row r="1262" spans="2:65" s="14" customFormat="1" ht="13.5">
      <c r="B1262" s="240"/>
      <c r="C1262" s="241"/>
      <c r="D1262" s="218" t="s">
        <v>189</v>
      </c>
      <c r="E1262" s="242" t="s">
        <v>22</v>
      </c>
      <c r="F1262" s="243" t="s">
        <v>531</v>
      </c>
      <c r="G1262" s="241"/>
      <c r="H1262" s="244" t="s">
        <v>22</v>
      </c>
      <c r="I1262" s="245"/>
      <c r="J1262" s="241"/>
      <c r="K1262" s="241"/>
      <c r="L1262" s="246"/>
      <c r="M1262" s="247"/>
      <c r="N1262" s="248"/>
      <c r="O1262" s="248"/>
      <c r="P1262" s="248"/>
      <c r="Q1262" s="248"/>
      <c r="R1262" s="248"/>
      <c r="S1262" s="248"/>
      <c r="T1262" s="249"/>
      <c r="AT1262" s="250" t="s">
        <v>189</v>
      </c>
      <c r="AU1262" s="250" t="s">
        <v>84</v>
      </c>
      <c r="AV1262" s="14" t="s">
        <v>24</v>
      </c>
      <c r="AW1262" s="14" t="s">
        <v>39</v>
      </c>
      <c r="AX1262" s="14" t="s">
        <v>76</v>
      </c>
      <c r="AY1262" s="250" t="s">
        <v>179</v>
      </c>
    </row>
    <row r="1263" spans="2:65" s="12" customFormat="1" ht="13.5">
      <c r="B1263" s="216"/>
      <c r="C1263" s="217"/>
      <c r="D1263" s="218" t="s">
        <v>189</v>
      </c>
      <c r="E1263" s="219" t="s">
        <v>22</v>
      </c>
      <c r="F1263" s="220" t="s">
        <v>1327</v>
      </c>
      <c r="G1263" s="217"/>
      <c r="H1263" s="221">
        <v>4.3150000000000004</v>
      </c>
      <c r="I1263" s="222"/>
      <c r="J1263" s="217"/>
      <c r="K1263" s="217"/>
      <c r="L1263" s="223"/>
      <c r="M1263" s="224"/>
      <c r="N1263" s="225"/>
      <c r="O1263" s="225"/>
      <c r="P1263" s="225"/>
      <c r="Q1263" s="225"/>
      <c r="R1263" s="225"/>
      <c r="S1263" s="225"/>
      <c r="T1263" s="226"/>
      <c r="AT1263" s="227" t="s">
        <v>189</v>
      </c>
      <c r="AU1263" s="227" t="s">
        <v>84</v>
      </c>
      <c r="AV1263" s="12" t="s">
        <v>84</v>
      </c>
      <c r="AW1263" s="12" t="s">
        <v>39</v>
      </c>
      <c r="AX1263" s="12" t="s">
        <v>76</v>
      </c>
      <c r="AY1263" s="227" t="s">
        <v>179</v>
      </c>
    </row>
    <row r="1264" spans="2:65" s="12" customFormat="1" ht="13.5">
      <c r="B1264" s="216"/>
      <c r="C1264" s="217"/>
      <c r="D1264" s="218" t="s">
        <v>189</v>
      </c>
      <c r="E1264" s="219" t="s">
        <v>22</v>
      </c>
      <c r="F1264" s="220" t="s">
        <v>1327</v>
      </c>
      <c r="G1264" s="217"/>
      <c r="H1264" s="221">
        <v>4.3150000000000004</v>
      </c>
      <c r="I1264" s="222"/>
      <c r="J1264" s="217"/>
      <c r="K1264" s="217"/>
      <c r="L1264" s="223"/>
      <c r="M1264" s="224"/>
      <c r="N1264" s="225"/>
      <c r="O1264" s="225"/>
      <c r="P1264" s="225"/>
      <c r="Q1264" s="225"/>
      <c r="R1264" s="225"/>
      <c r="S1264" s="225"/>
      <c r="T1264" s="226"/>
      <c r="AT1264" s="227" t="s">
        <v>189</v>
      </c>
      <c r="AU1264" s="227" t="s">
        <v>84</v>
      </c>
      <c r="AV1264" s="12" t="s">
        <v>84</v>
      </c>
      <c r="AW1264" s="12" t="s">
        <v>39</v>
      </c>
      <c r="AX1264" s="12" t="s">
        <v>76</v>
      </c>
      <c r="AY1264" s="227" t="s">
        <v>179</v>
      </c>
    </row>
    <row r="1265" spans="2:51" s="12" customFormat="1" ht="13.5">
      <c r="B1265" s="216"/>
      <c r="C1265" s="217"/>
      <c r="D1265" s="218" t="s">
        <v>189</v>
      </c>
      <c r="E1265" s="219" t="s">
        <v>22</v>
      </c>
      <c r="F1265" s="220" t="s">
        <v>1328</v>
      </c>
      <c r="G1265" s="217"/>
      <c r="H1265" s="221">
        <v>38.872</v>
      </c>
      <c r="I1265" s="222"/>
      <c r="J1265" s="217"/>
      <c r="K1265" s="217"/>
      <c r="L1265" s="223"/>
      <c r="M1265" s="224"/>
      <c r="N1265" s="225"/>
      <c r="O1265" s="225"/>
      <c r="P1265" s="225"/>
      <c r="Q1265" s="225"/>
      <c r="R1265" s="225"/>
      <c r="S1265" s="225"/>
      <c r="T1265" s="226"/>
      <c r="AT1265" s="227" t="s">
        <v>189</v>
      </c>
      <c r="AU1265" s="227" t="s">
        <v>84</v>
      </c>
      <c r="AV1265" s="12" t="s">
        <v>84</v>
      </c>
      <c r="AW1265" s="12" t="s">
        <v>39</v>
      </c>
      <c r="AX1265" s="12" t="s">
        <v>76</v>
      </c>
      <c r="AY1265" s="227" t="s">
        <v>179</v>
      </c>
    </row>
    <row r="1266" spans="2:51" s="12" customFormat="1" ht="13.5">
      <c r="B1266" s="216"/>
      <c r="C1266" s="217"/>
      <c r="D1266" s="218" t="s">
        <v>189</v>
      </c>
      <c r="E1266" s="219" t="s">
        <v>22</v>
      </c>
      <c r="F1266" s="220" t="s">
        <v>1329</v>
      </c>
      <c r="G1266" s="217"/>
      <c r="H1266" s="221">
        <v>73.941999999999993</v>
      </c>
      <c r="I1266" s="222"/>
      <c r="J1266" s="217"/>
      <c r="K1266" s="217"/>
      <c r="L1266" s="223"/>
      <c r="M1266" s="224"/>
      <c r="N1266" s="225"/>
      <c r="O1266" s="225"/>
      <c r="P1266" s="225"/>
      <c r="Q1266" s="225"/>
      <c r="R1266" s="225"/>
      <c r="S1266" s="225"/>
      <c r="T1266" s="226"/>
      <c r="AT1266" s="227" t="s">
        <v>189</v>
      </c>
      <c r="AU1266" s="227" t="s">
        <v>84</v>
      </c>
      <c r="AV1266" s="12" t="s">
        <v>84</v>
      </c>
      <c r="AW1266" s="12" t="s">
        <v>39</v>
      </c>
      <c r="AX1266" s="12" t="s">
        <v>76</v>
      </c>
      <c r="AY1266" s="227" t="s">
        <v>179</v>
      </c>
    </row>
    <row r="1267" spans="2:51" s="12" customFormat="1" ht="13.5">
      <c r="B1267" s="216"/>
      <c r="C1267" s="217"/>
      <c r="D1267" s="218" t="s">
        <v>189</v>
      </c>
      <c r="E1267" s="219" t="s">
        <v>22</v>
      </c>
      <c r="F1267" s="220" t="s">
        <v>1330</v>
      </c>
      <c r="G1267" s="217"/>
      <c r="H1267" s="221">
        <v>12.666</v>
      </c>
      <c r="I1267" s="222"/>
      <c r="J1267" s="217"/>
      <c r="K1267" s="217"/>
      <c r="L1267" s="223"/>
      <c r="M1267" s="224"/>
      <c r="N1267" s="225"/>
      <c r="O1267" s="225"/>
      <c r="P1267" s="225"/>
      <c r="Q1267" s="225"/>
      <c r="R1267" s="225"/>
      <c r="S1267" s="225"/>
      <c r="T1267" s="226"/>
      <c r="AT1267" s="227" t="s">
        <v>189</v>
      </c>
      <c r="AU1267" s="227" t="s">
        <v>84</v>
      </c>
      <c r="AV1267" s="12" t="s">
        <v>84</v>
      </c>
      <c r="AW1267" s="12" t="s">
        <v>39</v>
      </c>
      <c r="AX1267" s="12" t="s">
        <v>76</v>
      </c>
      <c r="AY1267" s="227" t="s">
        <v>179</v>
      </c>
    </row>
    <row r="1268" spans="2:51" s="12" customFormat="1" ht="13.5">
      <c r="B1268" s="216"/>
      <c r="C1268" s="217"/>
      <c r="D1268" s="218" t="s">
        <v>189</v>
      </c>
      <c r="E1268" s="219" t="s">
        <v>22</v>
      </c>
      <c r="F1268" s="220" t="s">
        <v>1331</v>
      </c>
      <c r="G1268" s="217"/>
      <c r="H1268" s="221">
        <v>56.862000000000002</v>
      </c>
      <c r="I1268" s="222"/>
      <c r="J1268" s="217"/>
      <c r="K1268" s="217"/>
      <c r="L1268" s="223"/>
      <c r="M1268" s="224"/>
      <c r="N1268" s="225"/>
      <c r="O1268" s="225"/>
      <c r="P1268" s="225"/>
      <c r="Q1268" s="225"/>
      <c r="R1268" s="225"/>
      <c r="S1268" s="225"/>
      <c r="T1268" s="226"/>
      <c r="AT1268" s="227" t="s">
        <v>189</v>
      </c>
      <c r="AU1268" s="227" t="s">
        <v>84</v>
      </c>
      <c r="AV1268" s="12" t="s">
        <v>84</v>
      </c>
      <c r="AW1268" s="12" t="s">
        <v>39</v>
      </c>
      <c r="AX1268" s="12" t="s">
        <v>76</v>
      </c>
      <c r="AY1268" s="227" t="s">
        <v>179</v>
      </c>
    </row>
    <row r="1269" spans="2:51" s="12" customFormat="1" ht="13.5">
      <c r="B1269" s="216"/>
      <c r="C1269" s="217"/>
      <c r="D1269" s="218" t="s">
        <v>189</v>
      </c>
      <c r="E1269" s="219" t="s">
        <v>22</v>
      </c>
      <c r="F1269" s="220" t="s">
        <v>1330</v>
      </c>
      <c r="G1269" s="217"/>
      <c r="H1269" s="221">
        <v>12.666</v>
      </c>
      <c r="I1269" s="222"/>
      <c r="J1269" s="217"/>
      <c r="K1269" s="217"/>
      <c r="L1269" s="223"/>
      <c r="M1269" s="224"/>
      <c r="N1269" s="225"/>
      <c r="O1269" s="225"/>
      <c r="P1269" s="225"/>
      <c r="Q1269" s="225"/>
      <c r="R1269" s="225"/>
      <c r="S1269" s="225"/>
      <c r="T1269" s="226"/>
      <c r="AT1269" s="227" t="s">
        <v>189</v>
      </c>
      <c r="AU1269" s="227" t="s">
        <v>84</v>
      </c>
      <c r="AV1269" s="12" t="s">
        <v>84</v>
      </c>
      <c r="AW1269" s="12" t="s">
        <v>39</v>
      </c>
      <c r="AX1269" s="12" t="s">
        <v>76</v>
      </c>
      <c r="AY1269" s="227" t="s">
        <v>179</v>
      </c>
    </row>
    <row r="1270" spans="2:51" s="12" customFormat="1" ht="13.5">
      <c r="B1270" s="216"/>
      <c r="C1270" s="217"/>
      <c r="D1270" s="218" t="s">
        <v>189</v>
      </c>
      <c r="E1270" s="219" t="s">
        <v>22</v>
      </c>
      <c r="F1270" s="220" t="s">
        <v>1332</v>
      </c>
      <c r="G1270" s="217"/>
      <c r="H1270" s="221">
        <v>73.772999999999996</v>
      </c>
      <c r="I1270" s="222"/>
      <c r="J1270" s="217"/>
      <c r="K1270" s="217"/>
      <c r="L1270" s="223"/>
      <c r="M1270" s="224"/>
      <c r="N1270" s="225"/>
      <c r="O1270" s="225"/>
      <c r="P1270" s="225"/>
      <c r="Q1270" s="225"/>
      <c r="R1270" s="225"/>
      <c r="S1270" s="225"/>
      <c r="T1270" s="226"/>
      <c r="AT1270" s="227" t="s">
        <v>189</v>
      </c>
      <c r="AU1270" s="227" t="s">
        <v>84</v>
      </c>
      <c r="AV1270" s="12" t="s">
        <v>84</v>
      </c>
      <c r="AW1270" s="12" t="s">
        <v>39</v>
      </c>
      <c r="AX1270" s="12" t="s">
        <v>76</v>
      </c>
      <c r="AY1270" s="227" t="s">
        <v>179</v>
      </c>
    </row>
    <row r="1271" spans="2:51" s="12" customFormat="1" ht="13.5">
      <c r="B1271" s="216"/>
      <c r="C1271" s="217"/>
      <c r="D1271" s="218" t="s">
        <v>189</v>
      </c>
      <c r="E1271" s="219" t="s">
        <v>22</v>
      </c>
      <c r="F1271" s="220" t="s">
        <v>1333</v>
      </c>
      <c r="G1271" s="217"/>
      <c r="H1271" s="221">
        <v>47.856999999999999</v>
      </c>
      <c r="I1271" s="222"/>
      <c r="J1271" s="217"/>
      <c r="K1271" s="217"/>
      <c r="L1271" s="223"/>
      <c r="M1271" s="224"/>
      <c r="N1271" s="225"/>
      <c r="O1271" s="225"/>
      <c r="P1271" s="225"/>
      <c r="Q1271" s="225"/>
      <c r="R1271" s="225"/>
      <c r="S1271" s="225"/>
      <c r="T1271" s="226"/>
      <c r="AT1271" s="227" t="s">
        <v>189</v>
      </c>
      <c r="AU1271" s="227" t="s">
        <v>84</v>
      </c>
      <c r="AV1271" s="12" t="s">
        <v>84</v>
      </c>
      <c r="AW1271" s="12" t="s">
        <v>39</v>
      </c>
      <c r="AX1271" s="12" t="s">
        <v>76</v>
      </c>
      <c r="AY1271" s="227" t="s">
        <v>179</v>
      </c>
    </row>
    <row r="1272" spans="2:51" s="12" customFormat="1" ht="13.5">
      <c r="B1272" s="216"/>
      <c r="C1272" s="217"/>
      <c r="D1272" s="218" t="s">
        <v>189</v>
      </c>
      <c r="E1272" s="219" t="s">
        <v>22</v>
      </c>
      <c r="F1272" s="220" t="s">
        <v>1334</v>
      </c>
      <c r="G1272" s="217"/>
      <c r="H1272" s="221">
        <v>24.713000000000001</v>
      </c>
      <c r="I1272" s="222"/>
      <c r="J1272" s="217"/>
      <c r="K1272" s="217"/>
      <c r="L1272" s="223"/>
      <c r="M1272" s="224"/>
      <c r="N1272" s="225"/>
      <c r="O1272" s="225"/>
      <c r="P1272" s="225"/>
      <c r="Q1272" s="225"/>
      <c r="R1272" s="225"/>
      <c r="S1272" s="225"/>
      <c r="T1272" s="226"/>
      <c r="AT1272" s="227" t="s">
        <v>189</v>
      </c>
      <c r="AU1272" s="227" t="s">
        <v>84</v>
      </c>
      <c r="AV1272" s="12" t="s">
        <v>84</v>
      </c>
      <c r="AW1272" s="12" t="s">
        <v>39</v>
      </c>
      <c r="AX1272" s="12" t="s">
        <v>76</v>
      </c>
      <c r="AY1272" s="227" t="s">
        <v>179</v>
      </c>
    </row>
    <row r="1273" spans="2:51" s="12" customFormat="1" ht="13.5">
      <c r="B1273" s="216"/>
      <c r="C1273" s="217"/>
      <c r="D1273" s="218" t="s">
        <v>189</v>
      </c>
      <c r="E1273" s="219" t="s">
        <v>22</v>
      </c>
      <c r="F1273" s="220" t="s">
        <v>1335</v>
      </c>
      <c r="G1273" s="217"/>
      <c r="H1273" s="221">
        <v>149.33099999999999</v>
      </c>
      <c r="I1273" s="222"/>
      <c r="J1273" s="217"/>
      <c r="K1273" s="217"/>
      <c r="L1273" s="223"/>
      <c r="M1273" s="224"/>
      <c r="N1273" s="225"/>
      <c r="O1273" s="225"/>
      <c r="P1273" s="225"/>
      <c r="Q1273" s="225"/>
      <c r="R1273" s="225"/>
      <c r="S1273" s="225"/>
      <c r="T1273" s="226"/>
      <c r="AT1273" s="227" t="s">
        <v>189</v>
      </c>
      <c r="AU1273" s="227" t="s">
        <v>84</v>
      </c>
      <c r="AV1273" s="12" t="s">
        <v>84</v>
      </c>
      <c r="AW1273" s="12" t="s">
        <v>39</v>
      </c>
      <c r="AX1273" s="12" t="s">
        <v>76</v>
      </c>
      <c r="AY1273" s="227" t="s">
        <v>179</v>
      </c>
    </row>
    <row r="1274" spans="2:51" s="12" customFormat="1" ht="13.5">
      <c r="B1274" s="216"/>
      <c r="C1274" s="217"/>
      <c r="D1274" s="218" t="s">
        <v>189</v>
      </c>
      <c r="E1274" s="219" t="s">
        <v>22</v>
      </c>
      <c r="F1274" s="220" t="s">
        <v>1336</v>
      </c>
      <c r="G1274" s="217"/>
      <c r="H1274" s="221">
        <v>-16.553999999999998</v>
      </c>
      <c r="I1274" s="222"/>
      <c r="J1274" s="217"/>
      <c r="K1274" s="217"/>
      <c r="L1274" s="223"/>
      <c r="M1274" s="224"/>
      <c r="N1274" s="225"/>
      <c r="O1274" s="225"/>
      <c r="P1274" s="225"/>
      <c r="Q1274" s="225"/>
      <c r="R1274" s="225"/>
      <c r="S1274" s="225"/>
      <c r="T1274" s="226"/>
      <c r="AT1274" s="227" t="s">
        <v>189</v>
      </c>
      <c r="AU1274" s="227" t="s">
        <v>84</v>
      </c>
      <c r="AV1274" s="12" t="s">
        <v>84</v>
      </c>
      <c r="AW1274" s="12" t="s">
        <v>39</v>
      </c>
      <c r="AX1274" s="12" t="s">
        <v>76</v>
      </c>
      <c r="AY1274" s="227" t="s">
        <v>179</v>
      </c>
    </row>
    <row r="1275" spans="2:51" s="12" customFormat="1" ht="13.5">
      <c r="B1275" s="216"/>
      <c r="C1275" s="217"/>
      <c r="D1275" s="218" t="s">
        <v>189</v>
      </c>
      <c r="E1275" s="219" t="s">
        <v>22</v>
      </c>
      <c r="F1275" s="220" t="s">
        <v>1337</v>
      </c>
      <c r="G1275" s="217"/>
      <c r="H1275" s="221">
        <v>-24.239000000000001</v>
      </c>
      <c r="I1275" s="222"/>
      <c r="J1275" s="217"/>
      <c r="K1275" s="217"/>
      <c r="L1275" s="223"/>
      <c r="M1275" s="224"/>
      <c r="N1275" s="225"/>
      <c r="O1275" s="225"/>
      <c r="P1275" s="225"/>
      <c r="Q1275" s="225"/>
      <c r="R1275" s="225"/>
      <c r="S1275" s="225"/>
      <c r="T1275" s="226"/>
      <c r="AT1275" s="227" t="s">
        <v>189</v>
      </c>
      <c r="AU1275" s="227" t="s">
        <v>84</v>
      </c>
      <c r="AV1275" s="12" t="s">
        <v>84</v>
      </c>
      <c r="AW1275" s="12" t="s">
        <v>39</v>
      </c>
      <c r="AX1275" s="12" t="s">
        <v>76</v>
      </c>
      <c r="AY1275" s="227" t="s">
        <v>179</v>
      </c>
    </row>
    <row r="1276" spans="2:51" s="12" customFormat="1" ht="13.5">
      <c r="B1276" s="216"/>
      <c r="C1276" s="217"/>
      <c r="D1276" s="218" t="s">
        <v>189</v>
      </c>
      <c r="E1276" s="219" t="s">
        <v>22</v>
      </c>
      <c r="F1276" s="220" t="s">
        <v>1338</v>
      </c>
      <c r="G1276" s="217"/>
      <c r="H1276" s="221">
        <v>18.829999999999998</v>
      </c>
      <c r="I1276" s="222"/>
      <c r="J1276" s="217"/>
      <c r="K1276" s="217"/>
      <c r="L1276" s="223"/>
      <c r="M1276" s="224"/>
      <c r="N1276" s="225"/>
      <c r="O1276" s="225"/>
      <c r="P1276" s="225"/>
      <c r="Q1276" s="225"/>
      <c r="R1276" s="225"/>
      <c r="S1276" s="225"/>
      <c r="T1276" s="226"/>
      <c r="AT1276" s="227" t="s">
        <v>189</v>
      </c>
      <c r="AU1276" s="227" t="s">
        <v>84</v>
      </c>
      <c r="AV1276" s="12" t="s">
        <v>84</v>
      </c>
      <c r="AW1276" s="12" t="s">
        <v>39</v>
      </c>
      <c r="AX1276" s="12" t="s">
        <v>76</v>
      </c>
      <c r="AY1276" s="227" t="s">
        <v>179</v>
      </c>
    </row>
    <row r="1277" spans="2:51" s="12" customFormat="1" ht="13.5">
      <c r="B1277" s="216"/>
      <c r="C1277" s="217"/>
      <c r="D1277" s="218" t="s">
        <v>189</v>
      </c>
      <c r="E1277" s="219" t="s">
        <v>22</v>
      </c>
      <c r="F1277" s="220" t="s">
        <v>1334</v>
      </c>
      <c r="G1277" s="217"/>
      <c r="H1277" s="221">
        <v>24.713000000000001</v>
      </c>
      <c r="I1277" s="222"/>
      <c r="J1277" s="217"/>
      <c r="K1277" s="217"/>
      <c r="L1277" s="223"/>
      <c r="M1277" s="224"/>
      <c r="N1277" s="225"/>
      <c r="O1277" s="225"/>
      <c r="P1277" s="225"/>
      <c r="Q1277" s="225"/>
      <c r="R1277" s="225"/>
      <c r="S1277" s="225"/>
      <c r="T1277" s="226"/>
      <c r="AT1277" s="227" t="s">
        <v>189</v>
      </c>
      <c r="AU1277" s="227" t="s">
        <v>84</v>
      </c>
      <c r="AV1277" s="12" t="s">
        <v>84</v>
      </c>
      <c r="AW1277" s="12" t="s">
        <v>39</v>
      </c>
      <c r="AX1277" s="12" t="s">
        <v>76</v>
      </c>
      <c r="AY1277" s="227" t="s">
        <v>179</v>
      </c>
    </row>
    <row r="1278" spans="2:51" s="12" customFormat="1" ht="13.5">
      <c r="B1278" s="216"/>
      <c r="C1278" s="217"/>
      <c r="D1278" s="218" t="s">
        <v>189</v>
      </c>
      <c r="E1278" s="219" t="s">
        <v>22</v>
      </c>
      <c r="F1278" s="220" t="s">
        <v>1339</v>
      </c>
      <c r="G1278" s="217"/>
      <c r="H1278" s="221">
        <v>-2.2639999999999998</v>
      </c>
      <c r="I1278" s="222"/>
      <c r="J1278" s="217"/>
      <c r="K1278" s="217"/>
      <c r="L1278" s="223"/>
      <c r="M1278" s="224"/>
      <c r="N1278" s="225"/>
      <c r="O1278" s="225"/>
      <c r="P1278" s="225"/>
      <c r="Q1278" s="225"/>
      <c r="R1278" s="225"/>
      <c r="S1278" s="225"/>
      <c r="T1278" s="226"/>
      <c r="AT1278" s="227" t="s">
        <v>189</v>
      </c>
      <c r="AU1278" s="227" t="s">
        <v>84</v>
      </c>
      <c r="AV1278" s="12" t="s">
        <v>84</v>
      </c>
      <c r="AW1278" s="12" t="s">
        <v>39</v>
      </c>
      <c r="AX1278" s="12" t="s">
        <v>76</v>
      </c>
      <c r="AY1278" s="227" t="s">
        <v>179</v>
      </c>
    </row>
    <row r="1279" spans="2:51" s="12" customFormat="1" ht="13.5">
      <c r="B1279" s="216"/>
      <c r="C1279" s="217"/>
      <c r="D1279" s="218" t="s">
        <v>189</v>
      </c>
      <c r="E1279" s="219" t="s">
        <v>22</v>
      </c>
      <c r="F1279" s="220" t="s">
        <v>1340</v>
      </c>
      <c r="G1279" s="217"/>
      <c r="H1279" s="221">
        <v>-1.44</v>
      </c>
      <c r="I1279" s="222"/>
      <c r="J1279" s="217"/>
      <c r="K1279" s="217"/>
      <c r="L1279" s="223"/>
      <c r="M1279" s="224"/>
      <c r="N1279" s="225"/>
      <c r="O1279" s="225"/>
      <c r="P1279" s="225"/>
      <c r="Q1279" s="225"/>
      <c r="R1279" s="225"/>
      <c r="S1279" s="225"/>
      <c r="T1279" s="226"/>
      <c r="AT1279" s="227" t="s">
        <v>189</v>
      </c>
      <c r="AU1279" s="227" t="s">
        <v>84</v>
      </c>
      <c r="AV1279" s="12" t="s">
        <v>84</v>
      </c>
      <c r="AW1279" s="12" t="s">
        <v>39</v>
      </c>
      <c r="AX1279" s="12" t="s">
        <v>76</v>
      </c>
      <c r="AY1279" s="227" t="s">
        <v>179</v>
      </c>
    </row>
    <row r="1280" spans="2:51" s="14" customFormat="1" ht="13.5">
      <c r="B1280" s="240"/>
      <c r="C1280" s="241"/>
      <c r="D1280" s="218" t="s">
        <v>189</v>
      </c>
      <c r="E1280" s="242" t="s">
        <v>22</v>
      </c>
      <c r="F1280" s="243" t="s">
        <v>1341</v>
      </c>
      <c r="G1280" s="241"/>
      <c r="H1280" s="244" t="s">
        <v>22</v>
      </c>
      <c r="I1280" s="245"/>
      <c r="J1280" s="241"/>
      <c r="K1280" s="241"/>
      <c r="L1280" s="246"/>
      <c r="M1280" s="247"/>
      <c r="N1280" s="248"/>
      <c r="O1280" s="248"/>
      <c r="P1280" s="248"/>
      <c r="Q1280" s="248"/>
      <c r="R1280" s="248"/>
      <c r="S1280" s="248"/>
      <c r="T1280" s="249"/>
      <c r="AT1280" s="250" t="s">
        <v>189</v>
      </c>
      <c r="AU1280" s="250" t="s">
        <v>84</v>
      </c>
      <c r="AV1280" s="14" t="s">
        <v>24</v>
      </c>
      <c r="AW1280" s="14" t="s">
        <v>39</v>
      </c>
      <c r="AX1280" s="14" t="s">
        <v>76</v>
      </c>
      <c r="AY1280" s="250" t="s">
        <v>179</v>
      </c>
    </row>
    <row r="1281" spans="2:65" s="12" customFormat="1" ht="13.5">
      <c r="B1281" s="216"/>
      <c r="C1281" s="217"/>
      <c r="D1281" s="218" t="s">
        <v>189</v>
      </c>
      <c r="E1281" s="219" t="s">
        <v>22</v>
      </c>
      <c r="F1281" s="220" t="s">
        <v>1342</v>
      </c>
      <c r="G1281" s="217"/>
      <c r="H1281" s="221">
        <v>-12.885999999999999</v>
      </c>
      <c r="I1281" s="222"/>
      <c r="J1281" s="217"/>
      <c r="K1281" s="217"/>
      <c r="L1281" s="223"/>
      <c r="M1281" s="224"/>
      <c r="N1281" s="225"/>
      <c r="O1281" s="225"/>
      <c r="P1281" s="225"/>
      <c r="Q1281" s="225"/>
      <c r="R1281" s="225"/>
      <c r="S1281" s="225"/>
      <c r="T1281" s="226"/>
      <c r="AT1281" s="227" t="s">
        <v>189</v>
      </c>
      <c r="AU1281" s="227" t="s">
        <v>84</v>
      </c>
      <c r="AV1281" s="12" t="s">
        <v>84</v>
      </c>
      <c r="AW1281" s="12" t="s">
        <v>39</v>
      </c>
      <c r="AX1281" s="12" t="s">
        <v>76</v>
      </c>
      <c r="AY1281" s="227" t="s">
        <v>179</v>
      </c>
    </row>
    <row r="1282" spans="2:65" s="12" customFormat="1" ht="13.5">
      <c r="B1282" s="216"/>
      <c r="C1282" s="217"/>
      <c r="D1282" s="218" t="s">
        <v>189</v>
      </c>
      <c r="E1282" s="219" t="s">
        <v>22</v>
      </c>
      <c r="F1282" s="220" t="s">
        <v>1343</v>
      </c>
      <c r="G1282" s="217"/>
      <c r="H1282" s="221">
        <v>-2.496</v>
      </c>
      <c r="I1282" s="222"/>
      <c r="J1282" s="217"/>
      <c r="K1282" s="217"/>
      <c r="L1282" s="223"/>
      <c r="M1282" s="224"/>
      <c r="N1282" s="225"/>
      <c r="O1282" s="225"/>
      <c r="P1282" s="225"/>
      <c r="Q1282" s="225"/>
      <c r="R1282" s="225"/>
      <c r="S1282" s="225"/>
      <c r="T1282" s="226"/>
      <c r="AT1282" s="227" t="s">
        <v>189</v>
      </c>
      <c r="AU1282" s="227" t="s">
        <v>84</v>
      </c>
      <c r="AV1282" s="12" t="s">
        <v>84</v>
      </c>
      <c r="AW1282" s="12" t="s">
        <v>39</v>
      </c>
      <c r="AX1282" s="12" t="s">
        <v>76</v>
      </c>
      <c r="AY1282" s="227" t="s">
        <v>179</v>
      </c>
    </row>
    <row r="1283" spans="2:65" s="12" customFormat="1" ht="13.5">
      <c r="B1283" s="216"/>
      <c r="C1283" s="217"/>
      <c r="D1283" s="218" t="s">
        <v>189</v>
      </c>
      <c r="E1283" s="219" t="s">
        <v>22</v>
      </c>
      <c r="F1283" s="220" t="s">
        <v>1344</v>
      </c>
      <c r="G1283" s="217"/>
      <c r="H1283" s="221">
        <v>-1.4159999999999999</v>
      </c>
      <c r="I1283" s="222"/>
      <c r="J1283" s="217"/>
      <c r="K1283" s="217"/>
      <c r="L1283" s="223"/>
      <c r="M1283" s="224"/>
      <c r="N1283" s="225"/>
      <c r="O1283" s="225"/>
      <c r="P1283" s="225"/>
      <c r="Q1283" s="225"/>
      <c r="R1283" s="225"/>
      <c r="S1283" s="225"/>
      <c r="T1283" s="226"/>
      <c r="AT1283" s="227" t="s">
        <v>189</v>
      </c>
      <c r="AU1283" s="227" t="s">
        <v>84</v>
      </c>
      <c r="AV1283" s="12" t="s">
        <v>84</v>
      </c>
      <c r="AW1283" s="12" t="s">
        <v>39</v>
      </c>
      <c r="AX1283" s="12" t="s">
        <v>76</v>
      </c>
      <c r="AY1283" s="227" t="s">
        <v>179</v>
      </c>
    </row>
    <row r="1284" spans="2:65" s="13" customFormat="1" ht="13.5">
      <c r="B1284" s="228"/>
      <c r="C1284" s="229"/>
      <c r="D1284" s="230" t="s">
        <v>189</v>
      </c>
      <c r="E1284" s="231" t="s">
        <v>22</v>
      </c>
      <c r="F1284" s="232" t="s">
        <v>191</v>
      </c>
      <c r="G1284" s="229"/>
      <c r="H1284" s="233">
        <v>481.56</v>
      </c>
      <c r="I1284" s="234"/>
      <c r="J1284" s="229"/>
      <c r="K1284" s="229"/>
      <c r="L1284" s="235"/>
      <c r="M1284" s="236"/>
      <c r="N1284" s="237"/>
      <c r="O1284" s="237"/>
      <c r="P1284" s="237"/>
      <c r="Q1284" s="237"/>
      <c r="R1284" s="237"/>
      <c r="S1284" s="237"/>
      <c r="T1284" s="238"/>
      <c r="AT1284" s="239" t="s">
        <v>189</v>
      </c>
      <c r="AU1284" s="239" t="s">
        <v>84</v>
      </c>
      <c r="AV1284" s="13" t="s">
        <v>187</v>
      </c>
      <c r="AW1284" s="13" t="s">
        <v>39</v>
      </c>
      <c r="AX1284" s="13" t="s">
        <v>24</v>
      </c>
      <c r="AY1284" s="239" t="s">
        <v>179</v>
      </c>
    </row>
    <row r="1285" spans="2:65" s="1" customFormat="1" ht="31.5" customHeight="1">
      <c r="B1285" s="41"/>
      <c r="C1285" s="204" t="s">
        <v>1345</v>
      </c>
      <c r="D1285" s="204" t="s">
        <v>182</v>
      </c>
      <c r="E1285" s="205" t="s">
        <v>1346</v>
      </c>
      <c r="F1285" s="206" t="s">
        <v>1347</v>
      </c>
      <c r="G1285" s="207" t="s">
        <v>185</v>
      </c>
      <c r="H1285" s="208">
        <v>13.089</v>
      </c>
      <c r="I1285" s="209"/>
      <c r="J1285" s="210">
        <f>ROUND(I1285*H1285,2)</f>
        <v>0</v>
      </c>
      <c r="K1285" s="206" t="s">
        <v>186</v>
      </c>
      <c r="L1285" s="61"/>
      <c r="M1285" s="211" t="s">
        <v>22</v>
      </c>
      <c r="N1285" s="212" t="s">
        <v>47</v>
      </c>
      <c r="O1285" s="42"/>
      <c r="P1285" s="213">
        <f>O1285*H1285</f>
        <v>0</v>
      </c>
      <c r="Q1285" s="213">
        <v>0</v>
      </c>
      <c r="R1285" s="213">
        <f>Q1285*H1285</f>
        <v>0</v>
      </c>
      <c r="S1285" s="213">
        <v>0</v>
      </c>
      <c r="T1285" s="214">
        <f>S1285*H1285</f>
        <v>0</v>
      </c>
      <c r="AR1285" s="24" t="s">
        <v>266</v>
      </c>
      <c r="AT1285" s="24" t="s">
        <v>182</v>
      </c>
      <c r="AU1285" s="24" t="s">
        <v>84</v>
      </c>
      <c r="AY1285" s="24" t="s">
        <v>179</v>
      </c>
      <c r="BE1285" s="215">
        <f>IF(N1285="základní",J1285,0)</f>
        <v>0</v>
      </c>
      <c r="BF1285" s="215">
        <f>IF(N1285="snížená",J1285,0)</f>
        <v>0</v>
      </c>
      <c r="BG1285" s="215">
        <f>IF(N1285="zákl. přenesená",J1285,0)</f>
        <v>0</v>
      </c>
      <c r="BH1285" s="215">
        <f>IF(N1285="sníž. přenesená",J1285,0)</f>
        <v>0</v>
      </c>
      <c r="BI1285" s="215">
        <f>IF(N1285="nulová",J1285,0)</f>
        <v>0</v>
      </c>
      <c r="BJ1285" s="24" t="s">
        <v>24</v>
      </c>
      <c r="BK1285" s="215">
        <f>ROUND(I1285*H1285,2)</f>
        <v>0</v>
      </c>
      <c r="BL1285" s="24" t="s">
        <v>266</v>
      </c>
      <c r="BM1285" s="24" t="s">
        <v>1348</v>
      </c>
    </row>
    <row r="1286" spans="2:65" s="14" customFormat="1" ht="13.5">
      <c r="B1286" s="240"/>
      <c r="C1286" s="241"/>
      <c r="D1286" s="218" t="s">
        <v>189</v>
      </c>
      <c r="E1286" s="242" t="s">
        <v>22</v>
      </c>
      <c r="F1286" s="243" t="s">
        <v>531</v>
      </c>
      <c r="G1286" s="241"/>
      <c r="H1286" s="244" t="s">
        <v>22</v>
      </c>
      <c r="I1286" s="245"/>
      <c r="J1286" s="241"/>
      <c r="K1286" s="241"/>
      <c r="L1286" s="246"/>
      <c r="M1286" s="247"/>
      <c r="N1286" s="248"/>
      <c r="O1286" s="248"/>
      <c r="P1286" s="248"/>
      <c r="Q1286" s="248"/>
      <c r="R1286" s="248"/>
      <c r="S1286" s="248"/>
      <c r="T1286" s="249"/>
      <c r="AT1286" s="250" t="s">
        <v>189</v>
      </c>
      <c r="AU1286" s="250" t="s">
        <v>84</v>
      </c>
      <c r="AV1286" s="14" t="s">
        <v>24</v>
      </c>
      <c r="AW1286" s="14" t="s">
        <v>39</v>
      </c>
      <c r="AX1286" s="14" t="s">
        <v>76</v>
      </c>
      <c r="AY1286" s="250" t="s">
        <v>179</v>
      </c>
    </row>
    <row r="1287" spans="2:65" s="12" customFormat="1" ht="13.5">
      <c r="B1287" s="216"/>
      <c r="C1287" s="217"/>
      <c r="D1287" s="218" t="s">
        <v>189</v>
      </c>
      <c r="E1287" s="219" t="s">
        <v>22</v>
      </c>
      <c r="F1287" s="220" t="s">
        <v>1349</v>
      </c>
      <c r="G1287" s="217"/>
      <c r="H1287" s="221">
        <v>13.089</v>
      </c>
      <c r="I1287" s="222"/>
      <c r="J1287" s="217"/>
      <c r="K1287" s="217"/>
      <c r="L1287" s="223"/>
      <c r="M1287" s="224"/>
      <c r="N1287" s="225"/>
      <c r="O1287" s="225"/>
      <c r="P1287" s="225"/>
      <c r="Q1287" s="225"/>
      <c r="R1287" s="225"/>
      <c r="S1287" s="225"/>
      <c r="T1287" s="226"/>
      <c r="AT1287" s="227" t="s">
        <v>189</v>
      </c>
      <c r="AU1287" s="227" t="s">
        <v>84</v>
      </c>
      <c r="AV1287" s="12" t="s">
        <v>84</v>
      </c>
      <c r="AW1287" s="12" t="s">
        <v>39</v>
      </c>
      <c r="AX1287" s="12" t="s">
        <v>76</v>
      </c>
      <c r="AY1287" s="227" t="s">
        <v>179</v>
      </c>
    </row>
    <row r="1288" spans="2:65" s="13" customFormat="1" ht="13.5">
      <c r="B1288" s="228"/>
      <c r="C1288" s="229"/>
      <c r="D1288" s="230" t="s">
        <v>189</v>
      </c>
      <c r="E1288" s="231" t="s">
        <v>22</v>
      </c>
      <c r="F1288" s="232" t="s">
        <v>191</v>
      </c>
      <c r="G1288" s="229"/>
      <c r="H1288" s="233">
        <v>13.089</v>
      </c>
      <c r="I1288" s="234"/>
      <c r="J1288" s="229"/>
      <c r="K1288" s="229"/>
      <c r="L1288" s="235"/>
      <c r="M1288" s="236"/>
      <c r="N1288" s="237"/>
      <c r="O1288" s="237"/>
      <c r="P1288" s="237"/>
      <c r="Q1288" s="237"/>
      <c r="R1288" s="237"/>
      <c r="S1288" s="237"/>
      <c r="T1288" s="238"/>
      <c r="AT1288" s="239" t="s">
        <v>189</v>
      </c>
      <c r="AU1288" s="239" t="s">
        <v>84</v>
      </c>
      <c r="AV1288" s="13" t="s">
        <v>187</v>
      </c>
      <c r="AW1288" s="13" t="s">
        <v>39</v>
      </c>
      <c r="AX1288" s="13" t="s">
        <v>24</v>
      </c>
      <c r="AY1288" s="239" t="s">
        <v>179</v>
      </c>
    </row>
    <row r="1289" spans="2:65" s="1" customFormat="1" ht="31.5" customHeight="1">
      <c r="B1289" s="41"/>
      <c r="C1289" s="204" t="s">
        <v>995</v>
      </c>
      <c r="D1289" s="204" t="s">
        <v>182</v>
      </c>
      <c r="E1289" s="205" t="s">
        <v>1350</v>
      </c>
      <c r="F1289" s="206" t="s">
        <v>1351</v>
      </c>
      <c r="G1289" s="207" t="s">
        <v>185</v>
      </c>
      <c r="H1289" s="208">
        <v>494.649</v>
      </c>
      <c r="I1289" s="209"/>
      <c r="J1289" s="210">
        <f>ROUND(I1289*H1289,2)</f>
        <v>0</v>
      </c>
      <c r="K1289" s="206" t="s">
        <v>186</v>
      </c>
      <c r="L1289" s="61"/>
      <c r="M1289" s="211" t="s">
        <v>22</v>
      </c>
      <c r="N1289" s="212" t="s">
        <v>47</v>
      </c>
      <c r="O1289" s="42"/>
      <c r="P1289" s="213">
        <f>O1289*H1289</f>
        <v>0</v>
      </c>
      <c r="Q1289" s="213">
        <v>0</v>
      </c>
      <c r="R1289" s="213">
        <f>Q1289*H1289</f>
        <v>0</v>
      </c>
      <c r="S1289" s="213">
        <v>0</v>
      </c>
      <c r="T1289" s="214">
        <f>S1289*H1289</f>
        <v>0</v>
      </c>
      <c r="AR1289" s="24" t="s">
        <v>266</v>
      </c>
      <c r="AT1289" s="24" t="s">
        <v>182</v>
      </c>
      <c r="AU1289" s="24" t="s">
        <v>84</v>
      </c>
      <c r="AY1289" s="24" t="s">
        <v>179</v>
      </c>
      <c r="BE1289" s="215">
        <f>IF(N1289="základní",J1289,0)</f>
        <v>0</v>
      </c>
      <c r="BF1289" s="215">
        <f>IF(N1289="snížená",J1289,0)</f>
        <v>0</v>
      </c>
      <c r="BG1289" s="215">
        <f>IF(N1289="zákl. přenesená",J1289,0)</f>
        <v>0</v>
      </c>
      <c r="BH1289" s="215">
        <f>IF(N1289="sníž. přenesená",J1289,0)</f>
        <v>0</v>
      </c>
      <c r="BI1289" s="215">
        <f>IF(N1289="nulová",J1289,0)</f>
        <v>0</v>
      </c>
      <c r="BJ1289" s="24" t="s">
        <v>24</v>
      </c>
      <c r="BK1289" s="215">
        <f>ROUND(I1289*H1289,2)</f>
        <v>0</v>
      </c>
      <c r="BL1289" s="24" t="s">
        <v>266</v>
      </c>
      <c r="BM1289" s="24" t="s">
        <v>1352</v>
      </c>
    </row>
    <row r="1290" spans="2:65" s="14" customFormat="1" ht="13.5">
      <c r="B1290" s="240"/>
      <c r="C1290" s="241"/>
      <c r="D1290" s="218" t="s">
        <v>189</v>
      </c>
      <c r="E1290" s="242" t="s">
        <v>22</v>
      </c>
      <c r="F1290" s="243" t="s">
        <v>531</v>
      </c>
      <c r="G1290" s="241"/>
      <c r="H1290" s="244" t="s">
        <v>22</v>
      </c>
      <c r="I1290" s="245"/>
      <c r="J1290" s="241"/>
      <c r="K1290" s="241"/>
      <c r="L1290" s="246"/>
      <c r="M1290" s="247"/>
      <c r="N1290" s="248"/>
      <c r="O1290" s="248"/>
      <c r="P1290" s="248"/>
      <c r="Q1290" s="248"/>
      <c r="R1290" s="248"/>
      <c r="S1290" s="248"/>
      <c r="T1290" s="249"/>
      <c r="AT1290" s="250" t="s">
        <v>189</v>
      </c>
      <c r="AU1290" s="250" t="s">
        <v>84</v>
      </c>
      <c r="AV1290" s="14" t="s">
        <v>24</v>
      </c>
      <c r="AW1290" s="14" t="s">
        <v>39</v>
      </c>
      <c r="AX1290" s="14" t="s">
        <v>76</v>
      </c>
      <c r="AY1290" s="250" t="s">
        <v>179</v>
      </c>
    </row>
    <row r="1291" spans="2:65" s="12" customFormat="1" ht="13.5">
      <c r="B1291" s="216"/>
      <c r="C1291" s="217"/>
      <c r="D1291" s="218" t="s">
        <v>189</v>
      </c>
      <c r="E1291" s="219" t="s">
        <v>22</v>
      </c>
      <c r="F1291" s="220" t="s">
        <v>1349</v>
      </c>
      <c r="G1291" s="217"/>
      <c r="H1291" s="221">
        <v>13.089</v>
      </c>
      <c r="I1291" s="222"/>
      <c r="J1291" s="217"/>
      <c r="K1291" s="217"/>
      <c r="L1291" s="223"/>
      <c r="M1291" s="224"/>
      <c r="N1291" s="225"/>
      <c r="O1291" s="225"/>
      <c r="P1291" s="225"/>
      <c r="Q1291" s="225"/>
      <c r="R1291" s="225"/>
      <c r="S1291" s="225"/>
      <c r="T1291" s="226"/>
      <c r="AT1291" s="227" t="s">
        <v>189</v>
      </c>
      <c r="AU1291" s="227" t="s">
        <v>84</v>
      </c>
      <c r="AV1291" s="12" t="s">
        <v>84</v>
      </c>
      <c r="AW1291" s="12" t="s">
        <v>39</v>
      </c>
      <c r="AX1291" s="12" t="s">
        <v>76</v>
      </c>
      <c r="AY1291" s="227" t="s">
        <v>179</v>
      </c>
    </row>
    <row r="1292" spans="2:65" s="12" customFormat="1" ht="13.5">
      <c r="B1292" s="216"/>
      <c r="C1292" s="217"/>
      <c r="D1292" s="218" t="s">
        <v>189</v>
      </c>
      <c r="E1292" s="219" t="s">
        <v>22</v>
      </c>
      <c r="F1292" s="220" t="s">
        <v>1327</v>
      </c>
      <c r="G1292" s="217"/>
      <c r="H1292" s="221">
        <v>4.3150000000000004</v>
      </c>
      <c r="I1292" s="222"/>
      <c r="J1292" s="217"/>
      <c r="K1292" s="217"/>
      <c r="L1292" s="223"/>
      <c r="M1292" s="224"/>
      <c r="N1292" s="225"/>
      <c r="O1292" s="225"/>
      <c r="P1292" s="225"/>
      <c r="Q1292" s="225"/>
      <c r="R1292" s="225"/>
      <c r="S1292" s="225"/>
      <c r="T1292" s="226"/>
      <c r="AT1292" s="227" t="s">
        <v>189</v>
      </c>
      <c r="AU1292" s="227" t="s">
        <v>84</v>
      </c>
      <c r="AV1292" s="12" t="s">
        <v>84</v>
      </c>
      <c r="AW1292" s="12" t="s">
        <v>39</v>
      </c>
      <c r="AX1292" s="12" t="s">
        <v>76</v>
      </c>
      <c r="AY1292" s="227" t="s">
        <v>179</v>
      </c>
    </row>
    <row r="1293" spans="2:65" s="12" customFormat="1" ht="13.5">
      <c r="B1293" s="216"/>
      <c r="C1293" s="217"/>
      <c r="D1293" s="218" t="s">
        <v>189</v>
      </c>
      <c r="E1293" s="219" t="s">
        <v>22</v>
      </c>
      <c r="F1293" s="220" t="s">
        <v>1327</v>
      </c>
      <c r="G1293" s="217"/>
      <c r="H1293" s="221">
        <v>4.3150000000000004</v>
      </c>
      <c r="I1293" s="222"/>
      <c r="J1293" s="217"/>
      <c r="K1293" s="217"/>
      <c r="L1293" s="223"/>
      <c r="M1293" s="224"/>
      <c r="N1293" s="225"/>
      <c r="O1293" s="225"/>
      <c r="P1293" s="225"/>
      <c r="Q1293" s="225"/>
      <c r="R1293" s="225"/>
      <c r="S1293" s="225"/>
      <c r="T1293" s="226"/>
      <c r="AT1293" s="227" t="s">
        <v>189</v>
      </c>
      <c r="AU1293" s="227" t="s">
        <v>84</v>
      </c>
      <c r="AV1293" s="12" t="s">
        <v>84</v>
      </c>
      <c r="AW1293" s="12" t="s">
        <v>39</v>
      </c>
      <c r="AX1293" s="12" t="s">
        <v>76</v>
      </c>
      <c r="AY1293" s="227" t="s">
        <v>179</v>
      </c>
    </row>
    <row r="1294" spans="2:65" s="12" customFormat="1" ht="13.5">
      <c r="B1294" s="216"/>
      <c r="C1294" s="217"/>
      <c r="D1294" s="218" t="s">
        <v>189</v>
      </c>
      <c r="E1294" s="219" t="s">
        <v>22</v>
      </c>
      <c r="F1294" s="220" t="s">
        <v>1328</v>
      </c>
      <c r="G1294" s="217"/>
      <c r="H1294" s="221">
        <v>38.872</v>
      </c>
      <c r="I1294" s="222"/>
      <c r="J1294" s="217"/>
      <c r="K1294" s="217"/>
      <c r="L1294" s="223"/>
      <c r="M1294" s="224"/>
      <c r="N1294" s="225"/>
      <c r="O1294" s="225"/>
      <c r="P1294" s="225"/>
      <c r="Q1294" s="225"/>
      <c r="R1294" s="225"/>
      <c r="S1294" s="225"/>
      <c r="T1294" s="226"/>
      <c r="AT1294" s="227" t="s">
        <v>189</v>
      </c>
      <c r="AU1294" s="227" t="s">
        <v>84</v>
      </c>
      <c r="AV1294" s="12" t="s">
        <v>84</v>
      </c>
      <c r="AW1294" s="12" t="s">
        <v>39</v>
      </c>
      <c r="AX1294" s="12" t="s">
        <v>76</v>
      </c>
      <c r="AY1294" s="227" t="s">
        <v>179</v>
      </c>
    </row>
    <row r="1295" spans="2:65" s="12" customFormat="1" ht="13.5">
      <c r="B1295" s="216"/>
      <c r="C1295" s="217"/>
      <c r="D1295" s="218" t="s">
        <v>189</v>
      </c>
      <c r="E1295" s="219" t="s">
        <v>22</v>
      </c>
      <c r="F1295" s="220" t="s">
        <v>1329</v>
      </c>
      <c r="G1295" s="217"/>
      <c r="H1295" s="221">
        <v>73.941999999999993</v>
      </c>
      <c r="I1295" s="222"/>
      <c r="J1295" s="217"/>
      <c r="K1295" s="217"/>
      <c r="L1295" s="223"/>
      <c r="M1295" s="224"/>
      <c r="N1295" s="225"/>
      <c r="O1295" s="225"/>
      <c r="P1295" s="225"/>
      <c r="Q1295" s="225"/>
      <c r="R1295" s="225"/>
      <c r="S1295" s="225"/>
      <c r="T1295" s="226"/>
      <c r="AT1295" s="227" t="s">
        <v>189</v>
      </c>
      <c r="AU1295" s="227" t="s">
        <v>84</v>
      </c>
      <c r="AV1295" s="12" t="s">
        <v>84</v>
      </c>
      <c r="AW1295" s="12" t="s">
        <v>39</v>
      </c>
      <c r="AX1295" s="12" t="s">
        <v>76</v>
      </c>
      <c r="AY1295" s="227" t="s">
        <v>179</v>
      </c>
    </row>
    <row r="1296" spans="2:65" s="12" customFormat="1" ht="13.5">
      <c r="B1296" s="216"/>
      <c r="C1296" s="217"/>
      <c r="D1296" s="218" t="s">
        <v>189</v>
      </c>
      <c r="E1296" s="219" t="s">
        <v>22</v>
      </c>
      <c r="F1296" s="220" t="s">
        <v>1330</v>
      </c>
      <c r="G1296" s="217"/>
      <c r="H1296" s="221">
        <v>12.666</v>
      </c>
      <c r="I1296" s="222"/>
      <c r="J1296" s="217"/>
      <c r="K1296" s="217"/>
      <c r="L1296" s="223"/>
      <c r="M1296" s="224"/>
      <c r="N1296" s="225"/>
      <c r="O1296" s="225"/>
      <c r="P1296" s="225"/>
      <c r="Q1296" s="225"/>
      <c r="R1296" s="225"/>
      <c r="S1296" s="225"/>
      <c r="T1296" s="226"/>
      <c r="AT1296" s="227" t="s">
        <v>189</v>
      </c>
      <c r="AU1296" s="227" t="s">
        <v>84</v>
      </c>
      <c r="AV1296" s="12" t="s">
        <v>84</v>
      </c>
      <c r="AW1296" s="12" t="s">
        <v>39</v>
      </c>
      <c r="AX1296" s="12" t="s">
        <v>76</v>
      </c>
      <c r="AY1296" s="227" t="s">
        <v>179</v>
      </c>
    </row>
    <row r="1297" spans="2:51" s="12" customFormat="1" ht="13.5">
      <c r="B1297" s="216"/>
      <c r="C1297" s="217"/>
      <c r="D1297" s="218" t="s">
        <v>189</v>
      </c>
      <c r="E1297" s="219" t="s">
        <v>22</v>
      </c>
      <c r="F1297" s="220" t="s">
        <v>1331</v>
      </c>
      <c r="G1297" s="217"/>
      <c r="H1297" s="221">
        <v>56.862000000000002</v>
      </c>
      <c r="I1297" s="222"/>
      <c r="J1297" s="217"/>
      <c r="K1297" s="217"/>
      <c r="L1297" s="223"/>
      <c r="M1297" s="224"/>
      <c r="N1297" s="225"/>
      <c r="O1297" s="225"/>
      <c r="P1297" s="225"/>
      <c r="Q1297" s="225"/>
      <c r="R1297" s="225"/>
      <c r="S1297" s="225"/>
      <c r="T1297" s="226"/>
      <c r="AT1297" s="227" t="s">
        <v>189</v>
      </c>
      <c r="AU1297" s="227" t="s">
        <v>84</v>
      </c>
      <c r="AV1297" s="12" t="s">
        <v>84</v>
      </c>
      <c r="AW1297" s="12" t="s">
        <v>39</v>
      </c>
      <c r="AX1297" s="12" t="s">
        <v>76</v>
      </c>
      <c r="AY1297" s="227" t="s">
        <v>179</v>
      </c>
    </row>
    <row r="1298" spans="2:51" s="12" customFormat="1" ht="13.5">
      <c r="B1298" s="216"/>
      <c r="C1298" s="217"/>
      <c r="D1298" s="218" t="s">
        <v>189</v>
      </c>
      <c r="E1298" s="219" t="s">
        <v>22</v>
      </c>
      <c r="F1298" s="220" t="s">
        <v>1330</v>
      </c>
      <c r="G1298" s="217"/>
      <c r="H1298" s="221">
        <v>12.666</v>
      </c>
      <c r="I1298" s="222"/>
      <c r="J1298" s="217"/>
      <c r="K1298" s="217"/>
      <c r="L1298" s="223"/>
      <c r="M1298" s="224"/>
      <c r="N1298" s="225"/>
      <c r="O1298" s="225"/>
      <c r="P1298" s="225"/>
      <c r="Q1298" s="225"/>
      <c r="R1298" s="225"/>
      <c r="S1298" s="225"/>
      <c r="T1298" s="226"/>
      <c r="AT1298" s="227" t="s">
        <v>189</v>
      </c>
      <c r="AU1298" s="227" t="s">
        <v>84</v>
      </c>
      <c r="AV1298" s="12" t="s">
        <v>84</v>
      </c>
      <c r="AW1298" s="12" t="s">
        <v>39</v>
      </c>
      <c r="AX1298" s="12" t="s">
        <v>76</v>
      </c>
      <c r="AY1298" s="227" t="s">
        <v>179</v>
      </c>
    </row>
    <row r="1299" spans="2:51" s="12" customFormat="1" ht="13.5">
      <c r="B1299" s="216"/>
      <c r="C1299" s="217"/>
      <c r="D1299" s="218" t="s">
        <v>189</v>
      </c>
      <c r="E1299" s="219" t="s">
        <v>22</v>
      </c>
      <c r="F1299" s="220" t="s">
        <v>1332</v>
      </c>
      <c r="G1299" s="217"/>
      <c r="H1299" s="221">
        <v>73.772999999999996</v>
      </c>
      <c r="I1299" s="222"/>
      <c r="J1299" s="217"/>
      <c r="K1299" s="217"/>
      <c r="L1299" s="223"/>
      <c r="M1299" s="224"/>
      <c r="N1299" s="225"/>
      <c r="O1299" s="225"/>
      <c r="P1299" s="225"/>
      <c r="Q1299" s="225"/>
      <c r="R1299" s="225"/>
      <c r="S1299" s="225"/>
      <c r="T1299" s="226"/>
      <c r="AT1299" s="227" t="s">
        <v>189</v>
      </c>
      <c r="AU1299" s="227" t="s">
        <v>84</v>
      </c>
      <c r="AV1299" s="12" t="s">
        <v>84</v>
      </c>
      <c r="AW1299" s="12" t="s">
        <v>39</v>
      </c>
      <c r="AX1299" s="12" t="s">
        <v>76</v>
      </c>
      <c r="AY1299" s="227" t="s">
        <v>179</v>
      </c>
    </row>
    <row r="1300" spans="2:51" s="12" customFormat="1" ht="13.5">
      <c r="B1300" s="216"/>
      <c r="C1300" s="217"/>
      <c r="D1300" s="218" t="s">
        <v>189</v>
      </c>
      <c r="E1300" s="219" t="s">
        <v>22</v>
      </c>
      <c r="F1300" s="220" t="s">
        <v>1333</v>
      </c>
      <c r="G1300" s="217"/>
      <c r="H1300" s="221">
        <v>47.856999999999999</v>
      </c>
      <c r="I1300" s="222"/>
      <c r="J1300" s="217"/>
      <c r="K1300" s="217"/>
      <c r="L1300" s="223"/>
      <c r="M1300" s="224"/>
      <c r="N1300" s="225"/>
      <c r="O1300" s="225"/>
      <c r="P1300" s="225"/>
      <c r="Q1300" s="225"/>
      <c r="R1300" s="225"/>
      <c r="S1300" s="225"/>
      <c r="T1300" s="226"/>
      <c r="AT1300" s="227" t="s">
        <v>189</v>
      </c>
      <c r="AU1300" s="227" t="s">
        <v>84</v>
      </c>
      <c r="AV1300" s="12" t="s">
        <v>84</v>
      </c>
      <c r="AW1300" s="12" t="s">
        <v>39</v>
      </c>
      <c r="AX1300" s="12" t="s">
        <v>76</v>
      </c>
      <c r="AY1300" s="227" t="s">
        <v>179</v>
      </c>
    </row>
    <row r="1301" spans="2:51" s="12" customFormat="1" ht="13.5">
      <c r="B1301" s="216"/>
      <c r="C1301" s="217"/>
      <c r="D1301" s="218" t="s">
        <v>189</v>
      </c>
      <c r="E1301" s="219" t="s">
        <v>22</v>
      </c>
      <c r="F1301" s="220" t="s">
        <v>1334</v>
      </c>
      <c r="G1301" s="217"/>
      <c r="H1301" s="221">
        <v>24.713000000000001</v>
      </c>
      <c r="I1301" s="222"/>
      <c r="J1301" s="217"/>
      <c r="K1301" s="217"/>
      <c r="L1301" s="223"/>
      <c r="M1301" s="224"/>
      <c r="N1301" s="225"/>
      <c r="O1301" s="225"/>
      <c r="P1301" s="225"/>
      <c r="Q1301" s="225"/>
      <c r="R1301" s="225"/>
      <c r="S1301" s="225"/>
      <c r="T1301" s="226"/>
      <c r="AT1301" s="227" t="s">
        <v>189</v>
      </c>
      <c r="AU1301" s="227" t="s">
        <v>84</v>
      </c>
      <c r="AV1301" s="12" t="s">
        <v>84</v>
      </c>
      <c r="AW1301" s="12" t="s">
        <v>39</v>
      </c>
      <c r="AX1301" s="12" t="s">
        <v>76</v>
      </c>
      <c r="AY1301" s="227" t="s">
        <v>179</v>
      </c>
    </row>
    <row r="1302" spans="2:51" s="12" customFormat="1" ht="13.5">
      <c r="B1302" s="216"/>
      <c r="C1302" s="217"/>
      <c r="D1302" s="218" t="s">
        <v>189</v>
      </c>
      <c r="E1302" s="219" t="s">
        <v>22</v>
      </c>
      <c r="F1302" s="220" t="s">
        <v>1335</v>
      </c>
      <c r="G1302" s="217"/>
      <c r="H1302" s="221">
        <v>149.33099999999999</v>
      </c>
      <c r="I1302" s="222"/>
      <c r="J1302" s="217"/>
      <c r="K1302" s="217"/>
      <c r="L1302" s="223"/>
      <c r="M1302" s="224"/>
      <c r="N1302" s="225"/>
      <c r="O1302" s="225"/>
      <c r="P1302" s="225"/>
      <c r="Q1302" s="225"/>
      <c r="R1302" s="225"/>
      <c r="S1302" s="225"/>
      <c r="T1302" s="226"/>
      <c r="AT1302" s="227" t="s">
        <v>189</v>
      </c>
      <c r="AU1302" s="227" t="s">
        <v>84</v>
      </c>
      <c r="AV1302" s="12" t="s">
        <v>84</v>
      </c>
      <c r="AW1302" s="12" t="s">
        <v>39</v>
      </c>
      <c r="AX1302" s="12" t="s">
        <v>76</v>
      </c>
      <c r="AY1302" s="227" t="s">
        <v>179</v>
      </c>
    </row>
    <row r="1303" spans="2:51" s="12" customFormat="1" ht="13.5">
      <c r="B1303" s="216"/>
      <c r="C1303" s="217"/>
      <c r="D1303" s="218" t="s">
        <v>189</v>
      </c>
      <c r="E1303" s="219" t="s">
        <v>22</v>
      </c>
      <c r="F1303" s="220" t="s">
        <v>1336</v>
      </c>
      <c r="G1303" s="217"/>
      <c r="H1303" s="221">
        <v>-16.553999999999998</v>
      </c>
      <c r="I1303" s="222"/>
      <c r="J1303" s="217"/>
      <c r="K1303" s="217"/>
      <c r="L1303" s="223"/>
      <c r="M1303" s="224"/>
      <c r="N1303" s="225"/>
      <c r="O1303" s="225"/>
      <c r="P1303" s="225"/>
      <c r="Q1303" s="225"/>
      <c r="R1303" s="225"/>
      <c r="S1303" s="225"/>
      <c r="T1303" s="226"/>
      <c r="AT1303" s="227" t="s">
        <v>189</v>
      </c>
      <c r="AU1303" s="227" t="s">
        <v>84</v>
      </c>
      <c r="AV1303" s="12" t="s">
        <v>84</v>
      </c>
      <c r="AW1303" s="12" t="s">
        <v>39</v>
      </c>
      <c r="AX1303" s="12" t="s">
        <v>76</v>
      </c>
      <c r="AY1303" s="227" t="s">
        <v>179</v>
      </c>
    </row>
    <row r="1304" spans="2:51" s="12" customFormat="1" ht="13.5">
      <c r="B1304" s="216"/>
      <c r="C1304" s="217"/>
      <c r="D1304" s="218" t="s">
        <v>189</v>
      </c>
      <c r="E1304" s="219" t="s">
        <v>22</v>
      </c>
      <c r="F1304" s="220" t="s">
        <v>1337</v>
      </c>
      <c r="G1304" s="217"/>
      <c r="H1304" s="221">
        <v>-24.239000000000001</v>
      </c>
      <c r="I1304" s="222"/>
      <c r="J1304" s="217"/>
      <c r="K1304" s="217"/>
      <c r="L1304" s="223"/>
      <c r="M1304" s="224"/>
      <c r="N1304" s="225"/>
      <c r="O1304" s="225"/>
      <c r="P1304" s="225"/>
      <c r="Q1304" s="225"/>
      <c r="R1304" s="225"/>
      <c r="S1304" s="225"/>
      <c r="T1304" s="226"/>
      <c r="AT1304" s="227" t="s">
        <v>189</v>
      </c>
      <c r="AU1304" s="227" t="s">
        <v>84</v>
      </c>
      <c r="AV1304" s="12" t="s">
        <v>84</v>
      </c>
      <c r="AW1304" s="12" t="s">
        <v>39</v>
      </c>
      <c r="AX1304" s="12" t="s">
        <v>76</v>
      </c>
      <c r="AY1304" s="227" t="s">
        <v>179</v>
      </c>
    </row>
    <row r="1305" spans="2:51" s="12" customFormat="1" ht="13.5">
      <c r="B1305" s="216"/>
      <c r="C1305" s="217"/>
      <c r="D1305" s="218" t="s">
        <v>189</v>
      </c>
      <c r="E1305" s="219" t="s">
        <v>22</v>
      </c>
      <c r="F1305" s="220" t="s">
        <v>1338</v>
      </c>
      <c r="G1305" s="217"/>
      <c r="H1305" s="221">
        <v>18.829999999999998</v>
      </c>
      <c r="I1305" s="222"/>
      <c r="J1305" s="217"/>
      <c r="K1305" s="217"/>
      <c r="L1305" s="223"/>
      <c r="M1305" s="224"/>
      <c r="N1305" s="225"/>
      <c r="O1305" s="225"/>
      <c r="P1305" s="225"/>
      <c r="Q1305" s="225"/>
      <c r="R1305" s="225"/>
      <c r="S1305" s="225"/>
      <c r="T1305" s="226"/>
      <c r="AT1305" s="227" t="s">
        <v>189</v>
      </c>
      <c r="AU1305" s="227" t="s">
        <v>84</v>
      </c>
      <c r="AV1305" s="12" t="s">
        <v>84</v>
      </c>
      <c r="AW1305" s="12" t="s">
        <v>39</v>
      </c>
      <c r="AX1305" s="12" t="s">
        <v>76</v>
      </c>
      <c r="AY1305" s="227" t="s">
        <v>179</v>
      </c>
    </row>
    <row r="1306" spans="2:51" s="12" customFormat="1" ht="13.5">
      <c r="B1306" s="216"/>
      <c r="C1306" s="217"/>
      <c r="D1306" s="218" t="s">
        <v>189</v>
      </c>
      <c r="E1306" s="219" t="s">
        <v>22</v>
      </c>
      <c r="F1306" s="220" t="s">
        <v>1334</v>
      </c>
      <c r="G1306" s="217"/>
      <c r="H1306" s="221">
        <v>24.713000000000001</v>
      </c>
      <c r="I1306" s="222"/>
      <c r="J1306" s="217"/>
      <c r="K1306" s="217"/>
      <c r="L1306" s="223"/>
      <c r="M1306" s="224"/>
      <c r="N1306" s="225"/>
      <c r="O1306" s="225"/>
      <c r="P1306" s="225"/>
      <c r="Q1306" s="225"/>
      <c r="R1306" s="225"/>
      <c r="S1306" s="225"/>
      <c r="T1306" s="226"/>
      <c r="AT1306" s="227" t="s">
        <v>189</v>
      </c>
      <c r="AU1306" s="227" t="s">
        <v>84</v>
      </c>
      <c r="AV1306" s="12" t="s">
        <v>84</v>
      </c>
      <c r="AW1306" s="12" t="s">
        <v>39</v>
      </c>
      <c r="AX1306" s="12" t="s">
        <v>76</v>
      </c>
      <c r="AY1306" s="227" t="s">
        <v>179</v>
      </c>
    </row>
    <row r="1307" spans="2:51" s="12" customFormat="1" ht="13.5">
      <c r="B1307" s="216"/>
      <c r="C1307" s="217"/>
      <c r="D1307" s="218" t="s">
        <v>189</v>
      </c>
      <c r="E1307" s="219" t="s">
        <v>22</v>
      </c>
      <c r="F1307" s="220" t="s">
        <v>1339</v>
      </c>
      <c r="G1307" s="217"/>
      <c r="H1307" s="221">
        <v>-2.2639999999999998</v>
      </c>
      <c r="I1307" s="222"/>
      <c r="J1307" s="217"/>
      <c r="K1307" s="217"/>
      <c r="L1307" s="223"/>
      <c r="M1307" s="224"/>
      <c r="N1307" s="225"/>
      <c r="O1307" s="225"/>
      <c r="P1307" s="225"/>
      <c r="Q1307" s="225"/>
      <c r="R1307" s="225"/>
      <c r="S1307" s="225"/>
      <c r="T1307" s="226"/>
      <c r="AT1307" s="227" t="s">
        <v>189</v>
      </c>
      <c r="AU1307" s="227" t="s">
        <v>84</v>
      </c>
      <c r="AV1307" s="12" t="s">
        <v>84</v>
      </c>
      <c r="AW1307" s="12" t="s">
        <v>39</v>
      </c>
      <c r="AX1307" s="12" t="s">
        <v>76</v>
      </c>
      <c r="AY1307" s="227" t="s">
        <v>179</v>
      </c>
    </row>
    <row r="1308" spans="2:51" s="12" customFormat="1" ht="13.5">
      <c r="B1308" s="216"/>
      <c r="C1308" s="217"/>
      <c r="D1308" s="218" t="s">
        <v>189</v>
      </c>
      <c r="E1308" s="219" t="s">
        <v>22</v>
      </c>
      <c r="F1308" s="220" t="s">
        <v>1340</v>
      </c>
      <c r="G1308" s="217"/>
      <c r="H1308" s="221">
        <v>-1.44</v>
      </c>
      <c r="I1308" s="222"/>
      <c r="J1308" s="217"/>
      <c r="K1308" s="217"/>
      <c r="L1308" s="223"/>
      <c r="M1308" s="224"/>
      <c r="N1308" s="225"/>
      <c r="O1308" s="225"/>
      <c r="P1308" s="225"/>
      <c r="Q1308" s="225"/>
      <c r="R1308" s="225"/>
      <c r="S1308" s="225"/>
      <c r="T1308" s="226"/>
      <c r="AT1308" s="227" t="s">
        <v>189</v>
      </c>
      <c r="AU1308" s="227" t="s">
        <v>84</v>
      </c>
      <c r="AV1308" s="12" t="s">
        <v>84</v>
      </c>
      <c r="AW1308" s="12" t="s">
        <v>39</v>
      </c>
      <c r="AX1308" s="12" t="s">
        <v>76</v>
      </c>
      <c r="AY1308" s="227" t="s">
        <v>179</v>
      </c>
    </row>
    <row r="1309" spans="2:51" s="14" customFormat="1" ht="13.5">
      <c r="B1309" s="240"/>
      <c r="C1309" s="241"/>
      <c r="D1309" s="218" t="s">
        <v>189</v>
      </c>
      <c r="E1309" s="242" t="s">
        <v>22</v>
      </c>
      <c r="F1309" s="243" t="s">
        <v>1341</v>
      </c>
      <c r="G1309" s="241"/>
      <c r="H1309" s="244" t="s">
        <v>22</v>
      </c>
      <c r="I1309" s="245"/>
      <c r="J1309" s="241"/>
      <c r="K1309" s="241"/>
      <c r="L1309" s="246"/>
      <c r="M1309" s="247"/>
      <c r="N1309" s="248"/>
      <c r="O1309" s="248"/>
      <c r="P1309" s="248"/>
      <c r="Q1309" s="248"/>
      <c r="R1309" s="248"/>
      <c r="S1309" s="248"/>
      <c r="T1309" s="249"/>
      <c r="AT1309" s="250" t="s">
        <v>189</v>
      </c>
      <c r="AU1309" s="250" t="s">
        <v>84</v>
      </c>
      <c r="AV1309" s="14" t="s">
        <v>24</v>
      </c>
      <c r="AW1309" s="14" t="s">
        <v>39</v>
      </c>
      <c r="AX1309" s="14" t="s">
        <v>76</v>
      </c>
      <c r="AY1309" s="250" t="s">
        <v>179</v>
      </c>
    </row>
    <row r="1310" spans="2:51" s="12" customFormat="1" ht="13.5">
      <c r="B1310" s="216"/>
      <c r="C1310" s="217"/>
      <c r="D1310" s="218" t="s">
        <v>189</v>
      </c>
      <c r="E1310" s="219" t="s">
        <v>22</v>
      </c>
      <c r="F1310" s="220" t="s">
        <v>1342</v>
      </c>
      <c r="G1310" s="217"/>
      <c r="H1310" s="221">
        <v>-12.885999999999999</v>
      </c>
      <c r="I1310" s="222"/>
      <c r="J1310" s="217"/>
      <c r="K1310" s="217"/>
      <c r="L1310" s="223"/>
      <c r="M1310" s="224"/>
      <c r="N1310" s="225"/>
      <c r="O1310" s="225"/>
      <c r="P1310" s="225"/>
      <c r="Q1310" s="225"/>
      <c r="R1310" s="225"/>
      <c r="S1310" s="225"/>
      <c r="T1310" s="226"/>
      <c r="AT1310" s="227" t="s">
        <v>189</v>
      </c>
      <c r="AU1310" s="227" t="s">
        <v>84</v>
      </c>
      <c r="AV1310" s="12" t="s">
        <v>84</v>
      </c>
      <c r="AW1310" s="12" t="s">
        <v>39</v>
      </c>
      <c r="AX1310" s="12" t="s">
        <v>76</v>
      </c>
      <c r="AY1310" s="227" t="s">
        <v>179</v>
      </c>
    </row>
    <row r="1311" spans="2:51" s="12" customFormat="1" ht="13.5">
      <c r="B1311" s="216"/>
      <c r="C1311" s="217"/>
      <c r="D1311" s="218" t="s">
        <v>189</v>
      </c>
      <c r="E1311" s="219" t="s">
        <v>22</v>
      </c>
      <c r="F1311" s="220" t="s">
        <v>1343</v>
      </c>
      <c r="G1311" s="217"/>
      <c r="H1311" s="221">
        <v>-2.496</v>
      </c>
      <c r="I1311" s="222"/>
      <c r="J1311" s="217"/>
      <c r="K1311" s="217"/>
      <c r="L1311" s="223"/>
      <c r="M1311" s="224"/>
      <c r="N1311" s="225"/>
      <c r="O1311" s="225"/>
      <c r="P1311" s="225"/>
      <c r="Q1311" s="225"/>
      <c r="R1311" s="225"/>
      <c r="S1311" s="225"/>
      <c r="T1311" s="226"/>
      <c r="AT1311" s="227" t="s">
        <v>189</v>
      </c>
      <c r="AU1311" s="227" t="s">
        <v>84</v>
      </c>
      <c r="AV1311" s="12" t="s">
        <v>84</v>
      </c>
      <c r="AW1311" s="12" t="s">
        <v>39</v>
      </c>
      <c r="AX1311" s="12" t="s">
        <v>76</v>
      </c>
      <c r="AY1311" s="227" t="s">
        <v>179</v>
      </c>
    </row>
    <row r="1312" spans="2:51" s="12" customFormat="1" ht="13.5">
      <c r="B1312" s="216"/>
      <c r="C1312" s="217"/>
      <c r="D1312" s="218" t="s">
        <v>189</v>
      </c>
      <c r="E1312" s="219" t="s">
        <v>22</v>
      </c>
      <c r="F1312" s="220" t="s">
        <v>1344</v>
      </c>
      <c r="G1312" s="217"/>
      <c r="H1312" s="221">
        <v>-1.4159999999999999</v>
      </c>
      <c r="I1312" s="222"/>
      <c r="J1312" s="217"/>
      <c r="K1312" s="217"/>
      <c r="L1312" s="223"/>
      <c r="M1312" s="224"/>
      <c r="N1312" s="225"/>
      <c r="O1312" s="225"/>
      <c r="P1312" s="225"/>
      <c r="Q1312" s="225"/>
      <c r="R1312" s="225"/>
      <c r="S1312" s="225"/>
      <c r="T1312" s="226"/>
      <c r="AT1312" s="227" t="s">
        <v>189</v>
      </c>
      <c r="AU1312" s="227" t="s">
        <v>84</v>
      </c>
      <c r="AV1312" s="12" t="s">
        <v>84</v>
      </c>
      <c r="AW1312" s="12" t="s">
        <v>39</v>
      </c>
      <c r="AX1312" s="12" t="s">
        <v>76</v>
      </c>
      <c r="AY1312" s="227" t="s">
        <v>179</v>
      </c>
    </row>
    <row r="1313" spans="2:65" s="13" customFormat="1" ht="13.5">
      <c r="B1313" s="228"/>
      <c r="C1313" s="229"/>
      <c r="D1313" s="230" t="s">
        <v>189</v>
      </c>
      <c r="E1313" s="231" t="s">
        <v>22</v>
      </c>
      <c r="F1313" s="232" t="s">
        <v>191</v>
      </c>
      <c r="G1313" s="229"/>
      <c r="H1313" s="233">
        <v>494.649</v>
      </c>
      <c r="I1313" s="234"/>
      <c r="J1313" s="229"/>
      <c r="K1313" s="229"/>
      <c r="L1313" s="235"/>
      <c r="M1313" s="236"/>
      <c r="N1313" s="237"/>
      <c r="O1313" s="237"/>
      <c r="P1313" s="237"/>
      <c r="Q1313" s="237"/>
      <c r="R1313" s="237"/>
      <c r="S1313" s="237"/>
      <c r="T1313" s="238"/>
      <c r="AT1313" s="239" t="s">
        <v>189</v>
      </c>
      <c r="AU1313" s="239" t="s">
        <v>84</v>
      </c>
      <c r="AV1313" s="13" t="s">
        <v>187</v>
      </c>
      <c r="AW1313" s="13" t="s">
        <v>39</v>
      </c>
      <c r="AX1313" s="13" t="s">
        <v>24</v>
      </c>
      <c r="AY1313" s="239" t="s">
        <v>179</v>
      </c>
    </row>
    <row r="1314" spans="2:65" s="1" customFormat="1" ht="22.5" customHeight="1">
      <c r="B1314" s="41"/>
      <c r="C1314" s="204" t="s">
        <v>1353</v>
      </c>
      <c r="D1314" s="204" t="s">
        <v>182</v>
      </c>
      <c r="E1314" s="205" t="s">
        <v>1354</v>
      </c>
      <c r="F1314" s="206" t="s">
        <v>1355</v>
      </c>
      <c r="G1314" s="207" t="s">
        <v>372</v>
      </c>
      <c r="H1314" s="208">
        <v>650</v>
      </c>
      <c r="I1314" s="209"/>
      <c r="J1314" s="210">
        <f>ROUND(I1314*H1314,2)</f>
        <v>0</v>
      </c>
      <c r="K1314" s="206" t="s">
        <v>186</v>
      </c>
      <c r="L1314" s="61"/>
      <c r="M1314" s="211" t="s">
        <v>22</v>
      </c>
      <c r="N1314" s="212" t="s">
        <v>47</v>
      </c>
      <c r="O1314" s="42"/>
      <c r="P1314" s="213">
        <f>O1314*H1314</f>
        <v>0</v>
      </c>
      <c r="Q1314" s="213">
        <v>0</v>
      </c>
      <c r="R1314" s="213">
        <f>Q1314*H1314</f>
        <v>0</v>
      </c>
      <c r="S1314" s="213">
        <v>0</v>
      </c>
      <c r="T1314" s="214">
        <f>S1314*H1314</f>
        <v>0</v>
      </c>
      <c r="AR1314" s="24" t="s">
        <v>266</v>
      </c>
      <c r="AT1314" s="24" t="s">
        <v>182</v>
      </c>
      <c r="AU1314" s="24" t="s">
        <v>84</v>
      </c>
      <c r="AY1314" s="24" t="s">
        <v>179</v>
      </c>
      <c r="BE1314" s="215">
        <f>IF(N1314="základní",J1314,0)</f>
        <v>0</v>
      </c>
      <c r="BF1314" s="215">
        <f>IF(N1314="snížená",J1314,0)</f>
        <v>0</v>
      </c>
      <c r="BG1314" s="215">
        <f>IF(N1314="zákl. přenesená",J1314,0)</f>
        <v>0</v>
      </c>
      <c r="BH1314" s="215">
        <f>IF(N1314="sníž. přenesená",J1314,0)</f>
        <v>0</v>
      </c>
      <c r="BI1314" s="215">
        <f>IF(N1314="nulová",J1314,0)</f>
        <v>0</v>
      </c>
      <c r="BJ1314" s="24" t="s">
        <v>24</v>
      </c>
      <c r="BK1314" s="215">
        <f>ROUND(I1314*H1314,2)</f>
        <v>0</v>
      </c>
      <c r="BL1314" s="24" t="s">
        <v>266</v>
      </c>
      <c r="BM1314" s="24" t="s">
        <v>1356</v>
      </c>
    </row>
    <row r="1315" spans="2:65" s="14" customFormat="1" ht="13.5">
      <c r="B1315" s="240"/>
      <c r="C1315" s="241"/>
      <c r="D1315" s="218" t="s">
        <v>189</v>
      </c>
      <c r="E1315" s="242" t="s">
        <v>22</v>
      </c>
      <c r="F1315" s="243" t="s">
        <v>276</v>
      </c>
      <c r="G1315" s="241"/>
      <c r="H1315" s="244" t="s">
        <v>22</v>
      </c>
      <c r="I1315" s="245"/>
      <c r="J1315" s="241"/>
      <c r="K1315" s="241"/>
      <c r="L1315" s="246"/>
      <c r="M1315" s="247"/>
      <c r="N1315" s="248"/>
      <c r="O1315" s="248"/>
      <c r="P1315" s="248"/>
      <c r="Q1315" s="248"/>
      <c r="R1315" s="248"/>
      <c r="S1315" s="248"/>
      <c r="T1315" s="249"/>
      <c r="AT1315" s="250" t="s">
        <v>189</v>
      </c>
      <c r="AU1315" s="250" t="s">
        <v>84</v>
      </c>
      <c r="AV1315" s="14" t="s">
        <v>24</v>
      </c>
      <c r="AW1315" s="14" t="s">
        <v>39</v>
      </c>
      <c r="AX1315" s="14" t="s">
        <v>76</v>
      </c>
      <c r="AY1315" s="250" t="s">
        <v>179</v>
      </c>
    </row>
    <row r="1316" spans="2:65" s="12" customFormat="1" ht="13.5">
      <c r="B1316" s="216"/>
      <c r="C1316" s="217"/>
      <c r="D1316" s="218" t="s">
        <v>189</v>
      </c>
      <c r="E1316" s="219" t="s">
        <v>22</v>
      </c>
      <c r="F1316" s="220" t="s">
        <v>1357</v>
      </c>
      <c r="G1316" s="217"/>
      <c r="H1316" s="221">
        <v>650</v>
      </c>
      <c r="I1316" s="222"/>
      <c r="J1316" s="217"/>
      <c r="K1316" s="217"/>
      <c r="L1316" s="223"/>
      <c r="M1316" s="224"/>
      <c r="N1316" s="225"/>
      <c r="O1316" s="225"/>
      <c r="P1316" s="225"/>
      <c r="Q1316" s="225"/>
      <c r="R1316" s="225"/>
      <c r="S1316" s="225"/>
      <c r="T1316" s="226"/>
      <c r="AT1316" s="227" t="s">
        <v>189</v>
      </c>
      <c r="AU1316" s="227" t="s">
        <v>84</v>
      </c>
      <c r="AV1316" s="12" t="s">
        <v>84</v>
      </c>
      <c r="AW1316" s="12" t="s">
        <v>39</v>
      </c>
      <c r="AX1316" s="12" t="s">
        <v>76</v>
      </c>
      <c r="AY1316" s="227" t="s">
        <v>179</v>
      </c>
    </row>
    <row r="1317" spans="2:65" s="13" customFormat="1" ht="13.5">
      <c r="B1317" s="228"/>
      <c r="C1317" s="229"/>
      <c r="D1317" s="230" t="s">
        <v>189</v>
      </c>
      <c r="E1317" s="231" t="s">
        <v>22</v>
      </c>
      <c r="F1317" s="232" t="s">
        <v>191</v>
      </c>
      <c r="G1317" s="229"/>
      <c r="H1317" s="233">
        <v>650</v>
      </c>
      <c r="I1317" s="234"/>
      <c r="J1317" s="229"/>
      <c r="K1317" s="229"/>
      <c r="L1317" s="235"/>
      <c r="M1317" s="236"/>
      <c r="N1317" s="237"/>
      <c r="O1317" s="237"/>
      <c r="P1317" s="237"/>
      <c r="Q1317" s="237"/>
      <c r="R1317" s="237"/>
      <c r="S1317" s="237"/>
      <c r="T1317" s="238"/>
      <c r="AT1317" s="239" t="s">
        <v>189</v>
      </c>
      <c r="AU1317" s="239" t="s">
        <v>84</v>
      </c>
      <c r="AV1317" s="13" t="s">
        <v>187</v>
      </c>
      <c r="AW1317" s="13" t="s">
        <v>39</v>
      </c>
      <c r="AX1317" s="13" t="s">
        <v>24</v>
      </c>
      <c r="AY1317" s="239" t="s">
        <v>179</v>
      </c>
    </row>
    <row r="1318" spans="2:65" s="1" customFormat="1" ht="44.25" customHeight="1">
      <c r="B1318" s="41"/>
      <c r="C1318" s="204" t="s">
        <v>1004</v>
      </c>
      <c r="D1318" s="204" t="s">
        <v>182</v>
      </c>
      <c r="E1318" s="205" t="s">
        <v>1358</v>
      </c>
      <c r="F1318" s="206" t="s">
        <v>1359</v>
      </c>
      <c r="G1318" s="207" t="s">
        <v>185</v>
      </c>
      <c r="H1318" s="208">
        <v>511.447</v>
      </c>
      <c r="I1318" s="209"/>
      <c r="J1318" s="210">
        <f>ROUND(I1318*H1318,2)</f>
        <v>0</v>
      </c>
      <c r="K1318" s="206" t="s">
        <v>186</v>
      </c>
      <c r="L1318" s="61"/>
      <c r="M1318" s="211" t="s">
        <v>22</v>
      </c>
      <c r="N1318" s="212" t="s">
        <v>47</v>
      </c>
      <c r="O1318" s="42"/>
      <c r="P1318" s="213">
        <f>O1318*H1318</f>
        <v>0</v>
      </c>
      <c r="Q1318" s="213">
        <v>0</v>
      </c>
      <c r="R1318" s="213">
        <f>Q1318*H1318</f>
        <v>0</v>
      </c>
      <c r="S1318" s="213">
        <v>0</v>
      </c>
      <c r="T1318" s="214">
        <f>S1318*H1318</f>
        <v>0</v>
      </c>
      <c r="AR1318" s="24" t="s">
        <v>266</v>
      </c>
      <c r="AT1318" s="24" t="s">
        <v>182</v>
      </c>
      <c r="AU1318" s="24" t="s">
        <v>84</v>
      </c>
      <c r="AY1318" s="24" t="s">
        <v>179</v>
      </c>
      <c r="BE1318" s="215">
        <f>IF(N1318="základní",J1318,0)</f>
        <v>0</v>
      </c>
      <c r="BF1318" s="215">
        <f>IF(N1318="snížená",J1318,0)</f>
        <v>0</v>
      </c>
      <c r="BG1318" s="215">
        <f>IF(N1318="zákl. přenesená",J1318,0)</f>
        <v>0</v>
      </c>
      <c r="BH1318" s="215">
        <f>IF(N1318="sníž. přenesená",J1318,0)</f>
        <v>0</v>
      </c>
      <c r="BI1318" s="215">
        <f>IF(N1318="nulová",J1318,0)</f>
        <v>0</v>
      </c>
      <c r="BJ1318" s="24" t="s">
        <v>24</v>
      </c>
      <c r="BK1318" s="215">
        <f>ROUND(I1318*H1318,2)</f>
        <v>0</v>
      </c>
      <c r="BL1318" s="24" t="s">
        <v>266</v>
      </c>
      <c r="BM1318" s="24" t="s">
        <v>1360</v>
      </c>
    </row>
    <row r="1319" spans="2:65" s="14" customFormat="1" ht="13.5">
      <c r="B1319" s="240"/>
      <c r="C1319" s="241"/>
      <c r="D1319" s="218" t="s">
        <v>189</v>
      </c>
      <c r="E1319" s="242" t="s">
        <v>22</v>
      </c>
      <c r="F1319" s="243" t="s">
        <v>531</v>
      </c>
      <c r="G1319" s="241"/>
      <c r="H1319" s="244" t="s">
        <v>22</v>
      </c>
      <c r="I1319" s="245"/>
      <c r="J1319" s="241"/>
      <c r="K1319" s="241"/>
      <c r="L1319" s="246"/>
      <c r="M1319" s="247"/>
      <c r="N1319" s="248"/>
      <c r="O1319" s="248"/>
      <c r="P1319" s="248"/>
      <c r="Q1319" s="248"/>
      <c r="R1319" s="248"/>
      <c r="S1319" s="248"/>
      <c r="T1319" s="249"/>
      <c r="AT1319" s="250" t="s">
        <v>189</v>
      </c>
      <c r="AU1319" s="250" t="s">
        <v>84</v>
      </c>
      <c r="AV1319" s="14" t="s">
        <v>24</v>
      </c>
      <c r="AW1319" s="14" t="s">
        <v>39</v>
      </c>
      <c r="AX1319" s="14" t="s">
        <v>76</v>
      </c>
      <c r="AY1319" s="250" t="s">
        <v>179</v>
      </c>
    </row>
    <row r="1320" spans="2:65" s="12" customFormat="1" ht="13.5">
      <c r="B1320" s="216"/>
      <c r="C1320" s="217"/>
      <c r="D1320" s="218" t="s">
        <v>189</v>
      </c>
      <c r="E1320" s="219" t="s">
        <v>22</v>
      </c>
      <c r="F1320" s="220" t="s">
        <v>1349</v>
      </c>
      <c r="G1320" s="217"/>
      <c r="H1320" s="221">
        <v>13.089</v>
      </c>
      <c r="I1320" s="222"/>
      <c r="J1320" s="217"/>
      <c r="K1320" s="217"/>
      <c r="L1320" s="223"/>
      <c r="M1320" s="224"/>
      <c r="N1320" s="225"/>
      <c r="O1320" s="225"/>
      <c r="P1320" s="225"/>
      <c r="Q1320" s="225"/>
      <c r="R1320" s="225"/>
      <c r="S1320" s="225"/>
      <c r="T1320" s="226"/>
      <c r="AT1320" s="227" t="s">
        <v>189</v>
      </c>
      <c r="AU1320" s="227" t="s">
        <v>84</v>
      </c>
      <c r="AV1320" s="12" t="s">
        <v>84</v>
      </c>
      <c r="AW1320" s="12" t="s">
        <v>39</v>
      </c>
      <c r="AX1320" s="12" t="s">
        <v>76</v>
      </c>
      <c r="AY1320" s="227" t="s">
        <v>179</v>
      </c>
    </row>
    <row r="1321" spans="2:65" s="12" customFormat="1" ht="13.5">
      <c r="B1321" s="216"/>
      <c r="C1321" s="217"/>
      <c r="D1321" s="218" t="s">
        <v>189</v>
      </c>
      <c r="E1321" s="219" t="s">
        <v>22</v>
      </c>
      <c r="F1321" s="220" t="s">
        <v>1327</v>
      </c>
      <c r="G1321" s="217"/>
      <c r="H1321" s="221">
        <v>4.3150000000000004</v>
      </c>
      <c r="I1321" s="222"/>
      <c r="J1321" s="217"/>
      <c r="K1321" s="217"/>
      <c r="L1321" s="223"/>
      <c r="M1321" s="224"/>
      <c r="N1321" s="225"/>
      <c r="O1321" s="225"/>
      <c r="P1321" s="225"/>
      <c r="Q1321" s="225"/>
      <c r="R1321" s="225"/>
      <c r="S1321" s="225"/>
      <c r="T1321" s="226"/>
      <c r="AT1321" s="227" t="s">
        <v>189</v>
      </c>
      <c r="AU1321" s="227" t="s">
        <v>84</v>
      </c>
      <c r="AV1321" s="12" t="s">
        <v>84</v>
      </c>
      <c r="AW1321" s="12" t="s">
        <v>39</v>
      </c>
      <c r="AX1321" s="12" t="s">
        <v>76</v>
      </c>
      <c r="AY1321" s="227" t="s">
        <v>179</v>
      </c>
    </row>
    <row r="1322" spans="2:65" s="12" customFormat="1" ht="13.5">
      <c r="B1322" s="216"/>
      <c r="C1322" s="217"/>
      <c r="D1322" s="218" t="s">
        <v>189</v>
      </c>
      <c r="E1322" s="219" t="s">
        <v>22</v>
      </c>
      <c r="F1322" s="220" t="s">
        <v>1327</v>
      </c>
      <c r="G1322" s="217"/>
      <c r="H1322" s="221">
        <v>4.3150000000000004</v>
      </c>
      <c r="I1322" s="222"/>
      <c r="J1322" s="217"/>
      <c r="K1322" s="217"/>
      <c r="L1322" s="223"/>
      <c r="M1322" s="224"/>
      <c r="N1322" s="225"/>
      <c r="O1322" s="225"/>
      <c r="P1322" s="225"/>
      <c r="Q1322" s="225"/>
      <c r="R1322" s="225"/>
      <c r="S1322" s="225"/>
      <c r="T1322" s="226"/>
      <c r="AT1322" s="227" t="s">
        <v>189</v>
      </c>
      <c r="AU1322" s="227" t="s">
        <v>84</v>
      </c>
      <c r="AV1322" s="12" t="s">
        <v>84</v>
      </c>
      <c r="AW1322" s="12" t="s">
        <v>39</v>
      </c>
      <c r="AX1322" s="12" t="s">
        <v>76</v>
      </c>
      <c r="AY1322" s="227" t="s">
        <v>179</v>
      </c>
    </row>
    <row r="1323" spans="2:65" s="12" customFormat="1" ht="13.5">
      <c r="B1323" s="216"/>
      <c r="C1323" s="217"/>
      <c r="D1323" s="218" t="s">
        <v>189</v>
      </c>
      <c r="E1323" s="219" t="s">
        <v>22</v>
      </c>
      <c r="F1323" s="220" t="s">
        <v>1328</v>
      </c>
      <c r="G1323" s="217"/>
      <c r="H1323" s="221">
        <v>38.872</v>
      </c>
      <c r="I1323" s="222"/>
      <c r="J1323" s="217"/>
      <c r="K1323" s="217"/>
      <c r="L1323" s="223"/>
      <c r="M1323" s="224"/>
      <c r="N1323" s="225"/>
      <c r="O1323" s="225"/>
      <c r="P1323" s="225"/>
      <c r="Q1323" s="225"/>
      <c r="R1323" s="225"/>
      <c r="S1323" s="225"/>
      <c r="T1323" s="226"/>
      <c r="AT1323" s="227" t="s">
        <v>189</v>
      </c>
      <c r="AU1323" s="227" t="s">
        <v>84</v>
      </c>
      <c r="AV1323" s="12" t="s">
        <v>84</v>
      </c>
      <c r="AW1323" s="12" t="s">
        <v>39</v>
      </c>
      <c r="AX1323" s="12" t="s">
        <v>76</v>
      </c>
      <c r="AY1323" s="227" t="s">
        <v>179</v>
      </c>
    </row>
    <row r="1324" spans="2:65" s="12" customFormat="1" ht="13.5">
      <c r="B1324" s="216"/>
      <c r="C1324" s="217"/>
      <c r="D1324" s="218" t="s">
        <v>189</v>
      </c>
      <c r="E1324" s="219" t="s">
        <v>22</v>
      </c>
      <c r="F1324" s="220" t="s">
        <v>1329</v>
      </c>
      <c r="G1324" s="217"/>
      <c r="H1324" s="221">
        <v>73.941999999999993</v>
      </c>
      <c r="I1324" s="222"/>
      <c r="J1324" s="217"/>
      <c r="K1324" s="217"/>
      <c r="L1324" s="223"/>
      <c r="M1324" s="224"/>
      <c r="N1324" s="225"/>
      <c r="O1324" s="225"/>
      <c r="P1324" s="225"/>
      <c r="Q1324" s="225"/>
      <c r="R1324" s="225"/>
      <c r="S1324" s="225"/>
      <c r="T1324" s="226"/>
      <c r="AT1324" s="227" t="s">
        <v>189</v>
      </c>
      <c r="AU1324" s="227" t="s">
        <v>84</v>
      </c>
      <c r="AV1324" s="12" t="s">
        <v>84</v>
      </c>
      <c r="AW1324" s="12" t="s">
        <v>39</v>
      </c>
      <c r="AX1324" s="12" t="s">
        <v>76</v>
      </c>
      <c r="AY1324" s="227" t="s">
        <v>179</v>
      </c>
    </row>
    <row r="1325" spans="2:65" s="12" customFormat="1" ht="13.5">
      <c r="B1325" s="216"/>
      <c r="C1325" s="217"/>
      <c r="D1325" s="218" t="s">
        <v>189</v>
      </c>
      <c r="E1325" s="219" t="s">
        <v>22</v>
      </c>
      <c r="F1325" s="220" t="s">
        <v>1330</v>
      </c>
      <c r="G1325" s="217"/>
      <c r="H1325" s="221">
        <v>12.666</v>
      </c>
      <c r="I1325" s="222"/>
      <c r="J1325" s="217"/>
      <c r="K1325" s="217"/>
      <c r="L1325" s="223"/>
      <c r="M1325" s="224"/>
      <c r="N1325" s="225"/>
      <c r="O1325" s="225"/>
      <c r="P1325" s="225"/>
      <c r="Q1325" s="225"/>
      <c r="R1325" s="225"/>
      <c r="S1325" s="225"/>
      <c r="T1325" s="226"/>
      <c r="AT1325" s="227" t="s">
        <v>189</v>
      </c>
      <c r="AU1325" s="227" t="s">
        <v>84</v>
      </c>
      <c r="AV1325" s="12" t="s">
        <v>84</v>
      </c>
      <c r="AW1325" s="12" t="s">
        <v>39</v>
      </c>
      <c r="AX1325" s="12" t="s">
        <v>76</v>
      </c>
      <c r="AY1325" s="227" t="s">
        <v>179</v>
      </c>
    </row>
    <row r="1326" spans="2:65" s="12" customFormat="1" ht="13.5">
      <c r="B1326" s="216"/>
      <c r="C1326" s="217"/>
      <c r="D1326" s="218" t="s">
        <v>189</v>
      </c>
      <c r="E1326" s="219" t="s">
        <v>22</v>
      </c>
      <c r="F1326" s="220" t="s">
        <v>1331</v>
      </c>
      <c r="G1326" s="217"/>
      <c r="H1326" s="221">
        <v>56.862000000000002</v>
      </c>
      <c r="I1326" s="222"/>
      <c r="J1326" s="217"/>
      <c r="K1326" s="217"/>
      <c r="L1326" s="223"/>
      <c r="M1326" s="224"/>
      <c r="N1326" s="225"/>
      <c r="O1326" s="225"/>
      <c r="P1326" s="225"/>
      <c r="Q1326" s="225"/>
      <c r="R1326" s="225"/>
      <c r="S1326" s="225"/>
      <c r="T1326" s="226"/>
      <c r="AT1326" s="227" t="s">
        <v>189</v>
      </c>
      <c r="AU1326" s="227" t="s">
        <v>84</v>
      </c>
      <c r="AV1326" s="12" t="s">
        <v>84</v>
      </c>
      <c r="AW1326" s="12" t="s">
        <v>39</v>
      </c>
      <c r="AX1326" s="12" t="s">
        <v>76</v>
      </c>
      <c r="AY1326" s="227" t="s">
        <v>179</v>
      </c>
    </row>
    <row r="1327" spans="2:65" s="12" customFormat="1" ht="13.5">
      <c r="B1327" s="216"/>
      <c r="C1327" s="217"/>
      <c r="D1327" s="218" t="s">
        <v>189</v>
      </c>
      <c r="E1327" s="219" t="s">
        <v>22</v>
      </c>
      <c r="F1327" s="220" t="s">
        <v>1330</v>
      </c>
      <c r="G1327" s="217"/>
      <c r="H1327" s="221">
        <v>12.666</v>
      </c>
      <c r="I1327" s="222"/>
      <c r="J1327" s="217"/>
      <c r="K1327" s="217"/>
      <c r="L1327" s="223"/>
      <c r="M1327" s="224"/>
      <c r="N1327" s="225"/>
      <c r="O1327" s="225"/>
      <c r="P1327" s="225"/>
      <c r="Q1327" s="225"/>
      <c r="R1327" s="225"/>
      <c r="S1327" s="225"/>
      <c r="T1327" s="226"/>
      <c r="AT1327" s="227" t="s">
        <v>189</v>
      </c>
      <c r="AU1327" s="227" t="s">
        <v>84</v>
      </c>
      <c r="AV1327" s="12" t="s">
        <v>84</v>
      </c>
      <c r="AW1327" s="12" t="s">
        <v>39</v>
      </c>
      <c r="AX1327" s="12" t="s">
        <v>76</v>
      </c>
      <c r="AY1327" s="227" t="s">
        <v>179</v>
      </c>
    </row>
    <row r="1328" spans="2:65" s="12" customFormat="1" ht="13.5">
      <c r="B1328" s="216"/>
      <c r="C1328" s="217"/>
      <c r="D1328" s="218" t="s">
        <v>189</v>
      </c>
      <c r="E1328" s="219" t="s">
        <v>22</v>
      </c>
      <c r="F1328" s="220" t="s">
        <v>1332</v>
      </c>
      <c r="G1328" s="217"/>
      <c r="H1328" s="221">
        <v>73.772999999999996</v>
      </c>
      <c r="I1328" s="222"/>
      <c r="J1328" s="217"/>
      <c r="K1328" s="217"/>
      <c r="L1328" s="223"/>
      <c r="M1328" s="224"/>
      <c r="N1328" s="225"/>
      <c r="O1328" s="225"/>
      <c r="P1328" s="225"/>
      <c r="Q1328" s="225"/>
      <c r="R1328" s="225"/>
      <c r="S1328" s="225"/>
      <c r="T1328" s="226"/>
      <c r="AT1328" s="227" t="s">
        <v>189</v>
      </c>
      <c r="AU1328" s="227" t="s">
        <v>84</v>
      </c>
      <c r="AV1328" s="12" t="s">
        <v>84</v>
      </c>
      <c r="AW1328" s="12" t="s">
        <v>39</v>
      </c>
      <c r="AX1328" s="12" t="s">
        <v>76</v>
      </c>
      <c r="AY1328" s="227" t="s">
        <v>179</v>
      </c>
    </row>
    <row r="1329" spans="2:65" s="12" customFormat="1" ht="13.5">
      <c r="B1329" s="216"/>
      <c r="C1329" s="217"/>
      <c r="D1329" s="218" t="s">
        <v>189</v>
      </c>
      <c r="E1329" s="219" t="s">
        <v>22</v>
      </c>
      <c r="F1329" s="220" t="s">
        <v>1333</v>
      </c>
      <c r="G1329" s="217"/>
      <c r="H1329" s="221">
        <v>47.856999999999999</v>
      </c>
      <c r="I1329" s="222"/>
      <c r="J1329" s="217"/>
      <c r="K1329" s="217"/>
      <c r="L1329" s="223"/>
      <c r="M1329" s="224"/>
      <c r="N1329" s="225"/>
      <c r="O1329" s="225"/>
      <c r="P1329" s="225"/>
      <c r="Q1329" s="225"/>
      <c r="R1329" s="225"/>
      <c r="S1329" s="225"/>
      <c r="T1329" s="226"/>
      <c r="AT1329" s="227" t="s">
        <v>189</v>
      </c>
      <c r="AU1329" s="227" t="s">
        <v>84</v>
      </c>
      <c r="AV1329" s="12" t="s">
        <v>84</v>
      </c>
      <c r="AW1329" s="12" t="s">
        <v>39</v>
      </c>
      <c r="AX1329" s="12" t="s">
        <v>76</v>
      </c>
      <c r="AY1329" s="227" t="s">
        <v>179</v>
      </c>
    </row>
    <row r="1330" spans="2:65" s="12" customFormat="1" ht="13.5">
      <c r="B1330" s="216"/>
      <c r="C1330" s="217"/>
      <c r="D1330" s="218" t="s">
        <v>189</v>
      </c>
      <c r="E1330" s="219" t="s">
        <v>22</v>
      </c>
      <c r="F1330" s="220" t="s">
        <v>1334</v>
      </c>
      <c r="G1330" s="217"/>
      <c r="H1330" s="221">
        <v>24.713000000000001</v>
      </c>
      <c r="I1330" s="222"/>
      <c r="J1330" s="217"/>
      <c r="K1330" s="217"/>
      <c r="L1330" s="223"/>
      <c r="M1330" s="224"/>
      <c r="N1330" s="225"/>
      <c r="O1330" s="225"/>
      <c r="P1330" s="225"/>
      <c r="Q1330" s="225"/>
      <c r="R1330" s="225"/>
      <c r="S1330" s="225"/>
      <c r="T1330" s="226"/>
      <c r="AT1330" s="227" t="s">
        <v>189</v>
      </c>
      <c r="AU1330" s="227" t="s">
        <v>84</v>
      </c>
      <c r="AV1330" s="12" t="s">
        <v>84</v>
      </c>
      <c r="AW1330" s="12" t="s">
        <v>39</v>
      </c>
      <c r="AX1330" s="12" t="s">
        <v>76</v>
      </c>
      <c r="AY1330" s="227" t="s">
        <v>179</v>
      </c>
    </row>
    <row r="1331" spans="2:65" s="12" customFormat="1" ht="13.5">
      <c r="B1331" s="216"/>
      <c r="C1331" s="217"/>
      <c r="D1331" s="218" t="s">
        <v>189</v>
      </c>
      <c r="E1331" s="219" t="s">
        <v>22</v>
      </c>
      <c r="F1331" s="220" t="s">
        <v>1335</v>
      </c>
      <c r="G1331" s="217"/>
      <c r="H1331" s="221">
        <v>149.33099999999999</v>
      </c>
      <c r="I1331" s="222"/>
      <c r="J1331" s="217"/>
      <c r="K1331" s="217"/>
      <c r="L1331" s="223"/>
      <c r="M1331" s="224"/>
      <c r="N1331" s="225"/>
      <c r="O1331" s="225"/>
      <c r="P1331" s="225"/>
      <c r="Q1331" s="225"/>
      <c r="R1331" s="225"/>
      <c r="S1331" s="225"/>
      <c r="T1331" s="226"/>
      <c r="AT1331" s="227" t="s">
        <v>189</v>
      </c>
      <c r="AU1331" s="227" t="s">
        <v>84</v>
      </c>
      <c r="AV1331" s="12" t="s">
        <v>84</v>
      </c>
      <c r="AW1331" s="12" t="s">
        <v>39</v>
      </c>
      <c r="AX1331" s="12" t="s">
        <v>76</v>
      </c>
      <c r="AY1331" s="227" t="s">
        <v>179</v>
      </c>
    </row>
    <row r="1332" spans="2:65" s="12" customFormat="1" ht="13.5">
      <c r="B1332" s="216"/>
      <c r="C1332" s="217"/>
      <c r="D1332" s="218" t="s">
        <v>189</v>
      </c>
      <c r="E1332" s="219" t="s">
        <v>22</v>
      </c>
      <c r="F1332" s="220" t="s">
        <v>1336</v>
      </c>
      <c r="G1332" s="217"/>
      <c r="H1332" s="221">
        <v>-16.553999999999998</v>
      </c>
      <c r="I1332" s="222"/>
      <c r="J1332" s="217"/>
      <c r="K1332" s="217"/>
      <c r="L1332" s="223"/>
      <c r="M1332" s="224"/>
      <c r="N1332" s="225"/>
      <c r="O1332" s="225"/>
      <c r="P1332" s="225"/>
      <c r="Q1332" s="225"/>
      <c r="R1332" s="225"/>
      <c r="S1332" s="225"/>
      <c r="T1332" s="226"/>
      <c r="AT1332" s="227" t="s">
        <v>189</v>
      </c>
      <c r="AU1332" s="227" t="s">
        <v>84</v>
      </c>
      <c r="AV1332" s="12" t="s">
        <v>84</v>
      </c>
      <c r="AW1332" s="12" t="s">
        <v>39</v>
      </c>
      <c r="AX1332" s="12" t="s">
        <v>76</v>
      </c>
      <c r="AY1332" s="227" t="s">
        <v>179</v>
      </c>
    </row>
    <row r="1333" spans="2:65" s="12" customFormat="1" ht="13.5">
      <c r="B1333" s="216"/>
      <c r="C1333" s="217"/>
      <c r="D1333" s="218" t="s">
        <v>189</v>
      </c>
      <c r="E1333" s="219" t="s">
        <v>22</v>
      </c>
      <c r="F1333" s="220" t="s">
        <v>1337</v>
      </c>
      <c r="G1333" s="217"/>
      <c r="H1333" s="221">
        <v>-24.239000000000001</v>
      </c>
      <c r="I1333" s="222"/>
      <c r="J1333" s="217"/>
      <c r="K1333" s="217"/>
      <c r="L1333" s="223"/>
      <c r="M1333" s="224"/>
      <c r="N1333" s="225"/>
      <c r="O1333" s="225"/>
      <c r="P1333" s="225"/>
      <c r="Q1333" s="225"/>
      <c r="R1333" s="225"/>
      <c r="S1333" s="225"/>
      <c r="T1333" s="226"/>
      <c r="AT1333" s="227" t="s">
        <v>189</v>
      </c>
      <c r="AU1333" s="227" t="s">
        <v>84</v>
      </c>
      <c r="AV1333" s="12" t="s">
        <v>84</v>
      </c>
      <c r="AW1333" s="12" t="s">
        <v>39</v>
      </c>
      <c r="AX1333" s="12" t="s">
        <v>76</v>
      </c>
      <c r="AY1333" s="227" t="s">
        <v>179</v>
      </c>
    </row>
    <row r="1334" spans="2:65" s="12" customFormat="1" ht="13.5">
      <c r="B1334" s="216"/>
      <c r="C1334" s="217"/>
      <c r="D1334" s="218" t="s">
        <v>189</v>
      </c>
      <c r="E1334" s="219" t="s">
        <v>22</v>
      </c>
      <c r="F1334" s="220" t="s">
        <v>1338</v>
      </c>
      <c r="G1334" s="217"/>
      <c r="H1334" s="221">
        <v>18.829999999999998</v>
      </c>
      <c r="I1334" s="222"/>
      <c r="J1334" s="217"/>
      <c r="K1334" s="217"/>
      <c r="L1334" s="223"/>
      <c r="M1334" s="224"/>
      <c r="N1334" s="225"/>
      <c r="O1334" s="225"/>
      <c r="P1334" s="225"/>
      <c r="Q1334" s="225"/>
      <c r="R1334" s="225"/>
      <c r="S1334" s="225"/>
      <c r="T1334" s="226"/>
      <c r="AT1334" s="227" t="s">
        <v>189</v>
      </c>
      <c r="AU1334" s="227" t="s">
        <v>84</v>
      </c>
      <c r="AV1334" s="12" t="s">
        <v>84</v>
      </c>
      <c r="AW1334" s="12" t="s">
        <v>39</v>
      </c>
      <c r="AX1334" s="12" t="s">
        <v>76</v>
      </c>
      <c r="AY1334" s="227" t="s">
        <v>179</v>
      </c>
    </row>
    <row r="1335" spans="2:65" s="12" customFormat="1" ht="13.5">
      <c r="B1335" s="216"/>
      <c r="C1335" s="217"/>
      <c r="D1335" s="218" t="s">
        <v>189</v>
      </c>
      <c r="E1335" s="219" t="s">
        <v>22</v>
      </c>
      <c r="F1335" s="220" t="s">
        <v>1334</v>
      </c>
      <c r="G1335" s="217"/>
      <c r="H1335" s="221">
        <v>24.713000000000001</v>
      </c>
      <c r="I1335" s="222"/>
      <c r="J1335" s="217"/>
      <c r="K1335" s="217"/>
      <c r="L1335" s="223"/>
      <c r="M1335" s="224"/>
      <c r="N1335" s="225"/>
      <c r="O1335" s="225"/>
      <c r="P1335" s="225"/>
      <c r="Q1335" s="225"/>
      <c r="R1335" s="225"/>
      <c r="S1335" s="225"/>
      <c r="T1335" s="226"/>
      <c r="AT1335" s="227" t="s">
        <v>189</v>
      </c>
      <c r="AU1335" s="227" t="s">
        <v>84</v>
      </c>
      <c r="AV1335" s="12" t="s">
        <v>84</v>
      </c>
      <c r="AW1335" s="12" t="s">
        <v>39</v>
      </c>
      <c r="AX1335" s="12" t="s">
        <v>76</v>
      </c>
      <c r="AY1335" s="227" t="s">
        <v>179</v>
      </c>
    </row>
    <row r="1336" spans="2:65" s="12" customFormat="1" ht="13.5">
      <c r="B1336" s="216"/>
      <c r="C1336" s="217"/>
      <c r="D1336" s="218" t="s">
        <v>189</v>
      </c>
      <c r="E1336" s="219" t="s">
        <v>22</v>
      </c>
      <c r="F1336" s="220" t="s">
        <v>1339</v>
      </c>
      <c r="G1336" s="217"/>
      <c r="H1336" s="221">
        <v>-2.2639999999999998</v>
      </c>
      <c r="I1336" s="222"/>
      <c r="J1336" s="217"/>
      <c r="K1336" s="217"/>
      <c r="L1336" s="223"/>
      <c r="M1336" s="224"/>
      <c r="N1336" s="225"/>
      <c r="O1336" s="225"/>
      <c r="P1336" s="225"/>
      <c r="Q1336" s="225"/>
      <c r="R1336" s="225"/>
      <c r="S1336" s="225"/>
      <c r="T1336" s="226"/>
      <c r="AT1336" s="227" t="s">
        <v>189</v>
      </c>
      <c r="AU1336" s="227" t="s">
        <v>84</v>
      </c>
      <c r="AV1336" s="12" t="s">
        <v>84</v>
      </c>
      <c r="AW1336" s="12" t="s">
        <v>39</v>
      </c>
      <c r="AX1336" s="12" t="s">
        <v>76</v>
      </c>
      <c r="AY1336" s="227" t="s">
        <v>179</v>
      </c>
    </row>
    <row r="1337" spans="2:65" s="12" customFormat="1" ht="13.5">
      <c r="B1337" s="216"/>
      <c r="C1337" s="217"/>
      <c r="D1337" s="218" t="s">
        <v>189</v>
      </c>
      <c r="E1337" s="219" t="s">
        <v>22</v>
      </c>
      <c r="F1337" s="220" t="s">
        <v>1340</v>
      </c>
      <c r="G1337" s="217"/>
      <c r="H1337" s="221">
        <v>-1.44</v>
      </c>
      <c r="I1337" s="222"/>
      <c r="J1337" s="217"/>
      <c r="K1337" s="217"/>
      <c r="L1337" s="223"/>
      <c r="M1337" s="224"/>
      <c r="N1337" s="225"/>
      <c r="O1337" s="225"/>
      <c r="P1337" s="225"/>
      <c r="Q1337" s="225"/>
      <c r="R1337" s="225"/>
      <c r="S1337" s="225"/>
      <c r="T1337" s="226"/>
      <c r="AT1337" s="227" t="s">
        <v>189</v>
      </c>
      <c r="AU1337" s="227" t="s">
        <v>84</v>
      </c>
      <c r="AV1337" s="12" t="s">
        <v>84</v>
      </c>
      <c r="AW1337" s="12" t="s">
        <v>39</v>
      </c>
      <c r="AX1337" s="12" t="s">
        <v>76</v>
      </c>
      <c r="AY1337" s="227" t="s">
        <v>179</v>
      </c>
    </row>
    <row r="1338" spans="2:65" s="13" customFormat="1" ht="13.5">
      <c r="B1338" s="228"/>
      <c r="C1338" s="229"/>
      <c r="D1338" s="230" t="s">
        <v>189</v>
      </c>
      <c r="E1338" s="231" t="s">
        <v>22</v>
      </c>
      <c r="F1338" s="232" t="s">
        <v>191</v>
      </c>
      <c r="G1338" s="229"/>
      <c r="H1338" s="233">
        <v>511.447</v>
      </c>
      <c r="I1338" s="234"/>
      <c r="J1338" s="229"/>
      <c r="K1338" s="229"/>
      <c r="L1338" s="235"/>
      <c r="M1338" s="236"/>
      <c r="N1338" s="237"/>
      <c r="O1338" s="237"/>
      <c r="P1338" s="237"/>
      <c r="Q1338" s="237"/>
      <c r="R1338" s="237"/>
      <c r="S1338" s="237"/>
      <c r="T1338" s="238"/>
      <c r="AT1338" s="239" t="s">
        <v>189</v>
      </c>
      <c r="AU1338" s="239" t="s">
        <v>84</v>
      </c>
      <c r="AV1338" s="13" t="s">
        <v>187</v>
      </c>
      <c r="AW1338" s="13" t="s">
        <v>39</v>
      </c>
      <c r="AX1338" s="13" t="s">
        <v>24</v>
      </c>
      <c r="AY1338" s="239" t="s">
        <v>179</v>
      </c>
    </row>
    <row r="1339" spans="2:65" s="1" customFormat="1" ht="31.5" customHeight="1">
      <c r="B1339" s="41"/>
      <c r="C1339" s="204" t="s">
        <v>1361</v>
      </c>
      <c r="D1339" s="204" t="s">
        <v>182</v>
      </c>
      <c r="E1339" s="205" t="s">
        <v>1362</v>
      </c>
      <c r="F1339" s="206" t="s">
        <v>1363</v>
      </c>
      <c r="G1339" s="207" t="s">
        <v>194</v>
      </c>
      <c r="H1339" s="208">
        <v>30.648</v>
      </c>
      <c r="I1339" s="209"/>
      <c r="J1339" s="210">
        <f>ROUND(I1339*H1339,2)</f>
        <v>0</v>
      </c>
      <c r="K1339" s="206" t="s">
        <v>186</v>
      </c>
      <c r="L1339" s="61"/>
      <c r="M1339" s="211" t="s">
        <v>22</v>
      </c>
      <c r="N1339" s="212" t="s">
        <v>47</v>
      </c>
      <c r="O1339" s="42"/>
      <c r="P1339" s="213">
        <f>O1339*H1339</f>
        <v>0</v>
      </c>
      <c r="Q1339" s="213">
        <v>0</v>
      </c>
      <c r="R1339" s="213">
        <f>Q1339*H1339</f>
        <v>0</v>
      </c>
      <c r="S1339" s="213">
        <v>0</v>
      </c>
      <c r="T1339" s="214">
        <f>S1339*H1339</f>
        <v>0</v>
      </c>
      <c r="AR1339" s="24" t="s">
        <v>266</v>
      </c>
      <c r="AT1339" s="24" t="s">
        <v>182</v>
      </c>
      <c r="AU1339" s="24" t="s">
        <v>84</v>
      </c>
      <c r="AY1339" s="24" t="s">
        <v>179</v>
      </c>
      <c r="BE1339" s="215">
        <f>IF(N1339="základní",J1339,0)</f>
        <v>0</v>
      </c>
      <c r="BF1339" s="215">
        <f>IF(N1339="snížená",J1339,0)</f>
        <v>0</v>
      </c>
      <c r="BG1339" s="215">
        <f>IF(N1339="zákl. přenesená",J1339,0)</f>
        <v>0</v>
      </c>
      <c r="BH1339" s="215">
        <f>IF(N1339="sníž. přenesená",J1339,0)</f>
        <v>0</v>
      </c>
      <c r="BI1339" s="215">
        <f>IF(N1339="nulová",J1339,0)</f>
        <v>0</v>
      </c>
      <c r="BJ1339" s="24" t="s">
        <v>24</v>
      </c>
      <c r="BK1339" s="215">
        <f>ROUND(I1339*H1339,2)</f>
        <v>0</v>
      </c>
      <c r="BL1339" s="24" t="s">
        <v>266</v>
      </c>
      <c r="BM1339" s="24" t="s">
        <v>1364</v>
      </c>
    </row>
    <row r="1340" spans="2:65" s="12" customFormat="1" ht="13.5">
      <c r="B1340" s="216"/>
      <c r="C1340" s="217"/>
      <c r="D1340" s="218" t="s">
        <v>189</v>
      </c>
      <c r="E1340" s="219" t="s">
        <v>22</v>
      </c>
      <c r="F1340" s="220" t="s">
        <v>1365</v>
      </c>
      <c r="G1340" s="217"/>
      <c r="H1340" s="221">
        <v>12.396000000000001</v>
      </c>
      <c r="I1340" s="222"/>
      <c r="J1340" s="217"/>
      <c r="K1340" s="217"/>
      <c r="L1340" s="223"/>
      <c r="M1340" s="224"/>
      <c r="N1340" s="225"/>
      <c r="O1340" s="225"/>
      <c r="P1340" s="225"/>
      <c r="Q1340" s="225"/>
      <c r="R1340" s="225"/>
      <c r="S1340" s="225"/>
      <c r="T1340" s="226"/>
      <c r="AT1340" s="227" t="s">
        <v>189</v>
      </c>
      <c r="AU1340" s="227" t="s">
        <v>84</v>
      </c>
      <c r="AV1340" s="12" t="s">
        <v>84</v>
      </c>
      <c r="AW1340" s="12" t="s">
        <v>39</v>
      </c>
      <c r="AX1340" s="12" t="s">
        <v>76</v>
      </c>
      <c r="AY1340" s="227" t="s">
        <v>179</v>
      </c>
    </row>
    <row r="1341" spans="2:65" s="12" customFormat="1" ht="13.5">
      <c r="B1341" s="216"/>
      <c r="C1341" s="217"/>
      <c r="D1341" s="218" t="s">
        <v>189</v>
      </c>
      <c r="E1341" s="219" t="s">
        <v>22</v>
      </c>
      <c r="F1341" s="220" t="s">
        <v>1366</v>
      </c>
      <c r="G1341" s="217"/>
      <c r="H1341" s="221">
        <v>2.3620000000000001</v>
      </c>
      <c r="I1341" s="222"/>
      <c r="J1341" s="217"/>
      <c r="K1341" s="217"/>
      <c r="L1341" s="223"/>
      <c r="M1341" s="224"/>
      <c r="N1341" s="225"/>
      <c r="O1341" s="225"/>
      <c r="P1341" s="225"/>
      <c r="Q1341" s="225"/>
      <c r="R1341" s="225"/>
      <c r="S1341" s="225"/>
      <c r="T1341" s="226"/>
      <c r="AT1341" s="227" t="s">
        <v>189</v>
      </c>
      <c r="AU1341" s="227" t="s">
        <v>84</v>
      </c>
      <c r="AV1341" s="12" t="s">
        <v>84</v>
      </c>
      <c r="AW1341" s="12" t="s">
        <v>39</v>
      </c>
      <c r="AX1341" s="12" t="s">
        <v>76</v>
      </c>
      <c r="AY1341" s="227" t="s">
        <v>179</v>
      </c>
    </row>
    <row r="1342" spans="2:65" s="12" customFormat="1" ht="13.5">
      <c r="B1342" s="216"/>
      <c r="C1342" s="217"/>
      <c r="D1342" s="218" t="s">
        <v>189</v>
      </c>
      <c r="E1342" s="219" t="s">
        <v>22</v>
      </c>
      <c r="F1342" s="220" t="s">
        <v>1367</v>
      </c>
      <c r="G1342" s="217"/>
      <c r="H1342" s="221">
        <v>6.28</v>
      </c>
      <c r="I1342" s="222"/>
      <c r="J1342" s="217"/>
      <c r="K1342" s="217"/>
      <c r="L1342" s="223"/>
      <c r="M1342" s="224"/>
      <c r="N1342" s="225"/>
      <c r="O1342" s="225"/>
      <c r="P1342" s="225"/>
      <c r="Q1342" s="225"/>
      <c r="R1342" s="225"/>
      <c r="S1342" s="225"/>
      <c r="T1342" s="226"/>
      <c r="AT1342" s="227" t="s">
        <v>189</v>
      </c>
      <c r="AU1342" s="227" t="s">
        <v>84</v>
      </c>
      <c r="AV1342" s="12" t="s">
        <v>84</v>
      </c>
      <c r="AW1342" s="12" t="s">
        <v>39</v>
      </c>
      <c r="AX1342" s="12" t="s">
        <v>76</v>
      </c>
      <c r="AY1342" s="227" t="s">
        <v>179</v>
      </c>
    </row>
    <row r="1343" spans="2:65" s="14" customFormat="1" ht="13.5">
      <c r="B1343" s="240"/>
      <c r="C1343" s="241"/>
      <c r="D1343" s="218" t="s">
        <v>189</v>
      </c>
      <c r="E1343" s="242" t="s">
        <v>22</v>
      </c>
      <c r="F1343" s="243" t="s">
        <v>1071</v>
      </c>
      <c r="G1343" s="241"/>
      <c r="H1343" s="244" t="s">
        <v>22</v>
      </c>
      <c r="I1343" s="245"/>
      <c r="J1343" s="241"/>
      <c r="K1343" s="241"/>
      <c r="L1343" s="246"/>
      <c r="M1343" s="247"/>
      <c r="N1343" s="248"/>
      <c r="O1343" s="248"/>
      <c r="P1343" s="248"/>
      <c r="Q1343" s="248"/>
      <c r="R1343" s="248"/>
      <c r="S1343" s="248"/>
      <c r="T1343" s="249"/>
      <c r="AT1343" s="250" t="s">
        <v>189</v>
      </c>
      <c r="AU1343" s="250" t="s">
        <v>84</v>
      </c>
      <c r="AV1343" s="14" t="s">
        <v>24</v>
      </c>
      <c r="AW1343" s="14" t="s">
        <v>39</v>
      </c>
      <c r="AX1343" s="14" t="s">
        <v>76</v>
      </c>
      <c r="AY1343" s="250" t="s">
        <v>179</v>
      </c>
    </row>
    <row r="1344" spans="2:65" s="12" customFormat="1" ht="13.5">
      <c r="B1344" s="216"/>
      <c r="C1344" s="217"/>
      <c r="D1344" s="218" t="s">
        <v>189</v>
      </c>
      <c r="E1344" s="219" t="s">
        <v>22</v>
      </c>
      <c r="F1344" s="220" t="s">
        <v>1368</v>
      </c>
      <c r="G1344" s="217"/>
      <c r="H1344" s="221">
        <v>2.7639999999999998</v>
      </c>
      <c r="I1344" s="222"/>
      <c r="J1344" s="217"/>
      <c r="K1344" s="217"/>
      <c r="L1344" s="223"/>
      <c r="M1344" s="224"/>
      <c r="N1344" s="225"/>
      <c r="O1344" s="225"/>
      <c r="P1344" s="225"/>
      <c r="Q1344" s="225"/>
      <c r="R1344" s="225"/>
      <c r="S1344" s="225"/>
      <c r="T1344" s="226"/>
      <c r="AT1344" s="227" t="s">
        <v>189</v>
      </c>
      <c r="AU1344" s="227" t="s">
        <v>84</v>
      </c>
      <c r="AV1344" s="12" t="s">
        <v>84</v>
      </c>
      <c r="AW1344" s="12" t="s">
        <v>39</v>
      </c>
      <c r="AX1344" s="12" t="s">
        <v>76</v>
      </c>
      <c r="AY1344" s="227" t="s">
        <v>179</v>
      </c>
    </row>
    <row r="1345" spans="2:65" s="12" customFormat="1" ht="13.5">
      <c r="B1345" s="216"/>
      <c r="C1345" s="217"/>
      <c r="D1345" s="218" t="s">
        <v>189</v>
      </c>
      <c r="E1345" s="219" t="s">
        <v>22</v>
      </c>
      <c r="F1345" s="220" t="s">
        <v>1369</v>
      </c>
      <c r="G1345" s="217"/>
      <c r="H1345" s="221">
        <v>6.12</v>
      </c>
      <c r="I1345" s="222"/>
      <c r="J1345" s="217"/>
      <c r="K1345" s="217"/>
      <c r="L1345" s="223"/>
      <c r="M1345" s="224"/>
      <c r="N1345" s="225"/>
      <c r="O1345" s="225"/>
      <c r="P1345" s="225"/>
      <c r="Q1345" s="225"/>
      <c r="R1345" s="225"/>
      <c r="S1345" s="225"/>
      <c r="T1345" s="226"/>
      <c r="AT1345" s="227" t="s">
        <v>189</v>
      </c>
      <c r="AU1345" s="227" t="s">
        <v>84</v>
      </c>
      <c r="AV1345" s="12" t="s">
        <v>84</v>
      </c>
      <c r="AW1345" s="12" t="s">
        <v>39</v>
      </c>
      <c r="AX1345" s="12" t="s">
        <v>76</v>
      </c>
      <c r="AY1345" s="227" t="s">
        <v>179</v>
      </c>
    </row>
    <row r="1346" spans="2:65" s="14" customFormat="1" ht="13.5">
      <c r="B1346" s="240"/>
      <c r="C1346" s="241"/>
      <c r="D1346" s="218" t="s">
        <v>189</v>
      </c>
      <c r="E1346" s="242" t="s">
        <v>22</v>
      </c>
      <c r="F1346" s="243" t="s">
        <v>1370</v>
      </c>
      <c r="G1346" s="241"/>
      <c r="H1346" s="244" t="s">
        <v>22</v>
      </c>
      <c r="I1346" s="245"/>
      <c r="J1346" s="241"/>
      <c r="K1346" s="241"/>
      <c r="L1346" s="246"/>
      <c r="M1346" s="247"/>
      <c r="N1346" s="248"/>
      <c r="O1346" s="248"/>
      <c r="P1346" s="248"/>
      <c r="Q1346" s="248"/>
      <c r="R1346" s="248"/>
      <c r="S1346" s="248"/>
      <c r="T1346" s="249"/>
      <c r="AT1346" s="250" t="s">
        <v>189</v>
      </c>
      <c r="AU1346" s="250" t="s">
        <v>84</v>
      </c>
      <c r="AV1346" s="14" t="s">
        <v>24</v>
      </c>
      <c r="AW1346" s="14" t="s">
        <v>39</v>
      </c>
      <c r="AX1346" s="14" t="s">
        <v>76</v>
      </c>
      <c r="AY1346" s="250" t="s">
        <v>179</v>
      </c>
    </row>
    <row r="1347" spans="2:65" s="12" customFormat="1" ht="13.5">
      <c r="B1347" s="216"/>
      <c r="C1347" s="217"/>
      <c r="D1347" s="218" t="s">
        <v>189</v>
      </c>
      <c r="E1347" s="219" t="s">
        <v>22</v>
      </c>
      <c r="F1347" s="220" t="s">
        <v>1371</v>
      </c>
      <c r="G1347" s="217"/>
      <c r="H1347" s="221">
        <v>0.72599999999999998</v>
      </c>
      <c r="I1347" s="222"/>
      <c r="J1347" s="217"/>
      <c r="K1347" s="217"/>
      <c r="L1347" s="223"/>
      <c r="M1347" s="224"/>
      <c r="N1347" s="225"/>
      <c r="O1347" s="225"/>
      <c r="P1347" s="225"/>
      <c r="Q1347" s="225"/>
      <c r="R1347" s="225"/>
      <c r="S1347" s="225"/>
      <c r="T1347" s="226"/>
      <c r="AT1347" s="227" t="s">
        <v>189</v>
      </c>
      <c r="AU1347" s="227" t="s">
        <v>84</v>
      </c>
      <c r="AV1347" s="12" t="s">
        <v>84</v>
      </c>
      <c r="AW1347" s="12" t="s">
        <v>39</v>
      </c>
      <c r="AX1347" s="12" t="s">
        <v>76</v>
      </c>
      <c r="AY1347" s="227" t="s">
        <v>179</v>
      </c>
    </row>
    <row r="1348" spans="2:65" s="13" customFormat="1" ht="13.5">
      <c r="B1348" s="228"/>
      <c r="C1348" s="229"/>
      <c r="D1348" s="230" t="s">
        <v>189</v>
      </c>
      <c r="E1348" s="231" t="s">
        <v>22</v>
      </c>
      <c r="F1348" s="232" t="s">
        <v>191</v>
      </c>
      <c r="G1348" s="229"/>
      <c r="H1348" s="233">
        <v>30.648</v>
      </c>
      <c r="I1348" s="234"/>
      <c r="J1348" s="229"/>
      <c r="K1348" s="229"/>
      <c r="L1348" s="235"/>
      <c r="M1348" s="236"/>
      <c r="N1348" s="237"/>
      <c r="O1348" s="237"/>
      <c r="P1348" s="237"/>
      <c r="Q1348" s="237"/>
      <c r="R1348" s="237"/>
      <c r="S1348" s="237"/>
      <c r="T1348" s="238"/>
      <c r="AT1348" s="239" t="s">
        <v>189</v>
      </c>
      <c r="AU1348" s="239" t="s">
        <v>84</v>
      </c>
      <c r="AV1348" s="13" t="s">
        <v>187</v>
      </c>
      <c r="AW1348" s="13" t="s">
        <v>39</v>
      </c>
      <c r="AX1348" s="13" t="s">
        <v>24</v>
      </c>
      <c r="AY1348" s="239" t="s">
        <v>179</v>
      </c>
    </row>
    <row r="1349" spans="2:65" s="1" customFormat="1" ht="31.5" customHeight="1">
      <c r="B1349" s="41"/>
      <c r="C1349" s="204" t="s">
        <v>1013</v>
      </c>
      <c r="D1349" s="204" t="s">
        <v>182</v>
      </c>
      <c r="E1349" s="205" t="s">
        <v>1372</v>
      </c>
      <c r="F1349" s="206" t="s">
        <v>1373</v>
      </c>
      <c r="G1349" s="207" t="s">
        <v>185</v>
      </c>
      <c r="H1349" s="208">
        <v>23.606999999999999</v>
      </c>
      <c r="I1349" s="209"/>
      <c r="J1349" s="210">
        <f>ROUND(I1349*H1349,2)</f>
        <v>0</v>
      </c>
      <c r="K1349" s="206" t="s">
        <v>186</v>
      </c>
      <c r="L1349" s="61"/>
      <c r="M1349" s="211" t="s">
        <v>22</v>
      </c>
      <c r="N1349" s="212" t="s">
        <v>47</v>
      </c>
      <c r="O1349" s="42"/>
      <c r="P1349" s="213">
        <f>O1349*H1349</f>
        <v>0</v>
      </c>
      <c r="Q1349" s="213">
        <v>1.3429999999999999E-2</v>
      </c>
      <c r="R1349" s="213">
        <f>Q1349*H1349</f>
        <v>0.31704200999999999</v>
      </c>
      <c r="S1349" s="213">
        <v>0</v>
      </c>
      <c r="T1349" s="214">
        <f>S1349*H1349</f>
        <v>0</v>
      </c>
      <c r="AR1349" s="24" t="s">
        <v>266</v>
      </c>
      <c r="AT1349" s="24" t="s">
        <v>182</v>
      </c>
      <c r="AU1349" s="24" t="s">
        <v>84</v>
      </c>
      <c r="AY1349" s="24" t="s">
        <v>179</v>
      </c>
      <c r="BE1349" s="215">
        <f>IF(N1349="základní",J1349,0)</f>
        <v>0</v>
      </c>
      <c r="BF1349" s="215">
        <f>IF(N1349="snížená",J1349,0)</f>
        <v>0</v>
      </c>
      <c r="BG1349" s="215">
        <f>IF(N1349="zákl. přenesená",J1349,0)</f>
        <v>0</v>
      </c>
      <c r="BH1349" s="215">
        <f>IF(N1349="sníž. přenesená",J1349,0)</f>
        <v>0</v>
      </c>
      <c r="BI1349" s="215">
        <f>IF(N1349="nulová",J1349,0)</f>
        <v>0</v>
      </c>
      <c r="BJ1349" s="24" t="s">
        <v>24</v>
      </c>
      <c r="BK1349" s="215">
        <f>ROUND(I1349*H1349,2)</f>
        <v>0</v>
      </c>
      <c r="BL1349" s="24" t="s">
        <v>266</v>
      </c>
      <c r="BM1349" s="24" t="s">
        <v>1374</v>
      </c>
    </row>
    <row r="1350" spans="2:65" s="14" customFormat="1" ht="13.5">
      <c r="B1350" s="240"/>
      <c r="C1350" s="241"/>
      <c r="D1350" s="218" t="s">
        <v>189</v>
      </c>
      <c r="E1350" s="242" t="s">
        <v>22</v>
      </c>
      <c r="F1350" s="243" t="s">
        <v>1375</v>
      </c>
      <c r="G1350" s="241"/>
      <c r="H1350" s="244" t="s">
        <v>22</v>
      </c>
      <c r="I1350" s="245"/>
      <c r="J1350" s="241"/>
      <c r="K1350" s="241"/>
      <c r="L1350" s="246"/>
      <c r="M1350" s="247"/>
      <c r="N1350" s="248"/>
      <c r="O1350" s="248"/>
      <c r="P1350" s="248"/>
      <c r="Q1350" s="248"/>
      <c r="R1350" s="248"/>
      <c r="S1350" s="248"/>
      <c r="T1350" s="249"/>
      <c r="AT1350" s="250" t="s">
        <v>189</v>
      </c>
      <c r="AU1350" s="250" t="s">
        <v>84</v>
      </c>
      <c r="AV1350" s="14" t="s">
        <v>24</v>
      </c>
      <c r="AW1350" s="14" t="s">
        <v>39</v>
      </c>
      <c r="AX1350" s="14" t="s">
        <v>76</v>
      </c>
      <c r="AY1350" s="250" t="s">
        <v>179</v>
      </c>
    </row>
    <row r="1351" spans="2:65" s="14" customFormat="1" ht="13.5">
      <c r="B1351" s="240"/>
      <c r="C1351" s="241"/>
      <c r="D1351" s="218" t="s">
        <v>189</v>
      </c>
      <c r="E1351" s="242" t="s">
        <v>22</v>
      </c>
      <c r="F1351" s="243" t="s">
        <v>1376</v>
      </c>
      <c r="G1351" s="241"/>
      <c r="H1351" s="244" t="s">
        <v>22</v>
      </c>
      <c r="I1351" s="245"/>
      <c r="J1351" s="241"/>
      <c r="K1351" s="241"/>
      <c r="L1351" s="246"/>
      <c r="M1351" s="247"/>
      <c r="N1351" s="248"/>
      <c r="O1351" s="248"/>
      <c r="P1351" s="248"/>
      <c r="Q1351" s="248"/>
      <c r="R1351" s="248"/>
      <c r="S1351" s="248"/>
      <c r="T1351" s="249"/>
      <c r="AT1351" s="250" t="s">
        <v>189</v>
      </c>
      <c r="AU1351" s="250" t="s">
        <v>84</v>
      </c>
      <c r="AV1351" s="14" t="s">
        <v>24</v>
      </c>
      <c r="AW1351" s="14" t="s">
        <v>39</v>
      </c>
      <c r="AX1351" s="14" t="s">
        <v>76</v>
      </c>
      <c r="AY1351" s="250" t="s">
        <v>179</v>
      </c>
    </row>
    <row r="1352" spans="2:65" s="12" customFormat="1" ht="13.5">
      <c r="B1352" s="216"/>
      <c r="C1352" s="217"/>
      <c r="D1352" s="218" t="s">
        <v>189</v>
      </c>
      <c r="E1352" s="219" t="s">
        <v>22</v>
      </c>
      <c r="F1352" s="220" t="s">
        <v>1377</v>
      </c>
      <c r="G1352" s="217"/>
      <c r="H1352" s="221">
        <v>7.476</v>
      </c>
      <c r="I1352" s="222"/>
      <c r="J1352" s="217"/>
      <c r="K1352" s="217"/>
      <c r="L1352" s="223"/>
      <c r="M1352" s="224"/>
      <c r="N1352" s="225"/>
      <c r="O1352" s="225"/>
      <c r="P1352" s="225"/>
      <c r="Q1352" s="225"/>
      <c r="R1352" s="225"/>
      <c r="S1352" s="225"/>
      <c r="T1352" s="226"/>
      <c r="AT1352" s="227" t="s">
        <v>189</v>
      </c>
      <c r="AU1352" s="227" t="s">
        <v>84</v>
      </c>
      <c r="AV1352" s="12" t="s">
        <v>84</v>
      </c>
      <c r="AW1352" s="12" t="s">
        <v>39</v>
      </c>
      <c r="AX1352" s="12" t="s">
        <v>76</v>
      </c>
      <c r="AY1352" s="227" t="s">
        <v>179</v>
      </c>
    </row>
    <row r="1353" spans="2:65" s="14" customFormat="1" ht="13.5">
      <c r="B1353" s="240"/>
      <c r="C1353" s="241"/>
      <c r="D1353" s="218" t="s">
        <v>189</v>
      </c>
      <c r="E1353" s="242" t="s">
        <v>22</v>
      </c>
      <c r="F1353" s="243" t="s">
        <v>1093</v>
      </c>
      <c r="G1353" s="241"/>
      <c r="H1353" s="244" t="s">
        <v>22</v>
      </c>
      <c r="I1353" s="245"/>
      <c r="J1353" s="241"/>
      <c r="K1353" s="241"/>
      <c r="L1353" s="246"/>
      <c r="M1353" s="247"/>
      <c r="N1353" s="248"/>
      <c r="O1353" s="248"/>
      <c r="P1353" s="248"/>
      <c r="Q1353" s="248"/>
      <c r="R1353" s="248"/>
      <c r="S1353" s="248"/>
      <c r="T1353" s="249"/>
      <c r="AT1353" s="250" t="s">
        <v>189</v>
      </c>
      <c r="AU1353" s="250" t="s">
        <v>84</v>
      </c>
      <c r="AV1353" s="14" t="s">
        <v>24</v>
      </c>
      <c r="AW1353" s="14" t="s">
        <v>39</v>
      </c>
      <c r="AX1353" s="14" t="s">
        <v>76</v>
      </c>
      <c r="AY1353" s="250" t="s">
        <v>179</v>
      </c>
    </row>
    <row r="1354" spans="2:65" s="12" customFormat="1" ht="13.5">
      <c r="B1354" s="216"/>
      <c r="C1354" s="217"/>
      <c r="D1354" s="218" t="s">
        <v>189</v>
      </c>
      <c r="E1354" s="219" t="s">
        <v>22</v>
      </c>
      <c r="F1354" s="220" t="s">
        <v>1378</v>
      </c>
      <c r="G1354" s="217"/>
      <c r="H1354" s="221">
        <v>8.0470000000000006</v>
      </c>
      <c r="I1354" s="222"/>
      <c r="J1354" s="217"/>
      <c r="K1354" s="217"/>
      <c r="L1354" s="223"/>
      <c r="M1354" s="224"/>
      <c r="N1354" s="225"/>
      <c r="O1354" s="225"/>
      <c r="P1354" s="225"/>
      <c r="Q1354" s="225"/>
      <c r="R1354" s="225"/>
      <c r="S1354" s="225"/>
      <c r="T1354" s="226"/>
      <c r="AT1354" s="227" t="s">
        <v>189</v>
      </c>
      <c r="AU1354" s="227" t="s">
        <v>84</v>
      </c>
      <c r="AV1354" s="12" t="s">
        <v>84</v>
      </c>
      <c r="AW1354" s="12" t="s">
        <v>39</v>
      </c>
      <c r="AX1354" s="12" t="s">
        <v>76</v>
      </c>
      <c r="AY1354" s="227" t="s">
        <v>179</v>
      </c>
    </row>
    <row r="1355" spans="2:65" s="12" customFormat="1" ht="13.5">
      <c r="B1355" s="216"/>
      <c r="C1355" s="217"/>
      <c r="D1355" s="218" t="s">
        <v>189</v>
      </c>
      <c r="E1355" s="219" t="s">
        <v>22</v>
      </c>
      <c r="F1355" s="220" t="s">
        <v>1379</v>
      </c>
      <c r="G1355" s="217"/>
      <c r="H1355" s="221">
        <v>8.0839999999999996</v>
      </c>
      <c r="I1355" s="222"/>
      <c r="J1355" s="217"/>
      <c r="K1355" s="217"/>
      <c r="L1355" s="223"/>
      <c r="M1355" s="224"/>
      <c r="N1355" s="225"/>
      <c r="O1355" s="225"/>
      <c r="P1355" s="225"/>
      <c r="Q1355" s="225"/>
      <c r="R1355" s="225"/>
      <c r="S1355" s="225"/>
      <c r="T1355" s="226"/>
      <c r="AT1355" s="227" t="s">
        <v>189</v>
      </c>
      <c r="AU1355" s="227" t="s">
        <v>84</v>
      </c>
      <c r="AV1355" s="12" t="s">
        <v>84</v>
      </c>
      <c r="AW1355" s="12" t="s">
        <v>39</v>
      </c>
      <c r="AX1355" s="12" t="s">
        <v>76</v>
      </c>
      <c r="AY1355" s="227" t="s">
        <v>179</v>
      </c>
    </row>
    <row r="1356" spans="2:65" s="13" customFormat="1" ht="13.5">
      <c r="B1356" s="228"/>
      <c r="C1356" s="229"/>
      <c r="D1356" s="230" t="s">
        <v>189</v>
      </c>
      <c r="E1356" s="231" t="s">
        <v>22</v>
      </c>
      <c r="F1356" s="232" t="s">
        <v>191</v>
      </c>
      <c r="G1356" s="229"/>
      <c r="H1356" s="233">
        <v>23.606999999999999</v>
      </c>
      <c r="I1356" s="234"/>
      <c r="J1356" s="229"/>
      <c r="K1356" s="229"/>
      <c r="L1356" s="235"/>
      <c r="M1356" s="236"/>
      <c r="N1356" s="237"/>
      <c r="O1356" s="237"/>
      <c r="P1356" s="237"/>
      <c r="Q1356" s="237"/>
      <c r="R1356" s="237"/>
      <c r="S1356" s="237"/>
      <c r="T1356" s="238"/>
      <c r="AT1356" s="239" t="s">
        <v>189</v>
      </c>
      <c r="AU1356" s="239" t="s">
        <v>84</v>
      </c>
      <c r="AV1356" s="13" t="s">
        <v>187</v>
      </c>
      <c r="AW1356" s="13" t="s">
        <v>39</v>
      </c>
      <c r="AX1356" s="13" t="s">
        <v>24</v>
      </c>
      <c r="AY1356" s="239" t="s">
        <v>179</v>
      </c>
    </row>
    <row r="1357" spans="2:65" s="1" customFormat="1" ht="31.5" customHeight="1">
      <c r="B1357" s="41"/>
      <c r="C1357" s="204" t="s">
        <v>1380</v>
      </c>
      <c r="D1357" s="204" t="s">
        <v>182</v>
      </c>
      <c r="E1357" s="205" t="s">
        <v>1381</v>
      </c>
      <c r="F1357" s="206" t="s">
        <v>1382</v>
      </c>
      <c r="G1357" s="207" t="s">
        <v>185</v>
      </c>
      <c r="H1357" s="208">
        <v>15.276999999999999</v>
      </c>
      <c r="I1357" s="209"/>
      <c r="J1357" s="210">
        <f>ROUND(I1357*H1357,2)</f>
        <v>0</v>
      </c>
      <c r="K1357" s="206" t="s">
        <v>186</v>
      </c>
      <c r="L1357" s="61"/>
      <c r="M1357" s="211" t="s">
        <v>22</v>
      </c>
      <c r="N1357" s="212" t="s">
        <v>47</v>
      </c>
      <c r="O1357" s="42"/>
      <c r="P1357" s="213">
        <f>O1357*H1357</f>
        <v>0</v>
      </c>
      <c r="Q1357" s="213">
        <v>0</v>
      </c>
      <c r="R1357" s="213">
        <f>Q1357*H1357</f>
        <v>0</v>
      </c>
      <c r="S1357" s="213">
        <v>0</v>
      </c>
      <c r="T1357" s="214">
        <f>S1357*H1357</f>
        <v>0</v>
      </c>
      <c r="AR1357" s="24" t="s">
        <v>266</v>
      </c>
      <c r="AT1357" s="24" t="s">
        <v>182</v>
      </c>
      <c r="AU1357" s="24" t="s">
        <v>84</v>
      </c>
      <c r="AY1357" s="24" t="s">
        <v>179</v>
      </c>
      <c r="BE1357" s="215">
        <f>IF(N1357="základní",J1357,0)</f>
        <v>0</v>
      </c>
      <c r="BF1357" s="215">
        <f>IF(N1357="snížená",J1357,0)</f>
        <v>0</v>
      </c>
      <c r="BG1357" s="215">
        <f>IF(N1357="zákl. přenesená",J1357,0)</f>
        <v>0</v>
      </c>
      <c r="BH1357" s="215">
        <f>IF(N1357="sníž. přenesená",J1357,0)</f>
        <v>0</v>
      </c>
      <c r="BI1357" s="215">
        <f>IF(N1357="nulová",J1357,0)</f>
        <v>0</v>
      </c>
      <c r="BJ1357" s="24" t="s">
        <v>24</v>
      </c>
      <c r="BK1357" s="215">
        <f>ROUND(I1357*H1357,2)</f>
        <v>0</v>
      </c>
      <c r="BL1357" s="24" t="s">
        <v>266</v>
      </c>
      <c r="BM1357" s="24" t="s">
        <v>1383</v>
      </c>
    </row>
    <row r="1358" spans="2:65" s="1" customFormat="1" ht="22.5" customHeight="1">
      <c r="B1358" s="41"/>
      <c r="C1358" s="204" t="s">
        <v>1384</v>
      </c>
      <c r="D1358" s="204" t="s">
        <v>182</v>
      </c>
      <c r="E1358" s="205" t="s">
        <v>1385</v>
      </c>
      <c r="F1358" s="206" t="s">
        <v>1386</v>
      </c>
      <c r="G1358" s="207" t="s">
        <v>185</v>
      </c>
      <c r="H1358" s="208">
        <v>23.606999999999999</v>
      </c>
      <c r="I1358" s="209"/>
      <c r="J1358" s="210">
        <f>ROUND(I1358*H1358,2)</f>
        <v>0</v>
      </c>
      <c r="K1358" s="206" t="s">
        <v>186</v>
      </c>
      <c r="L1358" s="61"/>
      <c r="M1358" s="211" t="s">
        <v>22</v>
      </c>
      <c r="N1358" s="212" t="s">
        <v>47</v>
      </c>
      <c r="O1358" s="42"/>
      <c r="P1358" s="213">
        <f>O1358*H1358</f>
        <v>0</v>
      </c>
      <c r="Q1358" s="213">
        <v>0</v>
      </c>
      <c r="R1358" s="213">
        <f>Q1358*H1358</f>
        <v>0</v>
      </c>
      <c r="S1358" s="213">
        <v>0</v>
      </c>
      <c r="T1358" s="214">
        <f>S1358*H1358</f>
        <v>0</v>
      </c>
      <c r="AR1358" s="24" t="s">
        <v>266</v>
      </c>
      <c r="AT1358" s="24" t="s">
        <v>182</v>
      </c>
      <c r="AU1358" s="24" t="s">
        <v>84</v>
      </c>
      <c r="AY1358" s="24" t="s">
        <v>179</v>
      </c>
      <c r="BE1358" s="215">
        <f>IF(N1358="základní",J1358,0)</f>
        <v>0</v>
      </c>
      <c r="BF1358" s="215">
        <f>IF(N1358="snížená",J1358,0)</f>
        <v>0</v>
      </c>
      <c r="BG1358" s="215">
        <f>IF(N1358="zákl. přenesená",J1358,0)</f>
        <v>0</v>
      </c>
      <c r="BH1358" s="215">
        <f>IF(N1358="sníž. přenesená",J1358,0)</f>
        <v>0</v>
      </c>
      <c r="BI1358" s="215">
        <f>IF(N1358="nulová",J1358,0)</f>
        <v>0</v>
      </c>
      <c r="BJ1358" s="24" t="s">
        <v>24</v>
      </c>
      <c r="BK1358" s="215">
        <f>ROUND(I1358*H1358,2)</f>
        <v>0</v>
      </c>
      <c r="BL1358" s="24" t="s">
        <v>266</v>
      </c>
      <c r="BM1358" s="24" t="s">
        <v>1387</v>
      </c>
    </row>
    <row r="1359" spans="2:65" s="14" customFormat="1" ht="13.5">
      <c r="B1359" s="240"/>
      <c r="C1359" s="241"/>
      <c r="D1359" s="218" t="s">
        <v>189</v>
      </c>
      <c r="E1359" s="242" t="s">
        <v>22</v>
      </c>
      <c r="F1359" s="243" t="s">
        <v>1375</v>
      </c>
      <c r="G1359" s="241"/>
      <c r="H1359" s="244" t="s">
        <v>22</v>
      </c>
      <c r="I1359" s="245"/>
      <c r="J1359" s="241"/>
      <c r="K1359" s="241"/>
      <c r="L1359" s="246"/>
      <c r="M1359" s="247"/>
      <c r="N1359" s="248"/>
      <c r="O1359" s="248"/>
      <c r="P1359" s="248"/>
      <c r="Q1359" s="248"/>
      <c r="R1359" s="248"/>
      <c r="S1359" s="248"/>
      <c r="T1359" s="249"/>
      <c r="AT1359" s="250" t="s">
        <v>189</v>
      </c>
      <c r="AU1359" s="250" t="s">
        <v>84</v>
      </c>
      <c r="AV1359" s="14" t="s">
        <v>24</v>
      </c>
      <c r="AW1359" s="14" t="s">
        <v>39</v>
      </c>
      <c r="AX1359" s="14" t="s">
        <v>76</v>
      </c>
      <c r="AY1359" s="250" t="s">
        <v>179</v>
      </c>
    </row>
    <row r="1360" spans="2:65" s="14" customFormat="1" ht="13.5">
      <c r="B1360" s="240"/>
      <c r="C1360" s="241"/>
      <c r="D1360" s="218" t="s">
        <v>189</v>
      </c>
      <c r="E1360" s="242" t="s">
        <v>22</v>
      </c>
      <c r="F1360" s="243" t="s">
        <v>1376</v>
      </c>
      <c r="G1360" s="241"/>
      <c r="H1360" s="244" t="s">
        <v>22</v>
      </c>
      <c r="I1360" s="245"/>
      <c r="J1360" s="241"/>
      <c r="K1360" s="241"/>
      <c r="L1360" s="246"/>
      <c r="M1360" s="247"/>
      <c r="N1360" s="248"/>
      <c r="O1360" s="248"/>
      <c r="P1360" s="248"/>
      <c r="Q1360" s="248"/>
      <c r="R1360" s="248"/>
      <c r="S1360" s="248"/>
      <c r="T1360" s="249"/>
      <c r="AT1360" s="250" t="s">
        <v>189</v>
      </c>
      <c r="AU1360" s="250" t="s">
        <v>84</v>
      </c>
      <c r="AV1360" s="14" t="s">
        <v>24</v>
      </c>
      <c r="AW1360" s="14" t="s">
        <v>39</v>
      </c>
      <c r="AX1360" s="14" t="s">
        <v>76</v>
      </c>
      <c r="AY1360" s="250" t="s">
        <v>179</v>
      </c>
    </row>
    <row r="1361" spans="2:65" s="12" customFormat="1" ht="13.5">
      <c r="B1361" s="216"/>
      <c r="C1361" s="217"/>
      <c r="D1361" s="218" t="s">
        <v>189</v>
      </c>
      <c r="E1361" s="219" t="s">
        <v>22</v>
      </c>
      <c r="F1361" s="220" t="s">
        <v>1377</v>
      </c>
      <c r="G1361" s="217"/>
      <c r="H1361" s="221">
        <v>7.476</v>
      </c>
      <c r="I1361" s="222"/>
      <c r="J1361" s="217"/>
      <c r="K1361" s="217"/>
      <c r="L1361" s="223"/>
      <c r="M1361" s="224"/>
      <c r="N1361" s="225"/>
      <c r="O1361" s="225"/>
      <c r="P1361" s="225"/>
      <c r="Q1361" s="225"/>
      <c r="R1361" s="225"/>
      <c r="S1361" s="225"/>
      <c r="T1361" s="226"/>
      <c r="AT1361" s="227" t="s">
        <v>189</v>
      </c>
      <c r="AU1361" s="227" t="s">
        <v>84</v>
      </c>
      <c r="AV1361" s="12" t="s">
        <v>84</v>
      </c>
      <c r="AW1361" s="12" t="s">
        <v>39</v>
      </c>
      <c r="AX1361" s="12" t="s">
        <v>76</v>
      </c>
      <c r="AY1361" s="227" t="s">
        <v>179</v>
      </c>
    </row>
    <row r="1362" spans="2:65" s="14" customFormat="1" ht="13.5">
      <c r="B1362" s="240"/>
      <c r="C1362" s="241"/>
      <c r="D1362" s="218" t="s">
        <v>189</v>
      </c>
      <c r="E1362" s="242" t="s">
        <v>22</v>
      </c>
      <c r="F1362" s="243" t="s">
        <v>1093</v>
      </c>
      <c r="G1362" s="241"/>
      <c r="H1362" s="244" t="s">
        <v>22</v>
      </c>
      <c r="I1362" s="245"/>
      <c r="J1362" s="241"/>
      <c r="K1362" s="241"/>
      <c r="L1362" s="246"/>
      <c r="M1362" s="247"/>
      <c r="N1362" s="248"/>
      <c r="O1362" s="248"/>
      <c r="P1362" s="248"/>
      <c r="Q1362" s="248"/>
      <c r="R1362" s="248"/>
      <c r="S1362" s="248"/>
      <c r="T1362" s="249"/>
      <c r="AT1362" s="250" t="s">
        <v>189</v>
      </c>
      <c r="AU1362" s="250" t="s">
        <v>84</v>
      </c>
      <c r="AV1362" s="14" t="s">
        <v>24</v>
      </c>
      <c r="AW1362" s="14" t="s">
        <v>39</v>
      </c>
      <c r="AX1362" s="14" t="s">
        <v>76</v>
      </c>
      <c r="AY1362" s="250" t="s">
        <v>179</v>
      </c>
    </row>
    <row r="1363" spans="2:65" s="12" customFormat="1" ht="13.5">
      <c r="B1363" s="216"/>
      <c r="C1363" s="217"/>
      <c r="D1363" s="218" t="s">
        <v>189</v>
      </c>
      <c r="E1363" s="219" t="s">
        <v>22</v>
      </c>
      <c r="F1363" s="220" t="s">
        <v>1378</v>
      </c>
      <c r="G1363" s="217"/>
      <c r="H1363" s="221">
        <v>8.0470000000000006</v>
      </c>
      <c r="I1363" s="222"/>
      <c r="J1363" s="217"/>
      <c r="K1363" s="217"/>
      <c r="L1363" s="223"/>
      <c r="M1363" s="224"/>
      <c r="N1363" s="225"/>
      <c r="O1363" s="225"/>
      <c r="P1363" s="225"/>
      <c r="Q1363" s="225"/>
      <c r="R1363" s="225"/>
      <c r="S1363" s="225"/>
      <c r="T1363" s="226"/>
      <c r="AT1363" s="227" t="s">
        <v>189</v>
      </c>
      <c r="AU1363" s="227" t="s">
        <v>84</v>
      </c>
      <c r="AV1363" s="12" t="s">
        <v>84</v>
      </c>
      <c r="AW1363" s="12" t="s">
        <v>39</v>
      </c>
      <c r="AX1363" s="12" t="s">
        <v>76</v>
      </c>
      <c r="AY1363" s="227" t="s">
        <v>179</v>
      </c>
    </row>
    <row r="1364" spans="2:65" s="12" customFormat="1" ht="13.5">
      <c r="B1364" s="216"/>
      <c r="C1364" s="217"/>
      <c r="D1364" s="218" t="s">
        <v>189</v>
      </c>
      <c r="E1364" s="219" t="s">
        <v>22</v>
      </c>
      <c r="F1364" s="220" t="s">
        <v>1379</v>
      </c>
      <c r="G1364" s="217"/>
      <c r="H1364" s="221">
        <v>8.0839999999999996</v>
      </c>
      <c r="I1364" s="222"/>
      <c r="J1364" s="217"/>
      <c r="K1364" s="217"/>
      <c r="L1364" s="223"/>
      <c r="M1364" s="224"/>
      <c r="N1364" s="225"/>
      <c r="O1364" s="225"/>
      <c r="P1364" s="225"/>
      <c r="Q1364" s="225"/>
      <c r="R1364" s="225"/>
      <c r="S1364" s="225"/>
      <c r="T1364" s="226"/>
      <c r="AT1364" s="227" t="s">
        <v>189</v>
      </c>
      <c r="AU1364" s="227" t="s">
        <v>84</v>
      </c>
      <c r="AV1364" s="12" t="s">
        <v>84</v>
      </c>
      <c r="AW1364" s="12" t="s">
        <v>39</v>
      </c>
      <c r="AX1364" s="12" t="s">
        <v>76</v>
      </c>
      <c r="AY1364" s="227" t="s">
        <v>179</v>
      </c>
    </row>
    <row r="1365" spans="2:65" s="13" customFormat="1" ht="13.5">
      <c r="B1365" s="228"/>
      <c r="C1365" s="229"/>
      <c r="D1365" s="230" t="s">
        <v>189</v>
      </c>
      <c r="E1365" s="231" t="s">
        <v>22</v>
      </c>
      <c r="F1365" s="232" t="s">
        <v>191</v>
      </c>
      <c r="G1365" s="229"/>
      <c r="H1365" s="233">
        <v>23.606999999999999</v>
      </c>
      <c r="I1365" s="234"/>
      <c r="J1365" s="229"/>
      <c r="K1365" s="229"/>
      <c r="L1365" s="235"/>
      <c r="M1365" s="236"/>
      <c r="N1365" s="237"/>
      <c r="O1365" s="237"/>
      <c r="P1365" s="237"/>
      <c r="Q1365" s="237"/>
      <c r="R1365" s="237"/>
      <c r="S1365" s="237"/>
      <c r="T1365" s="238"/>
      <c r="AT1365" s="239" t="s">
        <v>189</v>
      </c>
      <c r="AU1365" s="239" t="s">
        <v>84</v>
      </c>
      <c r="AV1365" s="13" t="s">
        <v>187</v>
      </c>
      <c r="AW1365" s="13" t="s">
        <v>39</v>
      </c>
      <c r="AX1365" s="13" t="s">
        <v>24</v>
      </c>
      <c r="AY1365" s="239" t="s">
        <v>179</v>
      </c>
    </row>
    <row r="1366" spans="2:65" s="1" customFormat="1" ht="31.5" customHeight="1">
      <c r="B1366" s="41"/>
      <c r="C1366" s="204" t="s">
        <v>1388</v>
      </c>
      <c r="D1366" s="204" t="s">
        <v>182</v>
      </c>
      <c r="E1366" s="205" t="s">
        <v>1389</v>
      </c>
      <c r="F1366" s="206" t="s">
        <v>1390</v>
      </c>
      <c r="G1366" s="207" t="s">
        <v>185</v>
      </c>
      <c r="H1366" s="208">
        <v>38.884999999999998</v>
      </c>
      <c r="I1366" s="209"/>
      <c r="J1366" s="210">
        <f>ROUND(I1366*H1366,2)</f>
        <v>0</v>
      </c>
      <c r="K1366" s="206" t="s">
        <v>186</v>
      </c>
      <c r="L1366" s="61"/>
      <c r="M1366" s="211" t="s">
        <v>22</v>
      </c>
      <c r="N1366" s="212" t="s">
        <v>47</v>
      </c>
      <c r="O1366" s="42"/>
      <c r="P1366" s="213">
        <f>O1366*H1366</f>
        <v>0</v>
      </c>
      <c r="Q1366" s="213">
        <v>0</v>
      </c>
      <c r="R1366" s="213">
        <f>Q1366*H1366</f>
        <v>0</v>
      </c>
      <c r="S1366" s="213">
        <v>0</v>
      </c>
      <c r="T1366" s="214">
        <f>S1366*H1366</f>
        <v>0</v>
      </c>
      <c r="AR1366" s="24" t="s">
        <v>266</v>
      </c>
      <c r="AT1366" s="24" t="s">
        <v>182</v>
      </c>
      <c r="AU1366" s="24" t="s">
        <v>84</v>
      </c>
      <c r="AY1366" s="24" t="s">
        <v>179</v>
      </c>
      <c r="BE1366" s="215">
        <f>IF(N1366="základní",J1366,0)</f>
        <v>0</v>
      </c>
      <c r="BF1366" s="215">
        <f>IF(N1366="snížená",J1366,0)</f>
        <v>0</v>
      </c>
      <c r="BG1366" s="215">
        <f>IF(N1366="zákl. přenesená",J1366,0)</f>
        <v>0</v>
      </c>
      <c r="BH1366" s="215">
        <f>IF(N1366="sníž. přenesená",J1366,0)</f>
        <v>0</v>
      </c>
      <c r="BI1366" s="215">
        <f>IF(N1366="nulová",J1366,0)</f>
        <v>0</v>
      </c>
      <c r="BJ1366" s="24" t="s">
        <v>24</v>
      </c>
      <c r="BK1366" s="215">
        <f>ROUND(I1366*H1366,2)</f>
        <v>0</v>
      </c>
      <c r="BL1366" s="24" t="s">
        <v>266</v>
      </c>
      <c r="BM1366" s="24" t="s">
        <v>1391</v>
      </c>
    </row>
    <row r="1367" spans="2:65" s="14" customFormat="1" ht="13.5">
      <c r="B1367" s="240"/>
      <c r="C1367" s="241"/>
      <c r="D1367" s="218" t="s">
        <v>189</v>
      </c>
      <c r="E1367" s="242" t="s">
        <v>22</v>
      </c>
      <c r="F1367" s="243" t="s">
        <v>1375</v>
      </c>
      <c r="G1367" s="241"/>
      <c r="H1367" s="244" t="s">
        <v>22</v>
      </c>
      <c r="I1367" s="245"/>
      <c r="J1367" s="241"/>
      <c r="K1367" s="241"/>
      <c r="L1367" s="246"/>
      <c r="M1367" s="247"/>
      <c r="N1367" s="248"/>
      <c r="O1367" s="248"/>
      <c r="P1367" s="248"/>
      <c r="Q1367" s="248"/>
      <c r="R1367" s="248"/>
      <c r="S1367" s="248"/>
      <c r="T1367" s="249"/>
      <c r="AT1367" s="250" t="s">
        <v>189</v>
      </c>
      <c r="AU1367" s="250" t="s">
        <v>84</v>
      </c>
      <c r="AV1367" s="14" t="s">
        <v>24</v>
      </c>
      <c r="AW1367" s="14" t="s">
        <v>39</v>
      </c>
      <c r="AX1367" s="14" t="s">
        <v>76</v>
      </c>
      <c r="AY1367" s="250" t="s">
        <v>179</v>
      </c>
    </row>
    <row r="1368" spans="2:65" s="14" customFormat="1" ht="13.5">
      <c r="B1368" s="240"/>
      <c r="C1368" s="241"/>
      <c r="D1368" s="218" t="s">
        <v>189</v>
      </c>
      <c r="E1368" s="242" t="s">
        <v>22</v>
      </c>
      <c r="F1368" s="243" t="s">
        <v>1376</v>
      </c>
      <c r="G1368" s="241"/>
      <c r="H1368" s="244" t="s">
        <v>22</v>
      </c>
      <c r="I1368" s="245"/>
      <c r="J1368" s="241"/>
      <c r="K1368" s="241"/>
      <c r="L1368" s="246"/>
      <c r="M1368" s="247"/>
      <c r="N1368" s="248"/>
      <c r="O1368" s="248"/>
      <c r="P1368" s="248"/>
      <c r="Q1368" s="248"/>
      <c r="R1368" s="248"/>
      <c r="S1368" s="248"/>
      <c r="T1368" s="249"/>
      <c r="AT1368" s="250" t="s">
        <v>189</v>
      </c>
      <c r="AU1368" s="250" t="s">
        <v>84</v>
      </c>
      <c r="AV1368" s="14" t="s">
        <v>24</v>
      </c>
      <c r="AW1368" s="14" t="s">
        <v>39</v>
      </c>
      <c r="AX1368" s="14" t="s">
        <v>76</v>
      </c>
      <c r="AY1368" s="250" t="s">
        <v>179</v>
      </c>
    </row>
    <row r="1369" spans="2:65" s="12" customFormat="1" ht="13.5">
      <c r="B1369" s="216"/>
      <c r="C1369" s="217"/>
      <c r="D1369" s="218" t="s">
        <v>189</v>
      </c>
      <c r="E1369" s="219" t="s">
        <v>22</v>
      </c>
      <c r="F1369" s="220" t="s">
        <v>1377</v>
      </c>
      <c r="G1369" s="217"/>
      <c r="H1369" s="221">
        <v>7.476</v>
      </c>
      <c r="I1369" s="222"/>
      <c r="J1369" s="217"/>
      <c r="K1369" s="217"/>
      <c r="L1369" s="223"/>
      <c r="M1369" s="224"/>
      <c r="N1369" s="225"/>
      <c r="O1369" s="225"/>
      <c r="P1369" s="225"/>
      <c r="Q1369" s="225"/>
      <c r="R1369" s="225"/>
      <c r="S1369" s="225"/>
      <c r="T1369" s="226"/>
      <c r="AT1369" s="227" t="s">
        <v>189</v>
      </c>
      <c r="AU1369" s="227" t="s">
        <v>84</v>
      </c>
      <c r="AV1369" s="12" t="s">
        <v>84</v>
      </c>
      <c r="AW1369" s="12" t="s">
        <v>39</v>
      </c>
      <c r="AX1369" s="12" t="s">
        <v>76</v>
      </c>
      <c r="AY1369" s="227" t="s">
        <v>179</v>
      </c>
    </row>
    <row r="1370" spans="2:65" s="14" customFormat="1" ht="13.5">
      <c r="B1370" s="240"/>
      <c r="C1370" s="241"/>
      <c r="D1370" s="218" t="s">
        <v>189</v>
      </c>
      <c r="E1370" s="242" t="s">
        <v>22</v>
      </c>
      <c r="F1370" s="243" t="s">
        <v>1093</v>
      </c>
      <c r="G1370" s="241"/>
      <c r="H1370" s="244" t="s">
        <v>22</v>
      </c>
      <c r="I1370" s="245"/>
      <c r="J1370" s="241"/>
      <c r="K1370" s="241"/>
      <c r="L1370" s="246"/>
      <c r="M1370" s="247"/>
      <c r="N1370" s="248"/>
      <c r="O1370" s="248"/>
      <c r="P1370" s="248"/>
      <c r="Q1370" s="248"/>
      <c r="R1370" s="248"/>
      <c r="S1370" s="248"/>
      <c r="T1370" s="249"/>
      <c r="AT1370" s="250" t="s">
        <v>189</v>
      </c>
      <c r="AU1370" s="250" t="s">
        <v>84</v>
      </c>
      <c r="AV1370" s="14" t="s">
        <v>24</v>
      </c>
      <c r="AW1370" s="14" t="s">
        <v>39</v>
      </c>
      <c r="AX1370" s="14" t="s">
        <v>76</v>
      </c>
      <c r="AY1370" s="250" t="s">
        <v>179</v>
      </c>
    </row>
    <row r="1371" spans="2:65" s="12" customFormat="1" ht="13.5">
      <c r="B1371" s="216"/>
      <c r="C1371" s="217"/>
      <c r="D1371" s="218" t="s">
        <v>189</v>
      </c>
      <c r="E1371" s="219" t="s">
        <v>22</v>
      </c>
      <c r="F1371" s="220" t="s">
        <v>1378</v>
      </c>
      <c r="G1371" s="217"/>
      <c r="H1371" s="221">
        <v>8.0470000000000006</v>
      </c>
      <c r="I1371" s="222"/>
      <c r="J1371" s="217"/>
      <c r="K1371" s="217"/>
      <c r="L1371" s="223"/>
      <c r="M1371" s="224"/>
      <c r="N1371" s="225"/>
      <c r="O1371" s="225"/>
      <c r="P1371" s="225"/>
      <c r="Q1371" s="225"/>
      <c r="R1371" s="225"/>
      <c r="S1371" s="225"/>
      <c r="T1371" s="226"/>
      <c r="AT1371" s="227" t="s">
        <v>189</v>
      </c>
      <c r="AU1371" s="227" t="s">
        <v>84</v>
      </c>
      <c r="AV1371" s="12" t="s">
        <v>84</v>
      </c>
      <c r="AW1371" s="12" t="s">
        <v>39</v>
      </c>
      <c r="AX1371" s="12" t="s">
        <v>76</v>
      </c>
      <c r="AY1371" s="227" t="s">
        <v>179</v>
      </c>
    </row>
    <row r="1372" spans="2:65" s="12" customFormat="1" ht="13.5">
      <c r="B1372" s="216"/>
      <c r="C1372" s="217"/>
      <c r="D1372" s="218" t="s">
        <v>189</v>
      </c>
      <c r="E1372" s="219" t="s">
        <v>22</v>
      </c>
      <c r="F1372" s="220" t="s">
        <v>1379</v>
      </c>
      <c r="G1372" s="217"/>
      <c r="H1372" s="221">
        <v>8.0839999999999996</v>
      </c>
      <c r="I1372" s="222"/>
      <c r="J1372" s="217"/>
      <c r="K1372" s="217"/>
      <c r="L1372" s="223"/>
      <c r="M1372" s="224"/>
      <c r="N1372" s="225"/>
      <c r="O1372" s="225"/>
      <c r="P1372" s="225"/>
      <c r="Q1372" s="225"/>
      <c r="R1372" s="225"/>
      <c r="S1372" s="225"/>
      <c r="T1372" s="226"/>
      <c r="AT1372" s="227" t="s">
        <v>189</v>
      </c>
      <c r="AU1372" s="227" t="s">
        <v>84</v>
      </c>
      <c r="AV1372" s="12" t="s">
        <v>84</v>
      </c>
      <c r="AW1372" s="12" t="s">
        <v>39</v>
      </c>
      <c r="AX1372" s="12" t="s">
        <v>76</v>
      </c>
      <c r="AY1372" s="227" t="s">
        <v>179</v>
      </c>
    </row>
    <row r="1373" spans="2:65" s="14" customFormat="1" ht="13.5">
      <c r="B1373" s="240"/>
      <c r="C1373" s="241"/>
      <c r="D1373" s="218" t="s">
        <v>189</v>
      </c>
      <c r="E1373" s="242" t="s">
        <v>22</v>
      </c>
      <c r="F1373" s="243" t="s">
        <v>1392</v>
      </c>
      <c r="G1373" s="241"/>
      <c r="H1373" s="244" t="s">
        <v>22</v>
      </c>
      <c r="I1373" s="245"/>
      <c r="J1373" s="241"/>
      <c r="K1373" s="241"/>
      <c r="L1373" s="246"/>
      <c r="M1373" s="247"/>
      <c r="N1373" s="248"/>
      <c r="O1373" s="248"/>
      <c r="P1373" s="248"/>
      <c r="Q1373" s="248"/>
      <c r="R1373" s="248"/>
      <c r="S1373" s="248"/>
      <c r="T1373" s="249"/>
      <c r="AT1373" s="250" t="s">
        <v>189</v>
      </c>
      <c r="AU1373" s="250" t="s">
        <v>84</v>
      </c>
      <c r="AV1373" s="14" t="s">
        <v>24</v>
      </c>
      <c r="AW1373" s="14" t="s">
        <v>39</v>
      </c>
      <c r="AX1373" s="14" t="s">
        <v>76</v>
      </c>
      <c r="AY1373" s="250" t="s">
        <v>179</v>
      </c>
    </row>
    <row r="1374" spans="2:65" s="14" customFormat="1" ht="13.5">
      <c r="B1374" s="240"/>
      <c r="C1374" s="241"/>
      <c r="D1374" s="218" t="s">
        <v>189</v>
      </c>
      <c r="E1374" s="242" t="s">
        <v>22</v>
      </c>
      <c r="F1374" s="243" t="s">
        <v>420</v>
      </c>
      <c r="G1374" s="241"/>
      <c r="H1374" s="244" t="s">
        <v>22</v>
      </c>
      <c r="I1374" s="245"/>
      <c r="J1374" s="241"/>
      <c r="K1374" s="241"/>
      <c r="L1374" s="246"/>
      <c r="M1374" s="247"/>
      <c r="N1374" s="248"/>
      <c r="O1374" s="248"/>
      <c r="P1374" s="248"/>
      <c r="Q1374" s="248"/>
      <c r="R1374" s="248"/>
      <c r="S1374" s="248"/>
      <c r="T1374" s="249"/>
      <c r="AT1374" s="250" t="s">
        <v>189</v>
      </c>
      <c r="AU1374" s="250" t="s">
        <v>84</v>
      </c>
      <c r="AV1374" s="14" t="s">
        <v>24</v>
      </c>
      <c r="AW1374" s="14" t="s">
        <v>39</v>
      </c>
      <c r="AX1374" s="14" t="s">
        <v>76</v>
      </c>
      <c r="AY1374" s="250" t="s">
        <v>179</v>
      </c>
    </row>
    <row r="1375" spans="2:65" s="12" customFormat="1" ht="13.5">
      <c r="B1375" s="216"/>
      <c r="C1375" s="217"/>
      <c r="D1375" s="218" t="s">
        <v>189</v>
      </c>
      <c r="E1375" s="219" t="s">
        <v>22</v>
      </c>
      <c r="F1375" s="220" t="s">
        <v>1393</v>
      </c>
      <c r="G1375" s="217"/>
      <c r="H1375" s="221">
        <v>0.95899999999999996</v>
      </c>
      <c r="I1375" s="222"/>
      <c r="J1375" s="217"/>
      <c r="K1375" s="217"/>
      <c r="L1375" s="223"/>
      <c r="M1375" s="224"/>
      <c r="N1375" s="225"/>
      <c r="O1375" s="225"/>
      <c r="P1375" s="225"/>
      <c r="Q1375" s="225"/>
      <c r="R1375" s="225"/>
      <c r="S1375" s="225"/>
      <c r="T1375" s="226"/>
      <c r="AT1375" s="227" t="s">
        <v>189</v>
      </c>
      <c r="AU1375" s="227" t="s">
        <v>84</v>
      </c>
      <c r="AV1375" s="12" t="s">
        <v>84</v>
      </c>
      <c r="AW1375" s="12" t="s">
        <v>39</v>
      </c>
      <c r="AX1375" s="12" t="s">
        <v>76</v>
      </c>
      <c r="AY1375" s="227" t="s">
        <v>179</v>
      </c>
    </row>
    <row r="1376" spans="2:65" s="14" customFormat="1" ht="13.5">
      <c r="B1376" s="240"/>
      <c r="C1376" s="241"/>
      <c r="D1376" s="218" t="s">
        <v>189</v>
      </c>
      <c r="E1376" s="242" t="s">
        <v>22</v>
      </c>
      <c r="F1376" s="243" t="s">
        <v>1091</v>
      </c>
      <c r="G1376" s="241"/>
      <c r="H1376" s="244" t="s">
        <v>22</v>
      </c>
      <c r="I1376" s="245"/>
      <c r="J1376" s="241"/>
      <c r="K1376" s="241"/>
      <c r="L1376" s="246"/>
      <c r="M1376" s="247"/>
      <c r="N1376" s="248"/>
      <c r="O1376" s="248"/>
      <c r="P1376" s="248"/>
      <c r="Q1376" s="248"/>
      <c r="R1376" s="248"/>
      <c r="S1376" s="248"/>
      <c r="T1376" s="249"/>
      <c r="AT1376" s="250" t="s">
        <v>189</v>
      </c>
      <c r="AU1376" s="250" t="s">
        <v>84</v>
      </c>
      <c r="AV1376" s="14" t="s">
        <v>24</v>
      </c>
      <c r="AW1376" s="14" t="s">
        <v>39</v>
      </c>
      <c r="AX1376" s="14" t="s">
        <v>76</v>
      </c>
      <c r="AY1376" s="250" t="s">
        <v>179</v>
      </c>
    </row>
    <row r="1377" spans="2:65" s="12" customFormat="1" ht="13.5">
      <c r="B1377" s="216"/>
      <c r="C1377" s="217"/>
      <c r="D1377" s="218" t="s">
        <v>189</v>
      </c>
      <c r="E1377" s="219" t="s">
        <v>22</v>
      </c>
      <c r="F1377" s="220" t="s">
        <v>1394</v>
      </c>
      <c r="G1377" s="217"/>
      <c r="H1377" s="221">
        <v>5.0759999999999996</v>
      </c>
      <c r="I1377" s="222"/>
      <c r="J1377" s="217"/>
      <c r="K1377" s="217"/>
      <c r="L1377" s="223"/>
      <c r="M1377" s="224"/>
      <c r="N1377" s="225"/>
      <c r="O1377" s="225"/>
      <c r="P1377" s="225"/>
      <c r="Q1377" s="225"/>
      <c r="R1377" s="225"/>
      <c r="S1377" s="225"/>
      <c r="T1377" s="226"/>
      <c r="AT1377" s="227" t="s">
        <v>189</v>
      </c>
      <c r="AU1377" s="227" t="s">
        <v>84</v>
      </c>
      <c r="AV1377" s="12" t="s">
        <v>84</v>
      </c>
      <c r="AW1377" s="12" t="s">
        <v>39</v>
      </c>
      <c r="AX1377" s="12" t="s">
        <v>76</v>
      </c>
      <c r="AY1377" s="227" t="s">
        <v>179</v>
      </c>
    </row>
    <row r="1378" spans="2:65" s="14" customFormat="1" ht="13.5">
      <c r="B1378" s="240"/>
      <c r="C1378" s="241"/>
      <c r="D1378" s="218" t="s">
        <v>189</v>
      </c>
      <c r="E1378" s="242" t="s">
        <v>22</v>
      </c>
      <c r="F1378" s="243" t="s">
        <v>1093</v>
      </c>
      <c r="G1378" s="241"/>
      <c r="H1378" s="244" t="s">
        <v>22</v>
      </c>
      <c r="I1378" s="245"/>
      <c r="J1378" s="241"/>
      <c r="K1378" s="241"/>
      <c r="L1378" s="246"/>
      <c r="M1378" s="247"/>
      <c r="N1378" s="248"/>
      <c r="O1378" s="248"/>
      <c r="P1378" s="248"/>
      <c r="Q1378" s="248"/>
      <c r="R1378" s="248"/>
      <c r="S1378" s="248"/>
      <c r="T1378" s="249"/>
      <c r="AT1378" s="250" t="s">
        <v>189</v>
      </c>
      <c r="AU1378" s="250" t="s">
        <v>84</v>
      </c>
      <c r="AV1378" s="14" t="s">
        <v>24</v>
      </c>
      <c r="AW1378" s="14" t="s">
        <v>39</v>
      </c>
      <c r="AX1378" s="14" t="s">
        <v>76</v>
      </c>
      <c r="AY1378" s="250" t="s">
        <v>179</v>
      </c>
    </row>
    <row r="1379" spans="2:65" s="12" customFormat="1" ht="13.5">
      <c r="B1379" s="216"/>
      <c r="C1379" s="217"/>
      <c r="D1379" s="218" t="s">
        <v>189</v>
      </c>
      <c r="E1379" s="219" t="s">
        <v>22</v>
      </c>
      <c r="F1379" s="220" t="s">
        <v>1395</v>
      </c>
      <c r="G1379" s="217"/>
      <c r="H1379" s="221">
        <v>7.96</v>
      </c>
      <c r="I1379" s="222"/>
      <c r="J1379" s="217"/>
      <c r="K1379" s="217"/>
      <c r="L1379" s="223"/>
      <c r="M1379" s="224"/>
      <c r="N1379" s="225"/>
      <c r="O1379" s="225"/>
      <c r="P1379" s="225"/>
      <c r="Q1379" s="225"/>
      <c r="R1379" s="225"/>
      <c r="S1379" s="225"/>
      <c r="T1379" s="226"/>
      <c r="AT1379" s="227" t="s">
        <v>189</v>
      </c>
      <c r="AU1379" s="227" t="s">
        <v>84</v>
      </c>
      <c r="AV1379" s="12" t="s">
        <v>84</v>
      </c>
      <c r="AW1379" s="12" t="s">
        <v>39</v>
      </c>
      <c r="AX1379" s="12" t="s">
        <v>76</v>
      </c>
      <c r="AY1379" s="227" t="s">
        <v>179</v>
      </c>
    </row>
    <row r="1380" spans="2:65" s="14" customFormat="1" ht="13.5">
      <c r="B1380" s="240"/>
      <c r="C1380" s="241"/>
      <c r="D1380" s="218" t="s">
        <v>189</v>
      </c>
      <c r="E1380" s="242" t="s">
        <v>22</v>
      </c>
      <c r="F1380" s="243" t="s">
        <v>1095</v>
      </c>
      <c r="G1380" s="241"/>
      <c r="H1380" s="244" t="s">
        <v>22</v>
      </c>
      <c r="I1380" s="245"/>
      <c r="J1380" s="241"/>
      <c r="K1380" s="241"/>
      <c r="L1380" s="246"/>
      <c r="M1380" s="247"/>
      <c r="N1380" s="248"/>
      <c r="O1380" s="248"/>
      <c r="P1380" s="248"/>
      <c r="Q1380" s="248"/>
      <c r="R1380" s="248"/>
      <c r="S1380" s="248"/>
      <c r="T1380" s="249"/>
      <c r="AT1380" s="250" t="s">
        <v>189</v>
      </c>
      <c r="AU1380" s="250" t="s">
        <v>84</v>
      </c>
      <c r="AV1380" s="14" t="s">
        <v>24</v>
      </c>
      <c r="AW1380" s="14" t="s">
        <v>39</v>
      </c>
      <c r="AX1380" s="14" t="s">
        <v>76</v>
      </c>
      <c r="AY1380" s="250" t="s">
        <v>179</v>
      </c>
    </row>
    <row r="1381" spans="2:65" s="12" customFormat="1" ht="13.5">
      <c r="B1381" s="216"/>
      <c r="C1381" s="217"/>
      <c r="D1381" s="218" t="s">
        <v>189</v>
      </c>
      <c r="E1381" s="219" t="s">
        <v>22</v>
      </c>
      <c r="F1381" s="220" t="s">
        <v>1396</v>
      </c>
      <c r="G1381" s="217"/>
      <c r="H1381" s="221">
        <v>1.2829999999999999</v>
      </c>
      <c r="I1381" s="222"/>
      <c r="J1381" s="217"/>
      <c r="K1381" s="217"/>
      <c r="L1381" s="223"/>
      <c r="M1381" s="224"/>
      <c r="N1381" s="225"/>
      <c r="O1381" s="225"/>
      <c r="P1381" s="225"/>
      <c r="Q1381" s="225"/>
      <c r="R1381" s="225"/>
      <c r="S1381" s="225"/>
      <c r="T1381" s="226"/>
      <c r="AT1381" s="227" t="s">
        <v>189</v>
      </c>
      <c r="AU1381" s="227" t="s">
        <v>84</v>
      </c>
      <c r="AV1381" s="12" t="s">
        <v>84</v>
      </c>
      <c r="AW1381" s="12" t="s">
        <v>39</v>
      </c>
      <c r="AX1381" s="12" t="s">
        <v>76</v>
      </c>
      <c r="AY1381" s="227" t="s">
        <v>179</v>
      </c>
    </row>
    <row r="1382" spans="2:65" s="13" customFormat="1" ht="13.5">
      <c r="B1382" s="228"/>
      <c r="C1382" s="229"/>
      <c r="D1382" s="230" t="s">
        <v>189</v>
      </c>
      <c r="E1382" s="231" t="s">
        <v>22</v>
      </c>
      <c r="F1382" s="232" t="s">
        <v>191</v>
      </c>
      <c r="G1382" s="229"/>
      <c r="H1382" s="233">
        <v>38.884999999999998</v>
      </c>
      <c r="I1382" s="234"/>
      <c r="J1382" s="229"/>
      <c r="K1382" s="229"/>
      <c r="L1382" s="235"/>
      <c r="M1382" s="236"/>
      <c r="N1382" s="237"/>
      <c r="O1382" s="237"/>
      <c r="P1382" s="237"/>
      <c r="Q1382" s="237"/>
      <c r="R1382" s="237"/>
      <c r="S1382" s="237"/>
      <c r="T1382" s="238"/>
      <c r="AT1382" s="239" t="s">
        <v>189</v>
      </c>
      <c r="AU1382" s="239" t="s">
        <v>84</v>
      </c>
      <c r="AV1382" s="13" t="s">
        <v>187</v>
      </c>
      <c r="AW1382" s="13" t="s">
        <v>39</v>
      </c>
      <c r="AX1382" s="13" t="s">
        <v>24</v>
      </c>
      <c r="AY1382" s="239" t="s">
        <v>179</v>
      </c>
    </row>
    <row r="1383" spans="2:65" s="1" customFormat="1" ht="22.5" customHeight="1">
      <c r="B1383" s="41"/>
      <c r="C1383" s="204" t="s">
        <v>1018</v>
      </c>
      <c r="D1383" s="204" t="s">
        <v>182</v>
      </c>
      <c r="E1383" s="205" t="s">
        <v>1397</v>
      </c>
      <c r="F1383" s="206" t="s">
        <v>1398</v>
      </c>
      <c r="G1383" s="207" t="s">
        <v>185</v>
      </c>
      <c r="H1383" s="208">
        <v>25</v>
      </c>
      <c r="I1383" s="209"/>
      <c r="J1383" s="210">
        <f>ROUND(I1383*H1383,2)</f>
        <v>0</v>
      </c>
      <c r="K1383" s="206" t="s">
        <v>186</v>
      </c>
      <c r="L1383" s="61"/>
      <c r="M1383" s="211" t="s">
        <v>22</v>
      </c>
      <c r="N1383" s="212" t="s">
        <v>47</v>
      </c>
      <c r="O1383" s="42"/>
      <c r="P1383" s="213">
        <f>O1383*H1383</f>
        <v>0</v>
      </c>
      <c r="Q1383" s="213">
        <v>0</v>
      </c>
      <c r="R1383" s="213">
        <f>Q1383*H1383</f>
        <v>0</v>
      </c>
      <c r="S1383" s="213">
        <v>0</v>
      </c>
      <c r="T1383" s="214">
        <f>S1383*H1383</f>
        <v>0</v>
      </c>
      <c r="AR1383" s="24" t="s">
        <v>266</v>
      </c>
      <c r="AT1383" s="24" t="s">
        <v>182</v>
      </c>
      <c r="AU1383" s="24" t="s">
        <v>84</v>
      </c>
      <c r="AY1383" s="24" t="s">
        <v>179</v>
      </c>
      <c r="BE1383" s="215">
        <f>IF(N1383="základní",J1383,0)</f>
        <v>0</v>
      </c>
      <c r="BF1383" s="215">
        <f>IF(N1383="snížená",J1383,0)</f>
        <v>0</v>
      </c>
      <c r="BG1383" s="215">
        <f>IF(N1383="zákl. přenesená",J1383,0)</f>
        <v>0</v>
      </c>
      <c r="BH1383" s="215">
        <f>IF(N1383="sníž. přenesená",J1383,0)</f>
        <v>0</v>
      </c>
      <c r="BI1383" s="215">
        <f>IF(N1383="nulová",J1383,0)</f>
        <v>0</v>
      </c>
      <c r="BJ1383" s="24" t="s">
        <v>24</v>
      </c>
      <c r="BK1383" s="215">
        <f>ROUND(I1383*H1383,2)</f>
        <v>0</v>
      </c>
      <c r="BL1383" s="24" t="s">
        <v>266</v>
      </c>
      <c r="BM1383" s="24" t="s">
        <v>1399</v>
      </c>
    </row>
    <row r="1384" spans="2:65" s="12" customFormat="1" ht="13.5">
      <c r="B1384" s="216"/>
      <c r="C1384" s="217"/>
      <c r="D1384" s="218" t="s">
        <v>189</v>
      </c>
      <c r="E1384" s="219" t="s">
        <v>22</v>
      </c>
      <c r="F1384" s="220" t="s">
        <v>1400</v>
      </c>
      <c r="G1384" s="217"/>
      <c r="H1384" s="221">
        <v>25</v>
      </c>
      <c r="I1384" s="222"/>
      <c r="J1384" s="217"/>
      <c r="K1384" s="217"/>
      <c r="L1384" s="223"/>
      <c r="M1384" s="224"/>
      <c r="N1384" s="225"/>
      <c r="O1384" s="225"/>
      <c r="P1384" s="225"/>
      <c r="Q1384" s="225"/>
      <c r="R1384" s="225"/>
      <c r="S1384" s="225"/>
      <c r="T1384" s="226"/>
      <c r="AT1384" s="227" t="s">
        <v>189</v>
      </c>
      <c r="AU1384" s="227" t="s">
        <v>84</v>
      </c>
      <c r="AV1384" s="12" t="s">
        <v>84</v>
      </c>
      <c r="AW1384" s="12" t="s">
        <v>39</v>
      </c>
      <c r="AX1384" s="12" t="s">
        <v>76</v>
      </c>
      <c r="AY1384" s="227" t="s">
        <v>179</v>
      </c>
    </row>
    <row r="1385" spans="2:65" s="13" customFormat="1" ht="13.5">
      <c r="B1385" s="228"/>
      <c r="C1385" s="229"/>
      <c r="D1385" s="230" t="s">
        <v>189</v>
      </c>
      <c r="E1385" s="231" t="s">
        <v>22</v>
      </c>
      <c r="F1385" s="232" t="s">
        <v>191</v>
      </c>
      <c r="G1385" s="229"/>
      <c r="H1385" s="233">
        <v>25</v>
      </c>
      <c r="I1385" s="234"/>
      <c r="J1385" s="229"/>
      <c r="K1385" s="229"/>
      <c r="L1385" s="235"/>
      <c r="M1385" s="236"/>
      <c r="N1385" s="237"/>
      <c r="O1385" s="237"/>
      <c r="P1385" s="237"/>
      <c r="Q1385" s="237"/>
      <c r="R1385" s="237"/>
      <c r="S1385" s="237"/>
      <c r="T1385" s="238"/>
      <c r="AT1385" s="239" t="s">
        <v>189</v>
      </c>
      <c r="AU1385" s="239" t="s">
        <v>84</v>
      </c>
      <c r="AV1385" s="13" t="s">
        <v>187</v>
      </c>
      <c r="AW1385" s="13" t="s">
        <v>39</v>
      </c>
      <c r="AX1385" s="13" t="s">
        <v>24</v>
      </c>
      <c r="AY1385" s="239" t="s">
        <v>179</v>
      </c>
    </row>
    <row r="1386" spans="2:65" s="1" customFormat="1" ht="22.5" customHeight="1">
      <c r="B1386" s="41"/>
      <c r="C1386" s="204" t="s">
        <v>1401</v>
      </c>
      <c r="D1386" s="204" t="s">
        <v>182</v>
      </c>
      <c r="E1386" s="205" t="s">
        <v>1402</v>
      </c>
      <c r="F1386" s="206" t="s">
        <v>1403</v>
      </c>
      <c r="G1386" s="207" t="s">
        <v>185</v>
      </c>
      <c r="H1386" s="208">
        <v>119.16500000000001</v>
      </c>
      <c r="I1386" s="209"/>
      <c r="J1386" s="210">
        <f>ROUND(I1386*H1386,2)</f>
        <v>0</v>
      </c>
      <c r="K1386" s="206" t="s">
        <v>186</v>
      </c>
      <c r="L1386" s="61"/>
      <c r="M1386" s="211" t="s">
        <v>22</v>
      </c>
      <c r="N1386" s="212" t="s">
        <v>47</v>
      </c>
      <c r="O1386" s="42"/>
      <c r="P1386" s="213">
        <f>O1386*H1386</f>
        <v>0</v>
      </c>
      <c r="Q1386" s="213">
        <v>0</v>
      </c>
      <c r="R1386" s="213">
        <f>Q1386*H1386</f>
        <v>0</v>
      </c>
      <c r="S1386" s="213">
        <v>0</v>
      </c>
      <c r="T1386" s="214">
        <f>S1386*H1386</f>
        <v>0</v>
      </c>
      <c r="AR1386" s="24" t="s">
        <v>266</v>
      </c>
      <c r="AT1386" s="24" t="s">
        <v>182</v>
      </c>
      <c r="AU1386" s="24" t="s">
        <v>84</v>
      </c>
      <c r="AY1386" s="24" t="s">
        <v>179</v>
      </c>
      <c r="BE1386" s="215">
        <f>IF(N1386="základní",J1386,0)</f>
        <v>0</v>
      </c>
      <c r="BF1386" s="215">
        <f>IF(N1386="snížená",J1386,0)</f>
        <v>0</v>
      </c>
      <c r="BG1386" s="215">
        <f>IF(N1386="zákl. přenesená",J1386,0)</f>
        <v>0</v>
      </c>
      <c r="BH1386" s="215">
        <f>IF(N1386="sníž. přenesená",J1386,0)</f>
        <v>0</v>
      </c>
      <c r="BI1386" s="215">
        <f>IF(N1386="nulová",J1386,0)</f>
        <v>0</v>
      </c>
      <c r="BJ1386" s="24" t="s">
        <v>24</v>
      </c>
      <c r="BK1386" s="215">
        <f>ROUND(I1386*H1386,2)</f>
        <v>0</v>
      </c>
      <c r="BL1386" s="24" t="s">
        <v>266</v>
      </c>
      <c r="BM1386" s="24" t="s">
        <v>1404</v>
      </c>
    </row>
    <row r="1387" spans="2:65" s="14" customFormat="1" ht="13.5">
      <c r="B1387" s="240"/>
      <c r="C1387" s="241"/>
      <c r="D1387" s="218" t="s">
        <v>189</v>
      </c>
      <c r="E1387" s="242" t="s">
        <v>22</v>
      </c>
      <c r="F1387" s="243" t="s">
        <v>1071</v>
      </c>
      <c r="G1387" s="241"/>
      <c r="H1387" s="244" t="s">
        <v>22</v>
      </c>
      <c r="I1387" s="245"/>
      <c r="J1387" s="241"/>
      <c r="K1387" s="241"/>
      <c r="L1387" s="246"/>
      <c r="M1387" s="247"/>
      <c r="N1387" s="248"/>
      <c r="O1387" s="248"/>
      <c r="P1387" s="248"/>
      <c r="Q1387" s="248"/>
      <c r="R1387" s="248"/>
      <c r="S1387" s="248"/>
      <c r="T1387" s="249"/>
      <c r="AT1387" s="250" t="s">
        <v>189</v>
      </c>
      <c r="AU1387" s="250" t="s">
        <v>84</v>
      </c>
      <c r="AV1387" s="14" t="s">
        <v>24</v>
      </c>
      <c r="AW1387" s="14" t="s">
        <v>39</v>
      </c>
      <c r="AX1387" s="14" t="s">
        <v>76</v>
      </c>
      <c r="AY1387" s="250" t="s">
        <v>179</v>
      </c>
    </row>
    <row r="1388" spans="2:65" s="14" customFormat="1" ht="13.5">
      <c r="B1388" s="240"/>
      <c r="C1388" s="241"/>
      <c r="D1388" s="218" t="s">
        <v>189</v>
      </c>
      <c r="E1388" s="242" t="s">
        <v>22</v>
      </c>
      <c r="F1388" s="243" t="s">
        <v>1091</v>
      </c>
      <c r="G1388" s="241"/>
      <c r="H1388" s="244" t="s">
        <v>22</v>
      </c>
      <c r="I1388" s="245"/>
      <c r="J1388" s="241"/>
      <c r="K1388" s="241"/>
      <c r="L1388" s="246"/>
      <c r="M1388" s="247"/>
      <c r="N1388" s="248"/>
      <c r="O1388" s="248"/>
      <c r="P1388" s="248"/>
      <c r="Q1388" s="248"/>
      <c r="R1388" s="248"/>
      <c r="S1388" s="248"/>
      <c r="T1388" s="249"/>
      <c r="AT1388" s="250" t="s">
        <v>189</v>
      </c>
      <c r="AU1388" s="250" t="s">
        <v>84</v>
      </c>
      <c r="AV1388" s="14" t="s">
        <v>24</v>
      </c>
      <c r="AW1388" s="14" t="s">
        <v>39</v>
      </c>
      <c r="AX1388" s="14" t="s">
        <v>76</v>
      </c>
      <c r="AY1388" s="250" t="s">
        <v>179</v>
      </c>
    </row>
    <row r="1389" spans="2:65" s="12" customFormat="1" ht="13.5">
      <c r="B1389" s="216"/>
      <c r="C1389" s="217"/>
      <c r="D1389" s="218" t="s">
        <v>189</v>
      </c>
      <c r="E1389" s="219" t="s">
        <v>22</v>
      </c>
      <c r="F1389" s="220" t="s">
        <v>1097</v>
      </c>
      <c r="G1389" s="217"/>
      <c r="H1389" s="221">
        <v>23.146999999999998</v>
      </c>
      <c r="I1389" s="222"/>
      <c r="J1389" s="217"/>
      <c r="K1389" s="217"/>
      <c r="L1389" s="223"/>
      <c r="M1389" s="224"/>
      <c r="N1389" s="225"/>
      <c r="O1389" s="225"/>
      <c r="P1389" s="225"/>
      <c r="Q1389" s="225"/>
      <c r="R1389" s="225"/>
      <c r="S1389" s="225"/>
      <c r="T1389" s="226"/>
      <c r="AT1389" s="227" t="s">
        <v>189</v>
      </c>
      <c r="AU1389" s="227" t="s">
        <v>84</v>
      </c>
      <c r="AV1389" s="12" t="s">
        <v>84</v>
      </c>
      <c r="AW1389" s="12" t="s">
        <v>39</v>
      </c>
      <c r="AX1389" s="12" t="s">
        <v>76</v>
      </c>
      <c r="AY1389" s="227" t="s">
        <v>179</v>
      </c>
    </row>
    <row r="1390" spans="2:65" s="14" customFormat="1" ht="13.5">
      <c r="B1390" s="240"/>
      <c r="C1390" s="241"/>
      <c r="D1390" s="218" t="s">
        <v>189</v>
      </c>
      <c r="E1390" s="242" t="s">
        <v>22</v>
      </c>
      <c r="F1390" s="243" t="s">
        <v>1093</v>
      </c>
      <c r="G1390" s="241"/>
      <c r="H1390" s="244" t="s">
        <v>22</v>
      </c>
      <c r="I1390" s="245"/>
      <c r="J1390" s="241"/>
      <c r="K1390" s="241"/>
      <c r="L1390" s="246"/>
      <c r="M1390" s="247"/>
      <c r="N1390" s="248"/>
      <c r="O1390" s="248"/>
      <c r="P1390" s="248"/>
      <c r="Q1390" s="248"/>
      <c r="R1390" s="248"/>
      <c r="S1390" s="248"/>
      <c r="T1390" s="249"/>
      <c r="AT1390" s="250" t="s">
        <v>189</v>
      </c>
      <c r="AU1390" s="250" t="s">
        <v>84</v>
      </c>
      <c r="AV1390" s="14" t="s">
        <v>24</v>
      </c>
      <c r="AW1390" s="14" t="s">
        <v>39</v>
      </c>
      <c r="AX1390" s="14" t="s">
        <v>76</v>
      </c>
      <c r="AY1390" s="250" t="s">
        <v>179</v>
      </c>
    </row>
    <row r="1391" spans="2:65" s="12" customFormat="1" ht="13.5">
      <c r="B1391" s="216"/>
      <c r="C1391" s="217"/>
      <c r="D1391" s="218" t="s">
        <v>189</v>
      </c>
      <c r="E1391" s="219" t="s">
        <v>22</v>
      </c>
      <c r="F1391" s="220" t="s">
        <v>1098</v>
      </c>
      <c r="G1391" s="217"/>
      <c r="H1391" s="221">
        <v>41.307000000000002</v>
      </c>
      <c r="I1391" s="222"/>
      <c r="J1391" s="217"/>
      <c r="K1391" s="217"/>
      <c r="L1391" s="223"/>
      <c r="M1391" s="224"/>
      <c r="N1391" s="225"/>
      <c r="O1391" s="225"/>
      <c r="P1391" s="225"/>
      <c r="Q1391" s="225"/>
      <c r="R1391" s="225"/>
      <c r="S1391" s="225"/>
      <c r="T1391" s="226"/>
      <c r="AT1391" s="227" t="s">
        <v>189</v>
      </c>
      <c r="AU1391" s="227" t="s">
        <v>84</v>
      </c>
      <c r="AV1391" s="12" t="s">
        <v>84</v>
      </c>
      <c r="AW1391" s="12" t="s">
        <v>39</v>
      </c>
      <c r="AX1391" s="12" t="s">
        <v>76</v>
      </c>
      <c r="AY1391" s="227" t="s">
        <v>179</v>
      </c>
    </row>
    <row r="1392" spans="2:65" s="14" customFormat="1" ht="13.5">
      <c r="B1392" s="240"/>
      <c r="C1392" s="241"/>
      <c r="D1392" s="218" t="s">
        <v>189</v>
      </c>
      <c r="E1392" s="242" t="s">
        <v>22</v>
      </c>
      <c r="F1392" s="243" t="s">
        <v>1095</v>
      </c>
      <c r="G1392" s="241"/>
      <c r="H1392" s="244" t="s">
        <v>22</v>
      </c>
      <c r="I1392" s="245"/>
      <c r="J1392" s="241"/>
      <c r="K1392" s="241"/>
      <c r="L1392" s="246"/>
      <c r="M1392" s="247"/>
      <c r="N1392" s="248"/>
      <c r="O1392" s="248"/>
      <c r="P1392" s="248"/>
      <c r="Q1392" s="248"/>
      <c r="R1392" s="248"/>
      <c r="S1392" s="248"/>
      <c r="T1392" s="249"/>
      <c r="AT1392" s="250" t="s">
        <v>189</v>
      </c>
      <c r="AU1392" s="250" t="s">
        <v>84</v>
      </c>
      <c r="AV1392" s="14" t="s">
        <v>24</v>
      </c>
      <c r="AW1392" s="14" t="s">
        <v>39</v>
      </c>
      <c r="AX1392" s="14" t="s">
        <v>76</v>
      </c>
      <c r="AY1392" s="250" t="s">
        <v>179</v>
      </c>
    </row>
    <row r="1393" spans="2:65" s="12" customFormat="1" ht="13.5">
      <c r="B1393" s="216"/>
      <c r="C1393" s="217"/>
      <c r="D1393" s="218" t="s">
        <v>189</v>
      </c>
      <c r="E1393" s="219" t="s">
        <v>22</v>
      </c>
      <c r="F1393" s="220" t="s">
        <v>1099</v>
      </c>
      <c r="G1393" s="217"/>
      <c r="H1393" s="221">
        <v>2.891</v>
      </c>
      <c r="I1393" s="222"/>
      <c r="J1393" s="217"/>
      <c r="K1393" s="217"/>
      <c r="L1393" s="223"/>
      <c r="M1393" s="224"/>
      <c r="N1393" s="225"/>
      <c r="O1393" s="225"/>
      <c r="P1393" s="225"/>
      <c r="Q1393" s="225"/>
      <c r="R1393" s="225"/>
      <c r="S1393" s="225"/>
      <c r="T1393" s="226"/>
      <c r="AT1393" s="227" t="s">
        <v>189</v>
      </c>
      <c r="AU1393" s="227" t="s">
        <v>84</v>
      </c>
      <c r="AV1393" s="12" t="s">
        <v>84</v>
      </c>
      <c r="AW1393" s="12" t="s">
        <v>39</v>
      </c>
      <c r="AX1393" s="12" t="s">
        <v>76</v>
      </c>
      <c r="AY1393" s="227" t="s">
        <v>179</v>
      </c>
    </row>
    <row r="1394" spans="2:65" s="14" customFormat="1" ht="13.5">
      <c r="B1394" s="240"/>
      <c r="C1394" s="241"/>
      <c r="D1394" s="218" t="s">
        <v>189</v>
      </c>
      <c r="E1394" s="242" t="s">
        <v>22</v>
      </c>
      <c r="F1394" s="243" t="s">
        <v>1100</v>
      </c>
      <c r="G1394" s="241"/>
      <c r="H1394" s="244" t="s">
        <v>22</v>
      </c>
      <c r="I1394" s="245"/>
      <c r="J1394" s="241"/>
      <c r="K1394" s="241"/>
      <c r="L1394" s="246"/>
      <c r="M1394" s="247"/>
      <c r="N1394" s="248"/>
      <c r="O1394" s="248"/>
      <c r="P1394" s="248"/>
      <c r="Q1394" s="248"/>
      <c r="R1394" s="248"/>
      <c r="S1394" s="248"/>
      <c r="T1394" s="249"/>
      <c r="AT1394" s="250" t="s">
        <v>189</v>
      </c>
      <c r="AU1394" s="250" t="s">
        <v>84</v>
      </c>
      <c r="AV1394" s="14" t="s">
        <v>24</v>
      </c>
      <c r="AW1394" s="14" t="s">
        <v>39</v>
      </c>
      <c r="AX1394" s="14" t="s">
        <v>76</v>
      </c>
      <c r="AY1394" s="250" t="s">
        <v>179</v>
      </c>
    </row>
    <row r="1395" spans="2:65" s="12" customFormat="1" ht="13.5">
      <c r="B1395" s="216"/>
      <c r="C1395" s="217"/>
      <c r="D1395" s="218" t="s">
        <v>189</v>
      </c>
      <c r="E1395" s="219" t="s">
        <v>22</v>
      </c>
      <c r="F1395" s="220" t="s">
        <v>1101</v>
      </c>
      <c r="G1395" s="217"/>
      <c r="H1395" s="221">
        <v>30.38</v>
      </c>
      <c r="I1395" s="222"/>
      <c r="J1395" s="217"/>
      <c r="K1395" s="217"/>
      <c r="L1395" s="223"/>
      <c r="M1395" s="224"/>
      <c r="N1395" s="225"/>
      <c r="O1395" s="225"/>
      <c r="P1395" s="225"/>
      <c r="Q1395" s="225"/>
      <c r="R1395" s="225"/>
      <c r="S1395" s="225"/>
      <c r="T1395" s="226"/>
      <c r="AT1395" s="227" t="s">
        <v>189</v>
      </c>
      <c r="AU1395" s="227" t="s">
        <v>84</v>
      </c>
      <c r="AV1395" s="12" t="s">
        <v>84</v>
      </c>
      <c r="AW1395" s="12" t="s">
        <v>39</v>
      </c>
      <c r="AX1395" s="12" t="s">
        <v>76</v>
      </c>
      <c r="AY1395" s="227" t="s">
        <v>179</v>
      </c>
    </row>
    <row r="1396" spans="2:65" s="14" customFormat="1" ht="13.5">
      <c r="B1396" s="240"/>
      <c r="C1396" s="241"/>
      <c r="D1396" s="218" t="s">
        <v>189</v>
      </c>
      <c r="E1396" s="242" t="s">
        <v>22</v>
      </c>
      <c r="F1396" s="243" t="s">
        <v>1370</v>
      </c>
      <c r="G1396" s="241"/>
      <c r="H1396" s="244" t="s">
        <v>22</v>
      </c>
      <c r="I1396" s="245"/>
      <c r="J1396" s="241"/>
      <c r="K1396" s="241"/>
      <c r="L1396" s="246"/>
      <c r="M1396" s="247"/>
      <c r="N1396" s="248"/>
      <c r="O1396" s="248"/>
      <c r="P1396" s="248"/>
      <c r="Q1396" s="248"/>
      <c r="R1396" s="248"/>
      <c r="S1396" s="248"/>
      <c r="T1396" s="249"/>
      <c r="AT1396" s="250" t="s">
        <v>189</v>
      </c>
      <c r="AU1396" s="250" t="s">
        <v>84</v>
      </c>
      <c r="AV1396" s="14" t="s">
        <v>24</v>
      </c>
      <c r="AW1396" s="14" t="s">
        <v>39</v>
      </c>
      <c r="AX1396" s="14" t="s">
        <v>76</v>
      </c>
      <c r="AY1396" s="250" t="s">
        <v>179</v>
      </c>
    </row>
    <row r="1397" spans="2:65" s="14" customFormat="1" ht="13.5">
      <c r="B1397" s="240"/>
      <c r="C1397" s="241"/>
      <c r="D1397" s="218" t="s">
        <v>189</v>
      </c>
      <c r="E1397" s="242" t="s">
        <v>22</v>
      </c>
      <c r="F1397" s="243" t="s">
        <v>1405</v>
      </c>
      <c r="G1397" s="241"/>
      <c r="H1397" s="244" t="s">
        <v>22</v>
      </c>
      <c r="I1397" s="245"/>
      <c r="J1397" s="241"/>
      <c r="K1397" s="241"/>
      <c r="L1397" s="246"/>
      <c r="M1397" s="247"/>
      <c r="N1397" s="248"/>
      <c r="O1397" s="248"/>
      <c r="P1397" s="248"/>
      <c r="Q1397" s="248"/>
      <c r="R1397" s="248"/>
      <c r="S1397" s="248"/>
      <c r="T1397" s="249"/>
      <c r="AT1397" s="250" t="s">
        <v>189</v>
      </c>
      <c r="AU1397" s="250" t="s">
        <v>84</v>
      </c>
      <c r="AV1397" s="14" t="s">
        <v>24</v>
      </c>
      <c r="AW1397" s="14" t="s">
        <v>39</v>
      </c>
      <c r="AX1397" s="14" t="s">
        <v>76</v>
      </c>
      <c r="AY1397" s="250" t="s">
        <v>179</v>
      </c>
    </row>
    <row r="1398" spans="2:65" s="12" customFormat="1" ht="13.5">
      <c r="B1398" s="216"/>
      <c r="C1398" s="217"/>
      <c r="D1398" s="218" t="s">
        <v>189</v>
      </c>
      <c r="E1398" s="219" t="s">
        <v>22</v>
      </c>
      <c r="F1398" s="220" t="s">
        <v>1406</v>
      </c>
      <c r="G1398" s="217"/>
      <c r="H1398" s="221">
        <v>21.44</v>
      </c>
      <c r="I1398" s="222"/>
      <c r="J1398" s="217"/>
      <c r="K1398" s="217"/>
      <c r="L1398" s="223"/>
      <c r="M1398" s="224"/>
      <c r="N1398" s="225"/>
      <c r="O1398" s="225"/>
      <c r="P1398" s="225"/>
      <c r="Q1398" s="225"/>
      <c r="R1398" s="225"/>
      <c r="S1398" s="225"/>
      <c r="T1398" s="226"/>
      <c r="AT1398" s="227" t="s">
        <v>189</v>
      </c>
      <c r="AU1398" s="227" t="s">
        <v>84</v>
      </c>
      <c r="AV1398" s="12" t="s">
        <v>84</v>
      </c>
      <c r="AW1398" s="12" t="s">
        <v>39</v>
      </c>
      <c r="AX1398" s="12" t="s">
        <v>76</v>
      </c>
      <c r="AY1398" s="227" t="s">
        <v>179</v>
      </c>
    </row>
    <row r="1399" spans="2:65" s="13" customFormat="1" ht="13.5">
      <c r="B1399" s="228"/>
      <c r="C1399" s="229"/>
      <c r="D1399" s="230" t="s">
        <v>189</v>
      </c>
      <c r="E1399" s="231" t="s">
        <v>22</v>
      </c>
      <c r="F1399" s="232" t="s">
        <v>191</v>
      </c>
      <c r="G1399" s="229"/>
      <c r="H1399" s="233">
        <v>119.16500000000001</v>
      </c>
      <c r="I1399" s="234"/>
      <c r="J1399" s="229"/>
      <c r="K1399" s="229"/>
      <c r="L1399" s="235"/>
      <c r="M1399" s="236"/>
      <c r="N1399" s="237"/>
      <c r="O1399" s="237"/>
      <c r="P1399" s="237"/>
      <c r="Q1399" s="237"/>
      <c r="R1399" s="237"/>
      <c r="S1399" s="237"/>
      <c r="T1399" s="238"/>
      <c r="AT1399" s="239" t="s">
        <v>189</v>
      </c>
      <c r="AU1399" s="239" t="s">
        <v>84</v>
      </c>
      <c r="AV1399" s="13" t="s">
        <v>187</v>
      </c>
      <c r="AW1399" s="13" t="s">
        <v>39</v>
      </c>
      <c r="AX1399" s="13" t="s">
        <v>24</v>
      </c>
      <c r="AY1399" s="239" t="s">
        <v>179</v>
      </c>
    </row>
    <row r="1400" spans="2:65" s="1" customFormat="1" ht="22.5" customHeight="1">
      <c r="B1400" s="41"/>
      <c r="C1400" s="204" t="s">
        <v>1023</v>
      </c>
      <c r="D1400" s="204" t="s">
        <v>182</v>
      </c>
      <c r="E1400" s="205" t="s">
        <v>1407</v>
      </c>
      <c r="F1400" s="206" t="s">
        <v>1408</v>
      </c>
      <c r="G1400" s="207" t="s">
        <v>185</v>
      </c>
      <c r="H1400" s="208">
        <v>119.16500000000001</v>
      </c>
      <c r="I1400" s="209"/>
      <c r="J1400" s="210">
        <f>ROUND(I1400*H1400,2)</f>
        <v>0</v>
      </c>
      <c r="K1400" s="206" t="s">
        <v>186</v>
      </c>
      <c r="L1400" s="61"/>
      <c r="M1400" s="211" t="s">
        <v>22</v>
      </c>
      <c r="N1400" s="212" t="s">
        <v>47</v>
      </c>
      <c r="O1400" s="42"/>
      <c r="P1400" s="213">
        <f>O1400*H1400</f>
        <v>0</v>
      </c>
      <c r="Q1400" s="213">
        <v>0</v>
      </c>
      <c r="R1400" s="213">
        <f>Q1400*H1400</f>
        <v>0</v>
      </c>
      <c r="S1400" s="213">
        <v>0</v>
      </c>
      <c r="T1400" s="214">
        <f>S1400*H1400</f>
        <v>0</v>
      </c>
      <c r="AR1400" s="24" t="s">
        <v>266</v>
      </c>
      <c r="AT1400" s="24" t="s">
        <v>182</v>
      </c>
      <c r="AU1400" s="24" t="s">
        <v>84</v>
      </c>
      <c r="AY1400" s="24" t="s">
        <v>179</v>
      </c>
      <c r="BE1400" s="215">
        <f>IF(N1400="základní",J1400,0)</f>
        <v>0</v>
      </c>
      <c r="BF1400" s="215">
        <f>IF(N1400="snížená",J1400,0)</f>
        <v>0</v>
      </c>
      <c r="BG1400" s="215">
        <f>IF(N1400="zákl. přenesená",J1400,0)</f>
        <v>0</v>
      </c>
      <c r="BH1400" s="215">
        <f>IF(N1400="sníž. přenesená",J1400,0)</f>
        <v>0</v>
      </c>
      <c r="BI1400" s="215">
        <f>IF(N1400="nulová",J1400,0)</f>
        <v>0</v>
      </c>
      <c r="BJ1400" s="24" t="s">
        <v>24</v>
      </c>
      <c r="BK1400" s="215">
        <f>ROUND(I1400*H1400,2)</f>
        <v>0</v>
      </c>
      <c r="BL1400" s="24" t="s">
        <v>266</v>
      </c>
      <c r="BM1400" s="24" t="s">
        <v>1409</v>
      </c>
    </row>
    <row r="1401" spans="2:65" s="14" customFormat="1" ht="13.5">
      <c r="B1401" s="240"/>
      <c r="C1401" s="241"/>
      <c r="D1401" s="218" t="s">
        <v>189</v>
      </c>
      <c r="E1401" s="242" t="s">
        <v>22</v>
      </c>
      <c r="F1401" s="243" t="s">
        <v>1071</v>
      </c>
      <c r="G1401" s="241"/>
      <c r="H1401" s="244" t="s">
        <v>22</v>
      </c>
      <c r="I1401" s="245"/>
      <c r="J1401" s="241"/>
      <c r="K1401" s="241"/>
      <c r="L1401" s="246"/>
      <c r="M1401" s="247"/>
      <c r="N1401" s="248"/>
      <c r="O1401" s="248"/>
      <c r="P1401" s="248"/>
      <c r="Q1401" s="248"/>
      <c r="R1401" s="248"/>
      <c r="S1401" s="248"/>
      <c r="T1401" s="249"/>
      <c r="AT1401" s="250" t="s">
        <v>189</v>
      </c>
      <c r="AU1401" s="250" t="s">
        <v>84</v>
      </c>
      <c r="AV1401" s="14" t="s">
        <v>24</v>
      </c>
      <c r="AW1401" s="14" t="s">
        <v>39</v>
      </c>
      <c r="AX1401" s="14" t="s">
        <v>76</v>
      </c>
      <c r="AY1401" s="250" t="s">
        <v>179</v>
      </c>
    </row>
    <row r="1402" spans="2:65" s="14" customFormat="1" ht="13.5">
      <c r="B1402" s="240"/>
      <c r="C1402" s="241"/>
      <c r="D1402" s="218" t="s">
        <v>189</v>
      </c>
      <c r="E1402" s="242" t="s">
        <v>22</v>
      </c>
      <c r="F1402" s="243" t="s">
        <v>1091</v>
      </c>
      <c r="G1402" s="241"/>
      <c r="H1402" s="244" t="s">
        <v>22</v>
      </c>
      <c r="I1402" s="245"/>
      <c r="J1402" s="241"/>
      <c r="K1402" s="241"/>
      <c r="L1402" s="246"/>
      <c r="M1402" s="247"/>
      <c r="N1402" s="248"/>
      <c r="O1402" s="248"/>
      <c r="P1402" s="248"/>
      <c r="Q1402" s="248"/>
      <c r="R1402" s="248"/>
      <c r="S1402" s="248"/>
      <c r="T1402" s="249"/>
      <c r="AT1402" s="250" t="s">
        <v>189</v>
      </c>
      <c r="AU1402" s="250" t="s">
        <v>84</v>
      </c>
      <c r="AV1402" s="14" t="s">
        <v>24</v>
      </c>
      <c r="AW1402" s="14" t="s">
        <v>39</v>
      </c>
      <c r="AX1402" s="14" t="s">
        <v>76</v>
      </c>
      <c r="AY1402" s="250" t="s">
        <v>179</v>
      </c>
    </row>
    <row r="1403" spans="2:65" s="12" customFormat="1" ht="13.5">
      <c r="B1403" s="216"/>
      <c r="C1403" s="217"/>
      <c r="D1403" s="218" t="s">
        <v>189</v>
      </c>
      <c r="E1403" s="219" t="s">
        <v>22</v>
      </c>
      <c r="F1403" s="220" t="s">
        <v>1097</v>
      </c>
      <c r="G1403" s="217"/>
      <c r="H1403" s="221">
        <v>23.146999999999998</v>
      </c>
      <c r="I1403" s="222"/>
      <c r="J1403" s="217"/>
      <c r="K1403" s="217"/>
      <c r="L1403" s="223"/>
      <c r="M1403" s="224"/>
      <c r="N1403" s="225"/>
      <c r="O1403" s="225"/>
      <c r="P1403" s="225"/>
      <c r="Q1403" s="225"/>
      <c r="R1403" s="225"/>
      <c r="S1403" s="225"/>
      <c r="T1403" s="226"/>
      <c r="AT1403" s="227" t="s">
        <v>189</v>
      </c>
      <c r="AU1403" s="227" t="s">
        <v>84</v>
      </c>
      <c r="AV1403" s="12" t="s">
        <v>84</v>
      </c>
      <c r="AW1403" s="12" t="s">
        <v>39</v>
      </c>
      <c r="AX1403" s="12" t="s">
        <v>76</v>
      </c>
      <c r="AY1403" s="227" t="s">
        <v>179</v>
      </c>
    </row>
    <row r="1404" spans="2:65" s="14" customFormat="1" ht="13.5">
      <c r="B1404" s="240"/>
      <c r="C1404" s="241"/>
      <c r="D1404" s="218" t="s">
        <v>189</v>
      </c>
      <c r="E1404" s="242" t="s">
        <v>22</v>
      </c>
      <c r="F1404" s="243" t="s">
        <v>1093</v>
      </c>
      <c r="G1404" s="241"/>
      <c r="H1404" s="244" t="s">
        <v>22</v>
      </c>
      <c r="I1404" s="245"/>
      <c r="J1404" s="241"/>
      <c r="K1404" s="241"/>
      <c r="L1404" s="246"/>
      <c r="M1404" s="247"/>
      <c r="N1404" s="248"/>
      <c r="O1404" s="248"/>
      <c r="P1404" s="248"/>
      <c r="Q1404" s="248"/>
      <c r="R1404" s="248"/>
      <c r="S1404" s="248"/>
      <c r="T1404" s="249"/>
      <c r="AT1404" s="250" t="s">
        <v>189</v>
      </c>
      <c r="AU1404" s="250" t="s">
        <v>84</v>
      </c>
      <c r="AV1404" s="14" t="s">
        <v>24</v>
      </c>
      <c r="AW1404" s="14" t="s">
        <v>39</v>
      </c>
      <c r="AX1404" s="14" t="s">
        <v>76</v>
      </c>
      <c r="AY1404" s="250" t="s">
        <v>179</v>
      </c>
    </row>
    <row r="1405" spans="2:65" s="12" customFormat="1" ht="13.5">
      <c r="B1405" s="216"/>
      <c r="C1405" s="217"/>
      <c r="D1405" s="218" t="s">
        <v>189</v>
      </c>
      <c r="E1405" s="219" t="s">
        <v>22</v>
      </c>
      <c r="F1405" s="220" t="s">
        <v>1098</v>
      </c>
      <c r="G1405" s="217"/>
      <c r="H1405" s="221">
        <v>41.307000000000002</v>
      </c>
      <c r="I1405" s="222"/>
      <c r="J1405" s="217"/>
      <c r="K1405" s="217"/>
      <c r="L1405" s="223"/>
      <c r="M1405" s="224"/>
      <c r="N1405" s="225"/>
      <c r="O1405" s="225"/>
      <c r="P1405" s="225"/>
      <c r="Q1405" s="225"/>
      <c r="R1405" s="225"/>
      <c r="S1405" s="225"/>
      <c r="T1405" s="226"/>
      <c r="AT1405" s="227" t="s">
        <v>189</v>
      </c>
      <c r="AU1405" s="227" t="s">
        <v>84</v>
      </c>
      <c r="AV1405" s="12" t="s">
        <v>84</v>
      </c>
      <c r="AW1405" s="12" t="s">
        <v>39</v>
      </c>
      <c r="AX1405" s="12" t="s">
        <v>76</v>
      </c>
      <c r="AY1405" s="227" t="s">
        <v>179</v>
      </c>
    </row>
    <row r="1406" spans="2:65" s="14" customFormat="1" ht="13.5">
      <c r="B1406" s="240"/>
      <c r="C1406" s="241"/>
      <c r="D1406" s="218" t="s">
        <v>189</v>
      </c>
      <c r="E1406" s="242" t="s">
        <v>22</v>
      </c>
      <c r="F1406" s="243" t="s">
        <v>1095</v>
      </c>
      <c r="G1406" s="241"/>
      <c r="H1406" s="244" t="s">
        <v>22</v>
      </c>
      <c r="I1406" s="245"/>
      <c r="J1406" s="241"/>
      <c r="K1406" s="241"/>
      <c r="L1406" s="246"/>
      <c r="M1406" s="247"/>
      <c r="N1406" s="248"/>
      <c r="O1406" s="248"/>
      <c r="P1406" s="248"/>
      <c r="Q1406" s="248"/>
      <c r="R1406" s="248"/>
      <c r="S1406" s="248"/>
      <c r="T1406" s="249"/>
      <c r="AT1406" s="250" t="s">
        <v>189</v>
      </c>
      <c r="AU1406" s="250" t="s">
        <v>84</v>
      </c>
      <c r="AV1406" s="14" t="s">
        <v>24</v>
      </c>
      <c r="AW1406" s="14" t="s">
        <v>39</v>
      </c>
      <c r="AX1406" s="14" t="s">
        <v>76</v>
      </c>
      <c r="AY1406" s="250" t="s">
        <v>179</v>
      </c>
    </row>
    <row r="1407" spans="2:65" s="12" customFormat="1" ht="13.5">
      <c r="B1407" s="216"/>
      <c r="C1407" s="217"/>
      <c r="D1407" s="218" t="s">
        <v>189</v>
      </c>
      <c r="E1407" s="219" t="s">
        <v>22</v>
      </c>
      <c r="F1407" s="220" t="s">
        <v>1099</v>
      </c>
      <c r="G1407" s="217"/>
      <c r="H1407" s="221">
        <v>2.891</v>
      </c>
      <c r="I1407" s="222"/>
      <c r="J1407" s="217"/>
      <c r="K1407" s="217"/>
      <c r="L1407" s="223"/>
      <c r="M1407" s="224"/>
      <c r="N1407" s="225"/>
      <c r="O1407" s="225"/>
      <c r="P1407" s="225"/>
      <c r="Q1407" s="225"/>
      <c r="R1407" s="225"/>
      <c r="S1407" s="225"/>
      <c r="T1407" s="226"/>
      <c r="AT1407" s="227" t="s">
        <v>189</v>
      </c>
      <c r="AU1407" s="227" t="s">
        <v>84</v>
      </c>
      <c r="AV1407" s="12" t="s">
        <v>84</v>
      </c>
      <c r="AW1407" s="12" t="s">
        <v>39</v>
      </c>
      <c r="AX1407" s="12" t="s">
        <v>76</v>
      </c>
      <c r="AY1407" s="227" t="s">
        <v>179</v>
      </c>
    </row>
    <row r="1408" spans="2:65" s="14" customFormat="1" ht="13.5">
      <c r="B1408" s="240"/>
      <c r="C1408" s="241"/>
      <c r="D1408" s="218" t="s">
        <v>189</v>
      </c>
      <c r="E1408" s="242" t="s">
        <v>22</v>
      </c>
      <c r="F1408" s="243" t="s">
        <v>1100</v>
      </c>
      <c r="G1408" s="241"/>
      <c r="H1408" s="244" t="s">
        <v>22</v>
      </c>
      <c r="I1408" s="245"/>
      <c r="J1408" s="241"/>
      <c r="K1408" s="241"/>
      <c r="L1408" s="246"/>
      <c r="M1408" s="247"/>
      <c r="N1408" s="248"/>
      <c r="O1408" s="248"/>
      <c r="P1408" s="248"/>
      <c r="Q1408" s="248"/>
      <c r="R1408" s="248"/>
      <c r="S1408" s="248"/>
      <c r="T1408" s="249"/>
      <c r="AT1408" s="250" t="s">
        <v>189</v>
      </c>
      <c r="AU1408" s="250" t="s">
        <v>84</v>
      </c>
      <c r="AV1408" s="14" t="s">
        <v>24</v>
      </c>
      <c r="AW1408" s="14" t="s">
        <v>39</v>
      </c>
      <c r="AX1408" s="14" t="s">
        <v>76</v>
      </c>
      <c r="AY1408" s="250" t="s">
        <v>179</v>
      </c>
    </row>
    <row r="1409" spans="2:65" s="12" customFormat="1" ht="13.5">
      <c r="B1409" s="216"/>
      <c r="C1409" s="217"/>
      <c r="D1409" s="218" t="s">
        <v>189</v>
      </c>
      <c r="E1409" s="219" t="s">
        <v>22</v>
      </c>
      <c r="F1409" s="220" t="s">
        <v>1101</v>
      </c>
      <c r="G1409" s="217"/>
      <c r="H1409" s="221">
        <v>30.38</v>
      </c>
      <c r="I1409" s="222"/>
      <c r="J1409" s="217"/>
      <c r="K1409" s="217"/>
      <c r="L1409" s="223"/>
      <c r="M1409" s="224"/>
      <c r="N1409" s="225"/>
      <c r="O1409" s="225"/>
      <c r="P1409" s="225"/>
      <c r="Q1409" s="225"/>
      <c r="R1409" s="225"/>
      <c r="S1409" s="225"/>
      <c r="T1409" s="226"/>
      <c r="AT1409" s="227" t="s">
        <v>189</v>
      </c>
      <c r="AU1409" s="227" t="s">
        <v>84</v>
      </c>
      <c r="AV1409" s="12" t="s">
        <v>84</v>
      </c>
      <c r="AW1409" s="12" t="s">
        <v>39</v>
      </c>
      <c r="AX1409" s="12" t="s">
        <v>76</v>
      </c>
      <c r="AY1409" s="227" t="s">
        <v>179</v>
      </c>
    </row>
    <row r="1410" spans="2:65" s="14" customFormat="1" ht="13.5">
      <c r="B1410" s="240"/>
      <c r="C1410" s="241"/>
      <c r="D1410" s="218" t="s">
        <v>189</v>
      </c>
      <c r="E1410" s="242" t="s">
        <v>22</v>
      </c>
      <c r="F1410" s="243" t="s">
        <v>1370</v>
      </c>
      <c r="G1410" s="241"/>
      <c r="H1410" s="244" t="s">
        <v>22</v>
      </c>
      <c r="I1410" s="245"/>
      <c r="J1410" s="241"/>
      <c r="K1410" s="241"/>
      <c r="L1410" s="246"/>
      <c r="M1410" s="247"/>
      <c r="N1410" s="248"/>
      <c r="O1410" s="248"/>
      <c r="P1410" s="248"/>
      <c r="Q1410" s="248"/>
      <c r="R1410" s="248"/>
      <c r="S1410" s="248"/>
      <c r="T1410" s="249"/>
      <c r="AT1410" s="250" t="s">
        <v>189</v>
      </c>
      <c r="AU1410" s="250" t="s">
        <v>84</v>
      </c>
      <c r="AV1410" s="14" t="s">
        <v>24</v>
      </c>
      <c r="AW1410" s="14" t="s">
        <v>39</v>
      </c>
      <c r="AX1410" s="14" t="s">
        <v>76</v>
      </c>
      <c r="AY1410" s="250" t="s">
        <v>179</v>
      </c>
    </row>
    <row r="1411" spans="2:65" s="14" customFormat="1" ht="13.5">
      <c r="B1411" s="240"/>
      <c r="C1411" s="241"/>
      <c r="D1411" s="218" t="s">
        <v>189</v>
      </c>
      <c r="E1411" s="242" t="s">
        <v>22</v>
      </c>
      <c r="F1411" s="243" t="s">
        <v>1405</v>
      </c>
      <c r="G1411" s="241"/>
      <c r="H1411" s="244" t="s">
        <v>22</v>
      </c>
      <c r="I1411" s="245"/>
      <c r="J1411" s="241"/>
      <c r="K1411" s="241"/>
      <c r="L1411" s="246"/>
      <c r="M1411" s="247"/>
      <c r="N1411" s="248"/>
      <c r="O1411" s="248"/>
      <c r="P1411" s="248"/>
      <c r="Q1411" s="248"/>
      <c r="R1411" s="248"/>
      <c r="S1411" s="248"/>
      <c r="T1411" s="249"/>
      <c r="AT1411" s="250" t="s">
        <v>189</v>
      </c>
      <c r="AU1411" s="250" t="s">
        <v>84</v>
      </c>
      <c r="AV1411" s="14" t="s">
        <v>24</v>
      </c>
      <c r="AW1411" s="14" t="s">
        <v>39</v>
      </c>
      <c r="AX1411" s="14" t="s">
        <v>76</v>
      </c>
      <c r="AY1411" s="250" t="s">
        <v>179</v>
      </c>
    </row>
    <row r="1412" spans="2:65" s="12" customFormat="1" ht="13.5">
      <c r="B1412" s="216"/>
      <c r="C1412" s="217"/>
      <c r="D1412" s="218" t="s">
        <v>189</v>
      </c>
      <c r="E1412" s="219" t="s">
        <v>22</v>
      </c>
      <c r="F1412" s="220" t="s">
        <v>1406</v>
      </c>
      <c r="G1412" s="217"/>
      <c r="H1412" s="221">
        <v>21.44</v>
      </c>
      <c r="I1412" s="222"/>
      <c r="J1412" s="217"/>
      <c r="K1412" s="217"/>
      <c r="L1412" s="223"/>
      <c r="M1412" s="224"/>
      <c r="N1412" s="225"/>
      <c r="O1412" s="225"/>
      <c r="P1412" s="225"/>
      <c r="Q1412" s="225"/>
      <c r="R1412" s="225"/>
      <c r="S1412" s="225"/>
      <c r="T1412" s="226"/>
      <c r="AT1412" s="227" t="s">
        <v>189</v>
      </c>
      <c r="AU1412" s="227" t="s">
        <v>84</v>
      </c>
      <c r="AV1412" s="12" t="s">
        <v>84</v>
      </c>
      <c r="AW1412" s="12" t="s">
        <v>39</v>
      </c>
      <c r="AX1412" s="12" t="s">
        <v>76</v>
      </c>
      <c r="AY1412" s="227" t="s">
        <v>179</v>
      </c>
    </row>
    <row r="1413" spans="2:65" s="13" customFormat="1" ht="13.5">
      <c r="B1413" s="228"/>
      <c r="C1413" s="229"/>
      <c r="D1413" s="230" t="s">
        <v>189</v>
      </c>
      <c r="E1413" s="231" t="s">
        <v>22</v>
      </c>
      <c r="F1413" s="232" t="s">
        <v>191</v>
      </c>
      <c r="G1413" s="229"/>
      <c r="H1413" s="233">
        <v>119.16500000000001</v>
      </c>
      <c r="I1413" s="234"/>
      <c r="J1413" s="229"/>
      <c r="K1413" s="229"/>
      <c r="L1413" s="235"/>
      <c r="M1413" s="236"/>
      <c r="N1413" s="237"/>
      <c r="O1413" s="237"/>
      <c r="P1413" s="237"/>
      <c r="Q1413" s="237"/>
      <c r="R1413" s="237"/>
      <c r="S1413" s="237"/>
      <c r="T1413" s="238"/>
      <c r="AT1413" s="239" t="s">
        <v>189</v>
      </c>
      <c r="AU1413" s="239" t="s">
        <v>84</v>
      </c>
      <c r="AV1413" s="13" t="s">
        <v>187</v>
      </c>
      <c r="AW1413" s="13" t="s">
        <v>39</v>
      </c>
      <c r="AX1413" s="13" t="s">
        <v>24</v>
      </c>
      <c r="AY1413" s="239" t="s">
        <v>179</v>
      </c>
    </row>
    <row r="1414" spans="2:65" s="1" customFormat="1" ht="22.5" customHeight="1">
      <c r="B1414" s="41"/>
      <c r="C1414" s="204" t="s">
        <v>1410</v>
      </c>
      <c r="D1414" s="204" t="s">
        <v>182</v>
      </c>
      <c r="E1414" s="205" t="s">
        <v>1411</v>
      </c>
      <c r="F1414" s="206" t="s">
        <v>1412</v>
      </c>
      <c r="G1414" s="207" t="s">
        <v>185</v>
      </c>
      <c r="H1414" s="208">
        <v>119.16500000000001</v>
      </c>
      <c r="I1414" s="209"/>
      <c r="J1414" s="210">
        <f>ROUND(I1414*H1414,2)</f>
        <v>0</v>
      </c>
      <c r="K1414" s="206" t="s">
        <v>186</v>
      </c>
      <c r="L1414" s="61"/>
      <c r="M1414" s="211" t="s">
        <v>22</v>
      </c>
      <c r="N1414" s="212" t="s">
        <v>47</v>
      </c>
      <c r="O1414" s="42"/>
      <c r="P1414" s="213">
        <f>O1414*H1414</f>
        <v>0</v>
      </c>
      <c r="Q1414" s="213">
        <v>0</v>
      </c>
      <c r="R1414" s="213">
        <f>Q1414*H1414</f>
        <v>0</v>
      </c>
      <c r="S1414" s="213">
        <v>0</v>
      </c>
      <c r="T1414" s="214">
        <f>S1414*H1414</f>
        <v>0</v>
      </c>
      <c r="AR1414" s="24" t="s">
        <v>266</v>
      </c>
      <c r="AT1414" s="24" t="s">
        <v>182</v>
      </c>
      <c r="AU1414" s="24" t="s">
        <v>84</v>
      </c>
      <c r="AY1414" s="24" t="s">
        <v>179</v>
      </c>
      <c r="BE1414" s="215">
        <f>IF(N1414="základní",J1414,0)</f>
        <v>0</v>
      </c>
      <c r="BF1414" s="215">
        <f>IF(N1414="snížená",J1414,0)</f>
        <v>0</v>
      </c>
      <c r="BG1414" s="215">
        <f>IF(N1414="zákl. přenesená",J1414,0)</f>
        <v>0</v>
      </c>
      <c r="BH1414" s="215">
        <f>IF(N1414="sníž. přenesená",J1414,0)</f>
        <v>0</v>
      </c>
      <c r="BI1414" s="215">
        <f>IF(N1414="nulová",J1414,0)</f>
        <v>0</v>
      </c>
      <c r="BJ1414" s="24" t="s">
        <v>24</v>
      </c>
      <c r="BK1414" s="215">
        <f>ROUND(I1414*H1414,2)</f>
        <v>0</v>
      </c>
      <c r="BL1414" s="24" t="s">
        <v>266</v>
      </c>
      <c r="BM1414" s="24" t="s">
        <v>1413</v>
      </c>
    </row>
    <row r="1415" spans="2:65" s="14" customFormat="1" ht="13.5">
      <c r="B1415" s="240"/>
      <c r="C1415" s="241"/>
      <c r="D1415" s="218" t="s">
        <v>189</v>
      </c>
      <c r="E1415" s="242" t="s">
        <v>22</v>
      </c>
      <c r="F1415" s="243" t="s">
        <v>1071</v>
      </c>
      <c r="G1415" s="241"/>
      <c r="H1415" s="244" t="s">
        <v>22</v>
      </c>
      <c r="I1415" s="245"/>
      <c r="J1415" s="241"/>
      <c r="K1415" s="241"/>
      <c r="L1415" s="246"/>
      <c r="M1415" s="247"/>
      <c r="N1415" s="248"/>
      <c r="O1415" s="248"/>
      <c r="P1415" s="248"/>
      <c r="Q1415" s="248"/>
      <c r="R1415" s="248"/>
      <c r="S1415" s="248"/>
      <c r="T1415" s="249"/>
      <c r="AT1415" s="250" t="s">
        <v>189</v>
      </c>
      <c r="AU1415" s="250" t="s">
        <v>84</v>
      </c>
      <c r="AV1415" s="14" t="s">
        <v>24</v>
      </c>
      <c r="AW1415" s="14" t="s">
        <v>39</v>
      </c>
      <c r="AX1415" s="14" t="s">
        <v>76</v>
      </c>
      <c r="AY1415" s="250" t="s">
        <v>179</v>
      </c>
    </row>
    <row r="1416" spans="2:65" s="14" customFormat="1" ht="13.5">
      <c r="B1416" s="240"/>
      <c r="C1416" s="241"/>
      <c r="D1416" s="218" t="s">
        <v>189</v>
      </c>
      <c r="E1416" s="242" t="s">
        <v>22</v>
      </c>
      <c r="F1416" s="243" t="s">
        <v>1091</v>
      </c>
      <c r="G1416" s="241"/>
      <c r="H1416" s="244" t="s">
        <v>22</v>
      </c>
      <c r="I1416" s="245"/>
      <c r="J1416" s="241"/>
      <c r="K1416" s="241"/>
      <c r="L1416" s="246"/>
      <c r="M1416" s="247"/>
      <c r="N1416" s="248"/>
      <c r="O1416" s="248"/>
      <c r="P1416" s="248"/>
      <c r="Q1416" s="248"/>
      <c r="R1416" s="248"/>
      <c r="S1416" s="248"/>
      <c r="T1416" s="249"/>
      <c r="AT1416" s="250" t="s">
        <v>189</v>
      </c>
      <c r="AU1416" s="250" t="s">
        <v>84</v>
      </c>
      <c r="AV1416" s="14" t="s">
        <v>24</v>
      </c>
      <c r="AW1416" s="14" t="s">
        <v>39</v>
      </c>
      <c r="AX1416" s="14" t="s">
        <v>76</v>
      </c>
      <c r="AY1416" s="250" t="s">
        <v>179</v>
      </c>
    </row>
    <row r="1417" spans="2:65" s="12" customFormat="1" ht="13.5">
      <c r="B1417" s="216"/>
      <c r="C1417" s="217"/>
      <c r="D1417" s="218" t="s">
        <v>189</v>
      </c>
      <c r="E1417" s="219" t="s">
        <v>22</v>
      </c>
      <c r="F1417" s="220" t="s">
        <v>1097</v>
      </c>
      <c r="G1417" s="217"/>
      <c r="H1417" s="221">
        <v>23.146999999999998</v>
      </c>
      <c r="I1417" s="222"/>
      <c r="J1417" s="217"/>
      <c r="K1417" s="217"/>
      <c r="L1417" s="223"/>
      <c r="M1417" s="224"/>
      <c r="N1417" s="225"/>
      <c r="O1417" s="225"/>
      <c r="P1417" s="225"/>
      <c r="Q1417" s="225"/>
      <c r="R1417" s="225"/>
      <c r="S1417" s="225"/>
      <c r="T1417" s="226"/>
      <c r="AT1417" s="227" t="s">
        <v>189</v>
      </c>
      <c r="AU1417" s="227" t="s">
        <v>84</v>
      </c>
      <c r="AV1417" s="12" t="s">
        <v>84</v>
      </c>
      <c r="AW1417" s="12" t="s">
        <v>39</v>
      </c>
      <c r="AX1417" s="12" t="s">
        <v>76</v>
      </c>
      <c r="AY1417" s="227" t="s">
        <v>179</v>
      </c>
    </row>
    <row r="1418" spans="2:65" s="14" customFormat="1" ht="13.5">
      <c r="B1418" s="240"/>
      <c r="C1418" s="241"/>
      <c r="D1418" s="218" t="s">
        <v>189</v>
      </c>
      <c r="E1418" s="242" t="s">
        <v>22</v>
      </c>
      <c r="F1418" s="243" t="s">
        <v>1093</v>
      </c>
      <c r="G1418" s="241"/>
      <c r="H1418" s="244" t="s">
        <v>22</v>
      </c>
      <c r="I1418" s="245"/>
      <c r="J1418" s="241"/>
      <c r="K1418" s="241"/>
      <c r="L1418" s="246"/>
      <c r="M1418" s="247"/>
      <c r="N1418" s="248"/>
      <c r="O1418" s="248"/>
      <c r="P1418" s="248"/>
      <c r="Q1418" s="248"/>
      <c r="R1418" s="248"/>
      <c r="S1418" s="248"/>
      <c r="T1418" s="249"/>
      <c r="AT1418" s="250" t="s">
        <v>189</v>
      </c>
      <c r="AU1418" s="250" t="s">
        <v>84</v>
      </c>
      <c r="AV1418" s="14" t="s">
        <v>24</v>
      </c>
      <c r="AW1418" s="14" t="s">
        <v>39</v>
      </c>
      <c r="AX1418" s="14" t="s">
        <v>76</v>
      </c>
      <c r="AY1418" s="250" t="s">
        <v>179</v>
      </c>
    </row>
    <row r="1419" spans="2:65" s="12" customFormat="1" ht="13.5">
      <c r="B1419" s="216"/>
      <c r="C1419" s="217"/>
      <c r="D1419" s="218" t="s">
        <v>189</v>
      </c>
      <c r="E1419" s="219" t="s">
        <v>22</v>
      </c>
      <c r="F1419" s="220" t="s">
        <v>1098</v>
      </c>
      <c r="G1419" s="217"/>
      <c r="H1419" s="221">
        <v>41.307000000000002</v>
      </c>
      <c r="I1419" s="222"/>
      <c r="J1419" s="217"/>
      <c r="K1419" s="217"/>
      <c r="L1419" s="223"/>
      <c r="M1419" s="224"/>
      <c r="N1419" s="225"/>
      <c r="O1419" s="225"/>
      <c r="P1419" s="225"/>
      <c r="Q1419" s="225"/>
      <c r="R1419" s="225"/>
      <c r="S1419" s="225"/>
      <c r="T1419" s="226"/>
      <c r="AT1419" s="227" t="s">
        <v>189</v>
      </c>
      <c r="AU1419" s="227" t="s">
        <v>84</v>
      </c>
      <c r="AV1419" s="12" t="s">
        <v>84</v>
      </c>
      <c r="AW1419" s="12" t="s">
        <v>39</v>
      </c>
      <c r="AX1419" s="12" t="s">
        <v>76</v>
      </c>
      <c r="AY1419" s="227" t="s">
        <v>179</v>
      </c>
    </row>
    <row r="1420" spans="2:65" s="14" customFormat="1" ht="13.5">
      <c r="B1420" s="240"/>
      <c r="C1420" s="241"/>
      <c r="D1420" s="218" t="s">
        <v>189</v>
      </c>
      <c r="E1420" s="242" t="s">
        <v>22</v>
      </c>
      <c r="F1420" s="243" t="s">
        <v>1095</v>
      </c>
      <c r="G1420" s="241"/>
      <c r="H1420" s="244" t="s">
        <v>22</v>
      </c>
      <c r="I1420" s="245"/>
      <c r="J1420" s="241"/>
      <c r="K1420" s="241"/>
      <c r="L1420" s="246"/>
      <c r="M1420" s="247"/>
      <c r="N1420" s="248"/>
      <c r="O1420" s="248"/>
      <c r="P1420" s="248"/>
      <c r="Q1420" s="248"/>
      <c r="R1420" s="248"/>
      <c r="S1420" s="248"/>
      <c r="T1420" s="249"/>
      <c r="AT1420" s="250" t="s">
        <v>189</v>
      </c>
      <c r="AU1420" s="250" t="s">
        <v>84</v>
      </c>
      <c r="AV1420" s="14" t="s">
        <v>24</v>
      </c>
      <c r="AW1420" s="14" t="s">
        <v>39</v>
      </c>
      <c r="AX1420" s="14" t="s">
        <v>76</v>
      </c>
      <c r="AY1420" s="250" t="s">
        <v>179</v>
      </c>
    </row>
    <row r="1421" spans="2:65" s="12" customFormat="1" ht="13.5">
      <c r="B1421" s="216"/>
      <c r="C1421" s="217"/>
      <c r="D1421" s="218" t="s">
        <v>189</v>
      </c>
      <c r="E1421" s="219" t="s">
        <v>22</v>
      </c>
      <c r="F1421" s="220" t="s">
        <v>1099</v>
      </c>
      <c r="G1421" s="217"/>
      <c r="H1421" s="221">
        <v>2.891</v>
      </c>
      <c r="I1421" s="222"/>
      <c r="J1421" s="217"/>
      <c r="K1421" s="217"/>
      <c r="L1421" s="223"/>
      <c r="M1421" s="224"/>
      <c r="N1421" s="225"/>
      <c r="O1421" s="225"/>
      <c r="P1421" s="225"/>
      <c r="Q1421" s="225"/>
      <c r="R1421" s="225"/>
      <c r="S1421" s="225"/>
      <c r="T1421" s="226"/>
      <c r="AT1421" s="227" t="s">
        <v>189</v>
      </c>
      <c r="AU1421" s="227" t="s">
        <v>84</v>
      </c>
      <c r="AV1421" s="12" t="s">
        <v>84</v>
      </c>
      <c r="AW1421" s="12" t="s">
        <v>39</v>
      </c>
      <c r="AX1421" s="12" t="s">
        <v>76</v>
      </c>
      <c r="AY1421" s="227" t="s">
        <v>179</v>
      </c>
    </row>
    <row r="1422" spans="2:65" s="14" customFormat="1" ht="13.5">
      <c r="B1422" s="240"/>
      <c r="C1422" s="241"/>
      <c r="D1422" s="218" t="s">
        <v>189</v>
      </c>
      <c r="E1422" s="242" t="s">
        <v>22</v>
      </c>
      <c r="F1422" s="243" t="s">
        <v>1100</v>
      </c>
      <c r="G1422" s="241"/>
      <c r="H1422" s="244" t="s">
        <v>22</v>
      </c>
      <c r="I1422" s="245"/>
      <c r="J1422" s="241"/>
      <c r="K1422" s="241"/>
      <c r="L1422" s="246"/>
      <c r="M1422" s="247"/>
      <c r="N1422" s="248"/>
      <c r="O1422" s="248"/>
      <c r="P1422" s="248"/>
      <c r="Q1422" s="248"/>
      <c r="R1422" s="248"/>
      <c r="S1422" s="248"/>
      <c r="T1422" s="249"/>
      <c r="AT1422" s="250" t="s">
        <v>189</v>
      </c>
      <c r="AU1422" s="250" t="s">
        <v>84</v>
      </c>
      <c r="AV1422" s="14" t="s">
        <v>24</v>
      </c>
      <c r="AW1422" s="14" t="s">
        <v>39</v>
      </c>
      <c r="AX1422" s="14" t="s">
        <v>76</v>
      </c>
      <c r="AY1422" s="250" t="s">
        <v>179</v>
      </c>
    </row>
    <row r="1423" spans="2:65" s="12" customFormat="1" ht="13.5">
      <c r="B1423" s="216"/>
      <c r="C1423" s="217"/>
      <c r="D1423" s="218" t="s">
        <v>189</v>
      </c>
      <c r="E1423" s="219" t="s">
        <v>22</v>
      </c>
      <c r="F1423" s="220" t="s">
        <v>1101</v>
      </c>
      <c r="G1423" s="217"/>
      <c r="H1423" s="221">
        <v>30.38</v>
      </c>
      <c r="I1423" s="222"/>
      <c r="J1423" s="217"/>
      <c r="K1423" s="217"/>
      <c r="L1423" s="223"/>
      <c r="M1423" s="224"/>
      <c r="N1423" s="225"/>
      <c r="O1423" s="225"/>
      <c r="P1423" s="225"/>
      <c r="Q1423" s="225"/>
      <c r="R1423" s="225"/>
      <c r="S1423" s="225"/>
      <c r="T1423" s="226"/>
      <c r="AT1423" s="227" t="s">
        <v>189</v>
      </c>
      <c r="AU1423" s="227" t="s">
        <v>84</v>
      </c>
      <c r="AV1423" s="12" t="s">
        <v>84</v>
      </c>
      <c r="AW1423" s="12" t="s">
        <v>39</v>
      </c>
      <c r="AX1423" s="12" t="s">
        <v>76</v>
      </c>
      <c r="AY1423" s="227" t="s">
        <v>179</v>
      </c>
    </row>
    <row r="1424" spans="2:65" s="14" customFormat="1" ht="13.5">
      <c r="B1424" s="240"/>
      <c r="C1424" s="241"/>
      <c r="D1424" s="218" t="s">
        <v>189</v>
      </c>
      <c r="E1424" s="242" t="s">
        <v>22</v>
      </c>
      <c r="F1424" s="243" t="s">
        <v>1370</v>
      </c>
      <c r="G1424" s="241"/>
      <c r="H1424" s="244" t="s">
        <v>22</v>
      </c>
      <c r="I1424" s="245"/>
      <c r="J1424" s="241"/>
      <c r="K1424" s="241"/>
      <c r="L1424" s="246"/>
      <c r="M1424" s="247"/>
      <c r="N1424" s="248"/>
      <c r="O1424" s="248"/>
      <c r="P1424" s="248"/>
      <c r="Q1424" s="248"/>
      <c r="R1424" s="248"/>
      <c r="S1424" s="248"/>
      <c r="T1424" s="249"/>
      <c r="AT1424" s="250" t="s">
        <v>189</v>
      </c>
      <c r="AU1424" s="250" t="s">
        <v>84</v>
      </c>
      <c r="AV1424" s="14" t="s">
        <v>24</v>
      </c>
      <c r="AW1424" s="14" t="s">
        <v>39</v>
      </c>
      <c r="AX1424" s="14" t="s">
        <v>76</v>
      </c>
      <c r="AY1424" s="250" t="s">
        <v>179</v>
      </c>
    </row>
    <row r="1425" spans="2:65" s="14" customFormat="1" ht="13.5">
      <c r="B1425" s="240"/>
      <c r="C1425" s="241"/>
      <c r="D1425" s="218" t="s">
        <v>189</v>
      </c>
      <c r="E1425" s="242" t="s">
        <v>22</v>
      </c>
      <c r="F1425" s="243" t="s">
        <v>1405</v>
      </c>
      <c r="G1425" s="241"/>
      <c r="H1425" s="244" t="s">
        <v>22</v>
      </c>
      <c r="I1425" s="245"/>
      <c r="J1425" s="241"/>
      <c r="K1425" s="241"/>
      <c r="L1425" s="246"/>
      <c r="M1425" s="247"/>
      <c r="N1425" s="248"/>
      <c r="O1425" s="248"/>
      <c r="P1425" s="248"/>
      <c r="Q1425" s="248"/>
      <c r="R1425" s="248"/>
      <c r="S1425" s="248"/>
      <c r="T1425" s="249"/>
      <c r="AT1425" s="250" t="s">
        <v>189</v>
      </c>
      <c r="AU1425" s="250" t="s">
        <v>84</v>
      </c>
      <c r="AV1425" s="14" t="s">
        <v>24</v>
      </c>
      <c r="AW1425" s="14" t="s">
        <v>39</v>
      </c>
      <c r="AX1425" s="14" t="s">
        <v>76</v>
      </c>
      <c r="AY1425" s="250" t="s">
        <v>179</v>
      </c>
    </row>
    <row r="1426" spans="2:65" s="12" customFormat="1" ht="13.5">
      <c r="B1426" s="216"/>
      <c r="C1426" s="217"/>
      <c r="D1426" s="218" t="s">
        <v>189</v>
      </c>
      <c r="E1426" s="219" t="s">
        <v>22</v>
      </c>
      <c r="F1426" s="220" t="s">
        <v>1406</v>
      </c>
      <c r="G1426" s="217"/>
      <c r="H1426" s="221">
        <v>21.44</v>
      </c>
      <c r="I1426" s="222"/>
      <c r="J1426" s="217"/>
      <c r="K1426" s="217"/>
      <c r="L1426" s="223"/>
      <c r="M1426" s="224"/>
      <c r="N1426" s="225"/>
      <c r="O1426" s="225"/>
      <c r="P1426" s="225"/>
      <c r="Q1426" s="225"/>
      <c r="R1426" s="225"/>
      <c r="S1426" s="225"/>
      <c r="T1426" s="226"/>
      <c r="AT1426" s="227" t="s">
        <v>189</v>
      </c>
      <c r="AU1426" s="227" t="s">
        <v>84</v>
      </c>
      <c r="AV1426" s="12" t="s">
        <v>84</v>
      </c>
      <c r="AW1426" s="12" t="s">
        <v>39</v>
      </c>
      <c r="AX1426" s="12" t="s">
        <v>76</v>
      </c>
      <c r="AY1426" s="227" t="s">
        <v>179</v>
      </c>
    </row>
    <row r="1427" spans="2:65" s="13" customFormat="1" ht="13.5">
      <c r="B1427" s="228"/>
      <c r="C1427" s="229"/>
      <c r="D1427" s="230" t="s">
        <v>189</v>
      </c>
      <c r="E1427" s="231" t="s">
        <v>22</v>
      </c>
      <c r="F1427" s="232" t="s">
        <v>191</v>
      </c>
      <c r="G1427" s="229"/>
      <c r="H1427" s="233">
        <v>119.16500000000001</v>
      </c>
      <c r="I1427" s="234"/>
      <c r="J1427" s="229"/>
      <c r="K1427" s="229"/>
      <c r="L1427" s="235"/>
      <c r="M1427" s="236"/>
      <c r="N1427" s="237"/>
      <c r="O1427" s="237"/>
      <c r="P1427" s="237"/>
      <c r="Q1427" s="237"/>
      <c r="R1427" s="237"/>
      <c r="S1427" s="237"/>
      <c r="T1427" s="238"/>
      <c r="AT1427" s="239" t="s">
        <v>189</v>
      </c>
      <c r="AU1427" s="239" t="s">
        <v>84</v>
      </c>
      <c r="AV1427" s="13" t="s">
        <v>187</v>
      </c>
      <c r="AW1427" s="13" t="s">
        <v>39</v>
      </c>
      <c r="AX1427" s="13" t="s">
        <v>24</v>
      </c>
      <c r="AY1427" s="239" t="s">
        <v>179</v>
      </c>
    </row>
    <row r="1428" spans="2:65" s="1" customFormat="1" ht="31.5" customHeight="1">
      <c r="B1428" s="41"/>
      <c r="C1428" s="204" t="s">
        <v>1027</v>
      </c>
      <c r="D1428" s="204" t="s">
        <v>182</v>
      </c>
      <c r="E1428" s="205" t="s">
        <v>1414</v>
      </c>
      <c r="F1428" s="206" t="s">
        <v>1415</v>
      </c>
      <c r="G1428" s="207" t="s">
        <v>185</v>
      </c>
      <c r="H1428" s="208">
        <v>144.16499999999999</v>
      </c>
      <c r="I1428" s="209"/>
      <c r="J1428" s="210">
        <f>ROUND(I1428*H1428,2)</f>
        <v>0</v>
      </c>
      <c r="K1428" s="206" t="s">
        <v>186</v>
      </c>
      <c r="L1428" s="61"/>
      <c r="M1428" s="211" t="s">
        <v>22</v>
      </c>
      <c r="N1428" s="212" t="s">
        <v>47</v>
      </c>
      <c r="O1428" s="42"/>
      <c r="P1428" s="213">
        <f>O1428*H1428</f>
        <v>0</v>
      </c>
      <c r="Q1428" s="213">
        <v>0</v>
      </c>
      <c r="R1428" s="213">
        <f>Q1428*H1428</f>
        <v>0</v>
      </c>
      <c r="S1428" s="213">
        <v>0</v>
      </c>
      <c r="T1428" s="214">
        <f>S1428*H1428</f>
        <v>0</v>
      </c>
      <c r="AR1428" s="24" t="s">
        <v>266</v>
      </c>
      <c r="AT1428" s="24" t="s">
        <v>182</v>
      </c>
      <c r="AU1428" s="24" t="s">
        <v>84</v>
      </c>
      <c r="AY1428" s="24" t="s">
        <v>179</v>
      </c>
      <c r="BE1428" s="215">
        <f>IF(N1428="základní",J1428,0)</f>
        <v>0</v>
      </c>
      <c r="BF1428" s="215">
        <f>IF(N1428="snížená",J1428,0)</f>
        <v>0</v>
      </c>
      <c r="BG1428" s="215">
        <f>IF(N1428="zákl. přenesená",J1428,0)</f>
        <v>0</v>
      </c>
      <c r="BH1428" s="215">
        <f>IF(N1428="sníž. přenesená",J1428,0)</f>
        <v>0</v>
      </c>
      <c r="BI1428" s="215">
        <f>IF(N1428="nulová",J1428,0)</f>
        <v>0</v>
      </c>
      <c r="BJ1428" s="24" t="s">
        <v>24</v>
      </c>
      <c r="BK1428" s="215">
        <f>ROUND(I1428*H1428,2)</f>
        <v>0</v>
      </c>
      <c r="BL1428" s="24" t="s">
        <v>266</v>
      </c>
      <c r="BM1428" s="24" t="s">
        <v>1416</v>
      </c>
    </row>
    <row r="1429" spans="2:65" s="12" customFormat="1" ht="13.5">
      <c r="B1429" s="216"/>
      <c r="C1429" s="217"/>
      <c r="D1429" s="218" t="s">
        <v>189</v>
      </c>
      <c r="E1429" s="219" t="s">
        <v>22</v>
      </c>
      <c r="F1429" s="220" t="s">
        <v>1400</v>
      </c>
      <c r="G1429" s="217"/>
      <c r="H1429" s="221">
        <v>25</v>
      </c>
      <c r="I1429" s="222"/>
      <c r="J1429" s="217"/>
      <c r="K1429" s="217"/>
      <c r="L1429" s="223"/>
      <c r="M1429" s="224"/>
      <c r="N1429" s="225"/>
      <c r="O1429" s="225"/>
      <c r="P1429" s="225"/>
      <c r="Q1429" s="225"/>
      <c r="R1429" s="225"/>
      <c r="S1429" s="225"/>
      <c r="T1429" s="226"/>
      <c r="AT1429" s="227" t="s">
        <v>189</v>
      </c>
      <c r="AU1429" s="227" t="s">
        <v>84</v>
      </c>
      <c r="AV1429" s="12" t="s">
        <v>84</v>
      </c>
      <c r="AW1429" s="12" t="s">
        <v>39</v>
      </c>
      <c r="AX1429" s="12" t="s">
        <v>76</v>
      </c>
      <c r="AY1429" s="227" t="s">
        <v>179</v>
      </c>
    </row>
    <row r="1430" spans="2:65" s="14" customFormat="1" ht="13.5">
      <c r="B1430" s="240"/>
      <c r="C1430" s="241"/>
      <c r="D1430" s="218" t="s">
        <v>189</v>
      </c>
      <c r="E1430" s="242" t="s">
        <v>22</v>
      </c>
      <c r="F1430" s="243" t="s">
        <v>1417</v>
      </c>
      <c r="G1430" s="241"/>
      <c r="H1430" s="244" t="s">
        <v>22</v>
      </c>
      <c r="I1430" s="245"/>
      <c r="J1430" s="241"/>
      <c r="K1430" s="241"/>
      <c r="L1430" s="246"/>
      <c r="M1430" s="247"/>
      <c r="N1430" s="248"/>
      <c r="O1430" s="248"/>
      <c r="P1430" s="248"/>
      <c r="Q1430" s="248"/>
      <c r="R1430" s="248"/>
      <c r="S1430" s="248"/>
      <c r="T1430" s="249"/>
      <c r="AT1430" s="250" t="s">
        <v>189</v>
      </c>
      <c r="AU1430" s="250" t="s">
        <v>84</v>
      </c>
      <c r="AV1430" s="14" t="s">
        <v>24</v>
      </c>
      <c r="AW1430" s="14" t="s">
        <v>39</v>
      </c>
      <c r="AX1430" s="14" t="s">
        <v>76</v>
      </c>
      <c r="AY1430" s="250" t="s">
        <v>179</v>
      </c>
    </row>
    <row r="1431" spans="2:65" s="12" customFormat="1" ht="13.5">
      <c r="B1431" s="216"/>
      <c r="C1431" s="217"/>
      <c r="D1431" s="218" t="s">
        <v>189</v>
      </c>
      <c r="E1431" s="219" t="s">
        <v>22</v>
      </c>
      <c r="F1431" s="220" t="s">
        <v>1418</v>
      </c>
      <c r="G1431" s="217"/>
      <c r="H1431" s="221">
        <v>119.16500000000001</v>
      </c>
      <c r="I1431" s="222"/>
      <c r="J1431" s="217"/>
      <c r="K1431" s="217"/>
      <c r="L1431" s="223"/>
      <c r="M1431" s="224"/>
      <c r="N1431" s="225"/>
      <c r="O1431" s="225"/>
      <c r="P1431" s="225"/>
      <c r="Q1431" s="225"/>
      <c r="R1431" s="225"/>
      <c r="S1431" s="225"/>
      <c r="T1431" s="226"/>
      <c r="AT1431" s="227" t="s">
        <v>189</v>
      </c>
      <c r="AU1431" s="227" t="s">
        <v>84</v>
      </c>
      <c r="AV1431" s="12" t="s">
        <v>84</v>
      </c>
      <c r="AW1431" s="12" t="s">
        <v>39</v>
      </c>
      <c r="AX1431" s="12" t="s">
        <v>76</v>
      </c>
      <c r="AY1431" s="227" t="s">
        <v>179</v>
      </c>
    </row>
    <row r="1432" spans="2:65" s="13" customFormat="1" ht="13.5">
      <c r="B1432" s="228"/>
      <c r="C1432" s="229"/>
      <c r="D1432" s="230" t="s">
        <v>189</v>
      </c>
      <c r="E1432" s="231" t="s">
        <v>22</v>
      </c>
      <c r="F1432" s="232" t="s">
        <v>191</v>
      </c>
      <c r="G1432" s="229"/>
      <c r="H1432" s="233">
        <v>144.16499999999999</v>
      </c>
      <c r="I1432" s="234"/>
      <c r="J1432" s="229"/>
      <c r="K1432" s="229"/>
      <c r="L1432" s="235"/>
      <c r="M1432" s="236"/>
      <c r="N1432" s="237"/>
      <c r="O1432" s="237"/>
      <c r="P1432" s="237"/>
      <c r="Q1432" s="237"/>
      <c r="R1432" s="237"/>
      <c r="S1432" s="237"/>
      <c r="T1432" s="238"/>
      <c r="AT1432" s="239" t="s">
        <v>189</v>
      </c>
      <c r="AU1432" s="239" t="s">
        <v>84</v>
      </c>
      <c r="AV1432" s="13" t="s">
        <v>187</v>
      </c>
      <c r="AW1432" s="13" t="s">
        <v>39</v>
      </c>
      <c r="AX1432" s="13" t="s">
        <v>24</v>
      </c>
      <c r="AY1432" s="239" t="s">
        <v>179</v>
      </c>
    </row>
    <row r="1433" spans="2:65" s="1" customFormat="1" ht="31.5" customHeight="1">
      <c r="B1433" s="41"/>
      <c r="C1433" s="204" t="s">
        <v>1419</v>
      </c>
      <c r="D1433" s="204" t="s">
        <v>182</v>
      </c>
      <c r="E1433" s="205" t="s">
        <v>1420</v>
      </c>
      <c r="F1433" s="206" t="s">
        <v>1421</v>
      </c>
      <c r="G1433" s="207" t="s">
        <v>212</v>
      </c>
      <c r="H1433" s="208">
        <v>20.059999999999999</v>
      </c>
      <c r="I1433" s="209"/>
      <c r="J1433" s="210">
        <f>ROUND(I1433*H1433,2)</f>
        <v>0</v>
      </c>
      <c r="K1433" s="206" t="s">
        <v>186</v>
      </c>
      <c r="L1433" s="61"/>
      <c r="M1433" s="211" t="s">
        <v>22</v>
      </c>
      <c r="N1433" s="212" t="s">
        <v>47</v>
      </c>
      <c r="O1433" s="42"/>
      <c r="P1433" s="213">
        <f>O1433*H1433</f>
        <v>0</v>
      </c>
      <c r="Q1433" s="213">
        <v>0</v>
      </c>
      <c r="R1433" s="213">
        <f>Q1433*H1433</f>
        <v>0</v>
      </c>
      <c r="S1433" s="213">
        <v>0</v>
      </c>
      <c r="T1433" s="214">
        <f>S1433*H1433</f>
        <v>0</v>
      </c>
      <c r="AR1433" s="24" t="s">
        <v>266</v>
      </c>
      <c r="AT1433" s="24" t="s">
        <v>182</v>
      </c>
      <c r="AU1433" s="24" t="s">
        <v>84</v>
      </c>
      <c r="AY1433" s="24" t="s">
        <v>179</v>
      </c>
      <c r="BE1433" s="215">
        <f>IF(N1433="základní",J1433,0)</f>
        <v>0</v>
      </c>
      <c r="BF1433" s="215">
        <f>IF(N1433="snížená",J1433,0)</f>
        <v>0</v>
      </c>
      <c r="BG1433" s="215">
        <f>IF(N1433="zákl. přenesená",J1433,0)</f>
        <v>0</v>
      </c>
      <c r="BH1433" s="215">
        <f>IF(N1433="sníž. přenesená",J1433,0)</f>
        <v>0</v>
      </c>
      <c r="BI1433" s="215">
        <f>IF(N1433="nulová",J1433,0)</f>
        <v>0</v>
      </c>
      <c r="BJ1433" s="24" t="s">
        <v>24</v>
      </c>
      <c r="BK1433" s="215">
        <f>ROUND(I1433*H1433,2)</f>
        <v>0</v>
      </c>
      <c r="BL1433" s="24" t="s">
        <v>266</v>
      </c>
      <c r="BM1433" s="24" t="s">
        <v>1422</v>
      </c>
    </row>
    <row r="1434" spans="2:65" s="12" customFormat="1" ht="13.5">
      <c r="B1434" s="216"/>
      <c r="C1434" s="217"/>
      <c r="D1434" s="218" t="s">
        <v>189</v>
      </c>
      <c r="E1434" s="219" t="s">
        <v>22</v>
      </c>
      <c r="F1434" s="220" t="s">
        <v>1423</v>
      </c>
      <c r="G1434" s="217"/>
      <c r="H1434" s="221">
        <v>20.059999999999999</v>
      </c>
      <c r="I1434" s="222"/>
      <c r="J1434" s="217"/>
      <c r="K1434" s="217"/>
      <c r="L1434" s="223"/>
      <c r="M1434" s="224"/>
      <c r="N1434" s="225"/>
      <c r="O1434" s="225"/>
      <c r="P1434" s="225"/>
      <c r="Q1434" s="225"/>
      <c r="R1434" s="225"/>
      <c r="S1434" s="225"/>
      <c r="T1434" s="226"/>
      <c r="AT1434" s="227" t="s">
        <v>189</v>
      </c>
      <c r="AU1434" s="227" t="s">
        <v>84</v>
      </c>
      <c r="AV1434" s="12" t="s">
        <v>84</v>
      </c>
      <c r="AW1434" s="12" t="s">
        <v>39</v>
      </c>
      <c r="AX1434" s="12" t="s">
        <v>24</v>
      </c>
      <c r="AY1434" s="227" t="s">
        <v>179</v>
      </c>
    </row>
    <row r="1435" spans="2:65" s="11" customFormat="1" ht="29.85" customHeight="1">
      <c r="B1435" s="187"/>
      <c r="C1435" s="188"/>
      <c r="D1435" s="201" t="s">
        <v>75</v>
      </c>
      <c r="E1435" s="202" t="s">
        <v>1424</v>
      </c>
      <c r="F1435" s="202" t="s">
        <v>1425</v>
      </c>
      <c r="G1435" s="188"/>
      <c r="H1435" s="188"/>
      <c r="I1435" s="191"/>
      <c r="J1435" s="203">
        <f>BK1435</f>
        <v>0</v>
      </c>
      <c r="K1435" s="188"/>
      <c r="L1435" s="193"/>
      <c r="M1435" s="194"/>
      <c r="N1435" s="195"/>
      <c r="O1435" s="195"/>
      <c r="P1435" s="196">
        <f>SUM(P1436:P1554)</f>
        <v>0</v>
      </c>
      <c r="Q1435" s="195"/>
      <c r="R1435" s="196">
        <f>SUM(R1436:R1554)</f>
        <v>12.258707880000001</v>
      </c>
      <c r="S1435" s="195"/>
      <c r="T1435" s="197">
        <f>SUM(T1436:T1554)</f>
        <v>0</v>
      </c>
      <c r="AR1435" s="198" t="s">
        <v>84</v>
      </c>
      <c r="AT1435" s="199" t="s">
        <v>75</v>
      </c>
      <c r="AU1435" s="199" t="s">
        <v>24</v>
      </c>
      <c r="AY1435" s="198" t="s">
        <v>179</v>
      </c>
      <c r="BK1435" s="200">
        <f>SUM(BK1436:BK1554)</f>
        <v>0</v>
      </c>
    </row>
    <row r="1436" spans="2:65" s="1" customFormat="1" ht="22.5" customHeight="1">
      <c r="B1436" s="41"/>
      <c r="C1436" s="254" t="s">
        <v>1070</v>
      </c>
      <c r="D1436" s="254" t="s">
        <v>267</v>
      </c>
      <c r="E1436" s="255" t="s">
        <v>1426</v>
      </c>
      <c r="F1436" s="256" t="s">
        <v>1427</v>
      </c>
      <c r="G1436" s="257" t="s">
        <v>185</v>
      </c>
      <c r="H1436" s="258">
        <v>78.899000000000001</v>
      </c>
      <c r="I1436" s="259"/>
      <c r="J1436" s="260">
        <f>ROUND(I1436*H1436,2)</f>
        <v>0</v>
      </c>
      <c r="K1436" s="256" t="s">
        <v>186</v>
      </c>
      <c r="L1436" s="261"/>
      <c r="M1436" s="262" t="s">
        <v>22</v>
      </c>
      <c r="N1436" s="263" t="s">
        <v>47</v>
      </c>
      <c r="O1436" s="42"/>
      <c r="P1436" s="213">
        <f>O1436*H1436</f>
        <v>0</v>
      </c>
      <c r="Q1436" s="213">
        <v>0</v>
      </c>
      <c r="R1436" s="213">
        <f>Q1436*H1436</f>
        <v>0</v>
      </c>
      <c r="S1436" s="213">
        <v>0</v>
      </c>
      <c r="T1436" s="214">
        <f>S1436*H1436</f>
        <v>0</v>
      </c>
      <c r="AR1436" s="24" t="s">
        <v>311</v>
      </c>
      <c r="AT1436" s="24" t="s">
        <v>267</v>
      </c>
      <c r="AU1436" s="24" t="s">
        <v>84</v>
      </c>
      <c r="AY1436" s="24" t="s">
        <v>179</v>
      </c>
      <c r="BE1436" s="215">
        <f>IF(N1436="základní",J1436,0)</f>
        <v>0</v>
      </c>
      <c r="BF1436" s="215">
        <f>IF(N1436="snížená",J1436,0)</f>
        <v>0</v>
      </c>
      <c r="BG1436" s="215">
        <f>IF(N1436="zákl. přenesená",J1436,0)</f>
        <v>0</v>
      </c>
      <c r="BH1436" s="215">
        <f>IF(N1436="sníž. přenesená",J1436,0)</f>
        <v>0</v>
      </c>
      <c r="BI1436" s="215">
        <f>IF(N1436="nulová",J1436,0)</f>
        <v>0</v>
      </c>
      <c r="BJ1436" s="24" t="s">
        <v>24</v>
      </c>
      <c r="BK1436" s="215">
        <f>ROUND(I1436*H1436,2)</f>
        <v>0</v>
      </c>
      <c r="BL1436" s="24" t="s">
        <v>266</v>
      </c>
      <c r="BM1436" s="24" t="s">
        <v>1428</v>
      </c>
    </row>
    <row r="1437" spans="2:65" s="12" customFormat="1" ht="13.5">
      <c r="B1437" s="216"/>
      <c r="C1437" s="217"/>
      <c r="D1437" s="218" t="s">
        <v>189</v>
      </c>
      <c r="E1437" s="219" t="s">
        <v>22</v>
      </c>
      <c r="F1437" s="220" t="s">
        <v>1429</v>
      </c>
      <c r="G1437" s="217"/>
      <c r="H1437" s="221">
        <v>53.588999999999999</v>
      </c>
      <c r="I1437" s="222"/>
      <c r="J1437" s="217"/>
      <c r="K1437" s="217"/>
      <c r="L1437" s="223"/>
      <c r="M1437" s="224"/>
      <c r="N1437" s="225"/>
      <c r="O1437" s="225"/>
      <c r="P1437" s="225"/>
      <c r="Q1437" s="225"/>
      <c r="R1437" s="225"/>
      <c r="S1437" s="225"/>
      <c r="T1437" s="226"/>
      <c r="AT1437" s="227" t="s">
        <v>189</v>
      </c>
      <c r="AU1437" s="227" t="s">
        <v>84</v>
      </c>
      <c r="AV1437" s="12" t="s">
        <v>84</v>
      </c>
      <c r="AW1437" s="12" t="s">
        <v>39</v>
      </c>
      <c r="AX1437" s="12" t="s">
        <v>76</v>
      </c>
      <c r="AY1437" s="227" t="s">
        <v>179</v>
      </c>
    </row>
    <row r="1438" spans="2:65" s="12" customFormat="1" ht="13.5">
      <c r="B1438" s="216"/>
      <c r="C1438" s="217"/>
      <c r="D1438" s="218" t="s">
        <v>189</v>
      </c>
      <c r="E1438" s="219" t="s">
        <v>22</v>
      </c>
      <c r="F1438" s="220" t="s">
        <v>1430</v>
      </c>
      <c r="G1438" s="217"/>
      <c r="H1438" s="221">
        <v>25.31</v>
      </c>
      <c r="I1438" s="222"/>
      <c r="J1438" s="217"/>
      <c r="K1438" s="217"/>
      <c r="L1438" s="223"/>
      <c r="M1438" s="224"/>
      <c r="N1438" s="225"/>
      <c r="O1438" s="225"/>
      <c r="P1438" s="225"/>
      <c r="Q1438" s="225"/>
      <c r="R1438" s="225"/>
      <c r="S1438" s="225"/>
      <c r="T1438" s="226"/>
      <c r="AT1438" s="227" t="s">
        <v>189</v>
      </c>
      <c r="AU1438" s="227" t="s">
        <v>84</v>
      </c>
      <c r="AV1438" s="12" t="s">
        <v>84</v>
      </c>
      <c r="AW1438" s="12" t="s">
        <v>39</v>
      </c>
      <c r="AX1438" s="12" t="s">
        <v>76</v>
      </c>
      <c r="AY1438" s="227" t="s">
        <v>179</v>
      </c>
    </row>
    <row r="1439" spans="2:65" s="13" customFormat="1" ht="13.5">
      <c r="B1439" s="228"/>
      <c r="C1439" s="229"/>
      <c r="D1439" s="230" t="s">
        <v>189</v>
      </c>
      <c r="E1439" s="231" t="s">
        <v>22</v>
      </c>
      <c r="F1439" s="232" t="s">
        <v>191</v>
      </c>
      <c r="G1439" s="229"/>
      <c r="H1439" s="233">
        <v>78.899000000000001</v>
      </c>
      <c r="I1439" s="234"/>
      <c r="J1439" s="229"/>
      <c r="K1439" s="229"/>
      <c r="L1439" s="235"/>
      <c r="M1439" s="236"/>
      <c r="N1439" s="237"/>
      <c r="O1439" s="237"/>
      <c r="P1439" s="237"/>
      <c r="Q1439" s="237"/>
      <c r="R1439" s="237"/>
      <c r="S1439" s="237"/>
      <c r="T1439" s="238"/>
      <c r="AT1439" s="239" t="s">
        <v>189</v>
      </c>
      <c r="AU1439" s="239" t="s">
        <v>84</v>
      </c>
      <c r="AV1439" s="13" t="s">
        <v>187</v>
      </c>
      <c r="AW1439" s="13" t="s">
        <v>39</v>
      </c>
      <c r="AX1439" s="13" t="s">
        <v>24</v>
      </c>
      <c r="AY1439" s="239" t="s">
        <v>179</v>
      </c>
    </row>
    <row r="1440" spans="2:65" s="1" customFormat="1" ht="22.5" customHeight="1">
      <c r="B1440" s="41"/>
      <c r="C1440" s="254" t="s">
        <v>1431</v>
      </c>
      <c r="D1440" s="254" t="s">
        <v>267</v>
      </c>
      <c r="E1440" s="255" t="s">
        <v>1432</v>
      </c>
      <c r="F1440" s="256" t="s">
        <v>1433</v>
      </c>
      <c r="G1440" s="257" t="s">
        <v>328</v>
      </c>
      <c r="H1440" s="258">
        <v>2</v>
      </c>
      <c r="I1440" s="259"/>
      <c r="J1440" s="260">
        <f>ROUND(I1440*H1440,2)</f>
        <v>0</v>
      </c>
      <c r="K1440" s="256" t="s">
        <v>186</v>
      </c>
      <c r="L1440" s="261"/>
      <c r="M1440" s="262" t="s">
        <v>22</v>
      </c>
      <c r="N1440" s="263" t="s">
        <v>47</v>
      </c>
      <c r="O1440" s="42"/>
      <c r="P1440" s="213">
        <f>O1440*H1440</f>
        <v>0</v>
      </c>
      <c r="Q1440" s="213">
        <v>0</v>
      </c>
      <c r="R1440" s="213">
        <f>Q1440*H1440</f>
        <v>0</v>
      </c>
      <c r="S1440" s="213">
        <v>0</v>
      </c>
      <c r="T1440" s="214">
        <f>S1440*H1440</f>
        <v>0</v>
      </c>
      <c r="AR1440" s="24" t="s">
        <v>311</v>
      </c>
      <c r="AT1440" s="24" t="s">
        <v>267</v>
      </c>
      <c r="AU1440" s="24" t="s">
        <v>84</v>
      </c>
      <c r="AY1440" s="24" t="s">
        <v>179</v>
      </c>
      <c r="BE1440" s="215">
        <f>IF(N1440="základní",J1440,0)</f>
        <v>0</v>
      </c>
      <c r="BF1440" s="215">
        <f>IF(N1440="snížená",J1440,0)</f>
        <v>0</v>
      </c>
      <c r="BG1440" s="215">
        <f>IF(N1440="zákl. přenesená",J1440,0)</f>
        <v>0</v>
      </c>
      <c r="BH1440" s="215">
        <f>IF(N1440="sníž. přenesená",J1440,0)</f>
        <v>0</v>
      </c>
      <c r="BI1440" s="215">
        <f>IF(N1440="nulová",J1440,0)</f>
        <v>0</v>
      </c>
      <c r="BJ1440" s="24" t="s">
        <v>24</v>
      </c>
      <c r="BK1440" s="215">
        <f>ROUND(I1440*H1440,2)</f>
        <v>0</v>
      </c>
      <c r="BL1440" s="24" t="s">
        <v>266</v>
      </c>
      <c r="BM1440" s="24" t="s">
        <v>1434</v>
      </c>
    </row>
    <row r="1441" spans="2:65" s="14" customFormat="1" ht="13.5">
      <c r="B1441" s="240"/>
      <c r="C1441" s="241"/>
      <c r="D1441" s="218" t="s">
        <v>189</v>
      </c>
      <c r="E1441" s="242" t="s">
        <v>22</v>
      </c>
      <c r="F1441" s="243" t="s">
        <v>420</v>
      </c>
      <c r="G1441" s="241"/>
      <c r="H1441" s="244" t="s">
        <v>22</v>
      </c>
      <c r="I1441" s="245"/>
      <c r="J1441" s="241"/>
      <c r="K1441" s="241"/>
      <c r="L1441" s="246"/>
      <c r="M1441" s="247"/>
      <c r="N1441" s="248"/>
      <c r="O1441" s="248"/>
      <c r="P1441" s="248"/>
      <c r="Q1441" s="248"/>
      <c r="R1441" s="248"/>
      <c r="S1441" s="248"/>
      <c r="T1441" s="249"/>
      <c r="AT1441" s="250" t="s">
        <v>189</v>
      </c>
      <c r="AU1441" s="250" t="s">
        <v>84</v>
      </c>
      <c r="AV1441" s="14" t="s">
        <v>24</v>
      </c>
      <c r="AW1441" s="14" t="s">
        <v>39</v>
      </c>
      <c r="AX1441" s="14" t="s">
        <v>76</v>
      </c>
      <c r="AY1441" s="250" t="s">
        <v>179</v>
      </c>
    </row>
    <row r="1442" spans="2:65" s="12" customFormat="1" ht="13.5">
      <c r="B1442" s="216"/>
      <c r="C1442" s="217"/>
      <c r="D1442" s="218" t="s">
        <v>189</v>
      </c>
      <c r="E1442" s="219" t="s">
        <v>22</v>
      </c>
      <c r="F1442" s="220" t="s">
        <v>84</v>
      </c>
      <c r="G1442" s="217"/>
      <c r="H1442" s="221">
        <v>2</v>
      </c>
      <c r="I1442" s="222"/>
      <c r="J1442" s="217"/>
      <c r="K1442" s="217"/>
      <c r="L1442" s="223"/>
      <c r="M1442" s="224"/>
      <c r="N1442" s="225"/>
      <c r="O1442" s="225"/>
      <c r="P1442" s="225"/>
      <c r="Q1442" s="225"/>
      <c r="R1442" s="225"/>
      <c r="S1442" s="225"/>
      <c r="T1442" s="226"/>
      <c r="AT1442" s="227" t="s">
        <v>189</v>
      </c>
      <c r="AU1442" s="227" t="s">
        <v>84</v>
      </c>
      <c r="AV1442" s="12" t="s">
        <v>84</v>
      </c>
      <c r="AW1442" s="12" t="s">
        <v>39</v>
      </c>
      <c r="AX1442" s="12" t="s">
        <v>76</v>
      </c>
      <c r="AY1442" s="227" t="s">
        <v>179</v>
      </c>
    </row>
    <row r="1443" spans="2:65" s="13" customFormat="1" ht="13.5">
      <c r="B1443" s="228"/>
      <c r="C1443" s="229"/>
      <c r="D1443" s="230" t="s">
        <v>189</v>
      </c>
      <c r="E1443" s="231" t="s">
        <v>22</v>
      </c>
      <c r="F1443" s="232" t="s">
        <v>191</v>
      </c>
      <c r="G1443" s="229"/>
      <c r="H1443" s="233">
        <v>2</v>
      </c>
      <c r="I1443" s="234"/>
      <c r="J1443" s="229"/>
      <c r="K1443" s="229"/>
      <c r="L1443" s="235"/>
      <c r="M1443" s="236"/>
      <c r="N1443" s="237"/>
      <c r="O1443" s="237"/>
      <c r="P1443" s="237"/>
      <c r="Q1443" s="237"/>
      <c r="R1443" s="237"/>
      <c r="S1443" s="237"/>
      <c r="T1443" s="238"/>
      <c r="AT1443" s="239" t="s">
        <v>189</v>
      </c>
      <c r="AU1443" s="239" t="s">
        <v>84</v>
      </c>
      <c r="AV1443" s="13" t="s">
        <v>187</v>
      </c>
      <c r="AW1443" s="13" t="s">
        <v>39</v>
      </c>
      <c r="AX1443" s="13" t="s">
        <v>24</v>
      </c>
      <c r="AY1443" s="239" t="s">
        <v>179</v>
      </c>
    </row>
    <row r="1444" spans="2:65" s="1" customFormat="1" ht="44.25" customHeight="1">
      <c r="B1444" s="41"/>
      <c r="C1444" s="204" t="s">
        <v>1075</v>
      </c>
      <c r="D1444" s="204" t="s">
        <v>182</v>
      </c>
      <c r="E1444" s="205" t="s">
        <v>1435</v>
      </c>
      <c r="F1444" s="206" t="s">
        <v>1436</v>
      </c>
      <c r="G1444" s="207" t="s">
        <v>185</v>
      </c>
      <c r="H1444" s="208">
        <v>115.55</v>
      </c>
      <c r="I1444" s="209"/>
      <c r="J1444" s="210">
        <f>ROUND(I1444*H1444,2)</f>
        <v>0</v>
      </c>
      <c r="K1444" s="206" t="s">
        <v>186</v>
      </c>
      <c r="L1444" s="61"/>
      <c r="M1444" s="211" t="s">
        <v>22</v>
      </c>
      <c r="N1444" s="212" t="s">
        <v>47</v>
      </c>
      <c r="O1444" s="42"/>
      <c r="P1444" s="213">
        <f>O1444*H1444</f>
        <v>0</v>
      </c>
      <c r="Q1444" s="213">
        <v>0</v>
      </c>
      <c r="R1444" s="213">
        <f>Q1444*H1444</f>
        <v>0</v>
      </c>
      <c r="S1444" s="213">
        <v>0</v>
      </c>
      <c r="T1444" s="214">
        <f>S1444*H1444</f>
        <v>0</v>
      </c>
      <c r="AR1444" s="24" t="s">
        <v>266</v>
      </c>
      <c r="AT1444" s="24" t="s">
        <v>182</v>
      </c>
      <c r="AU1444" s="24" t="s">
        <v>84</v>
      </c>
      <c r="AY1444" s="24" t="s">
        <v>179</v>
      </c>
      <c r="BE1444" s="215">
        <f>IF(N1444="základní",J1444,0)</f>
        <v>0</v>
      </c>
      <c r="BF1444" s="215">
        <f>IF(N1444="snížená",J1444,0)</f>
        <v>0</v>
      </c>
      <c r="BG1444" s="215">
        <f>IF(N1444="zákl. přenesená",J1444,0)</f>
        <v>0</v>
      </c>
      <c r="BH1444" s="215">
        <f>IF(N1444="sníž. přenesená",J1444,0)</f>
        <v>0</v>
      </c>
      <c r="BI1444" s="215">
        <f>IF(N1444="nulová",J1444,0)</f>
        <v>0</v>
      </c>
      <c r="BJ1444" s="24" t="s">
        <v>24</v>
      </c>
      <c r="BK1444" s="215">
        <f>ROUND(I1444*H1444,2)</f>
        <v>0</v>
      </c>
      <c r="BL1444" s="24" t="s">
        <v>266</v>
      </c>
      <c r="BM1444" s="24" t="s">
        <v>1437</v>
      </c>
    </row>
    <row r="1445" spans="2:65" s="14" customFormat="1" ht="13.5">
      <c r="B1445" s="240"/>
      <c r="C1445" s="241"/>
      <c r="D1445" s="218" t="s">
        <v>189</v>
      </c>
      <c r="E1445" s="242" t="s">
        <v>22</v>
      </c>
      <c r="F1445" s="243" t="s">
        <v>312</v>
      </c>
      <c r="G1445" s="241"/>
      <c r="H1445" s="244" t="s">
        <v>22</v>
      </c>
      <c r="I1445" s="245"/>
      <c r="J1445" s="241"/>
      <c r="K1445" s="241"/>
      <c r="L1445" s="246"/>
      <c r="M1445" s="247"/>
      <c r="N1445" s="248"/>
      <c r="O1445" s="248"/>
      <c r="P1445" s="248"/>
      <c r="Q1445" s="248"/>
      <c r="R1445" s="248"/>
      <c r="S1445" s="248"/>
      <c r="T1445" s="249"/>
      <c r="AT1445" s="250" t="s">
        <v>189</v>
      </c>
      <c r="AU1445" s="250" t="s">
        <v>84</v>
      </c>
      <c r="AV1445" s="14" t="s">
        <v>24</v>
      </c>
      <c r="AW1445" s="14" t="s">
        <v>39</v>
      </c>
      <c r="AX1445" s="14" t="s">
        <v>76</v>
      </c>
      <c r="AY1445" s="250" t="s">
        <v>179</v>
      </c>
    </row>
    <row r="1446" spans="2:65" s="12" customFormat="1" ht="13.5">
      <c r="B1446" s="216"/>
      <c r="C1446" s="217"/>
      <c r="D1446" s="218" t="s">
        <v>189</v>
      </c>
      <c r="E1446" s="219" t="s">
        <v>22</v>
      </c>
      <c r="F1446" s="220" t="s">
        <v>1438</v>
      </c>
      <c r="G1446" s="217"/>
      <c r="H1446" s="221">
        <v>22</v>
      </c>
      <c r="I1446" s="222"/>
      <c r="J1446" s="217"/>
      <c r="K1446" s="217"/>
      <c r="L1446" s="223"/>
      <c r="M1446" s="224"/>
      <c r="N1446" s="225"/>
      <c r="O1446" s="225"/>
      <c r="P1446" s="225"/>
      <c r="Q1446" s="225"/>
      <c r="R1446" s="225"/>
      <c r="S1446" s="225"/>
      <c r="T1446" s="226"/>
      <c r="AT1446" s="227" t="s">
        <v>189</v>
      </c>
      <c r="AU1446" s="227" t="s">
        <v>84</v>
      </c>
      <c r="AV1446" s="12" t="s">
        <v>84</v>
      </c>
      <c r="AW1446" s="12" t="s">
        <v>39</v>
      </c>
      <c r="AX1446" s="12" t="s">
        <v>76</v>
      </c>
      <c r="AY1446" s="227" t="s">
        <v>179</v>
      </c>
    </row>
    <row r="1447" spans="2:65" s="12" customFormat="1" ht="13.5">
      <c r="B1447" s="216"/>
      <c r="C1447" s="217"/>
      <c r="D1447" s="218" t="s">
        <v>189</v>
      </c>
      <c r="E1447" s="219" t="s">
        <v>22</v>
      </c>
      <c r="F1447" s="220" t="s">
        <v>1439</v>
      </c>
      <c r="G1447" s="217"/>
      <c r="H1447" s="221">
        <v>101.15</v>
      </c>
      <c r="I1447" s="222"/>
      <c r="J1447" s="217"/>
      <c r="K1447" s="217"/>
      <c r="L1447" s="223"/>
      <c r="M1447" s="224"/>
      <c r="N1447" s="225"/>
      <c r="O1447" s="225"/>
      <c r="P1447" s="225"/>
      <c r="Q1447" s="225"/>
      <c r="R1447" s="225"/>
      <c r="S1447" s="225"/>
      <c r="T1447" s="226"/>
      <c r="AT1447" s="227" t="s">
        <v>189</v>
      </c>
      <c r="AU1447" s="227" t="s">
        <v>84</v>
      </c>
      <c r="AV1447" s="12" t="s">
        <v>84</v>
      </c>
      <c r="AW1447" s="12" t="s">
        <v>39</v>
      </c>
      <c r="AX1447" s="12" t="s">
        <v>76</v>
      </c>
      <c r="AY1447" s="227" t="s">
        <v>179</v>
      </c>
    </row>
    <row r="1448" spans="2:65" s="12" customFormat="1" ht="13.5">
      <c r="B1448" s="216"/>
      <c r="C1448" s="217"/>
      <c r="D1448" s="218" t="s">
        <v>189</v>
      </c>
      <c r="E1448" s="219" t="s">
        <v>22</v>
      </c>
      <c r="F1448" s="220" t="s">
        <v>1440</v>
      </c>
      <c r="G1448" s="217"/>
      <c r="H1448" s="221">
        <v>-7.6</v>
      </c>
      <c r="I1448" s="222"/>
      <c r="J1448" s="217"/>
      <c r="K1448" s="217"/>
      <c r="L1448" s="223"/>
      <c r="M1448" s="224"/>
      <c r="N1448" s="225"/>
      <c r="O1448" s="225"/>
      <c r="P1448" s="225"/>
      <c r="Q1448" s="225"/>
      <c r="R1448" s="225"/>
      <c r="S1448" s="225"/>
      <c r="T1448" s="226"/>
      <c r="AT1448" s="227" t="s">
        <v>189</v>
      </c>
      <c r="AU1448" s="227" t="s">
        <v>84</v>
      </c>
      <c r="AV1448" s="12" t="s">
        <v>84</v>
      </c>
      <c r="AW1448" s="12" t="s">
        <v>39</v>
      </c>
      <c r="AX1448" s="12" t="s">
        <v>76</v>
      </c>
      <c r="AY1448" s="227" t="s">
        <v>179</v>
      </c>
    </row>
    <row r="1449" spans="2:65" s="13" customFormat="1" ht="13.5">
      <c r="B1449" s="228"/>
      <c r="C1449" s="229"/>
      <c r="D1449" s="230" t="s">
        <v>189</v>
      </c>
      <c r="E1449" s="231" t="s">
        <v>22</v>
      </c>
      <c r="F1449" s="232" t="s">
        <v>191</v>
      </c>
      <c r="G1449" s="229"/>
      <c r="H1449" s="233">
        <v>115.55</v>
      </c>
      <c r="I1449" s="234"/>
      <c r="J1449" s="229"/>
      <c r="K1449" s="229"/>
      <c r="L1449" s="235"/>
      <c r="M1449" s="236"/>
      <c r="N1449" s="237"/>
      <c r="O1449" s="237"/>
      <c r="P1449" s="237"/>
      <c r="Q1449" s="237"/>
      <c r="R1449" s="237"/>
      <c r="S1449" s="237"/>
      <c r="T1449" s="238"/>
      <c r="AT1449" s="239" t="s">
        <v>189</v>
      </c>
      <c r="AU1449" s="239" t="s">
        <v>84</v>
      </c>
      <c r="AV1449" s="13" t="s">
        <v>187</v>
      </c>
      <c r="AW1449" s="13" t="s">
        <v>39</v>
      </c>
      <c r="AX1449" s="13" t="s">
        <v>24</v>
      </c>
      <c r="AY1449" s="239" t="s">
        <v>179</v>
      </c>
    </row>
    <row r="1450" spans="2:65" s="1" customFormat="1" ht="44.25" customHeight="1">
      <c r="B1450" s="41"/>
      <c r="C1450" s="204" t="s">
        <v>1441</v>
      </c>
      <c r="D1450" s="204" t="s">
        <v>182</v>
      </c>
      <c r="E1450" s="205" t="s">
        <v>1442</v>
      </c>
      <c r="F1450" s="206" t="s">
        <v>1443</v>
      </c>
      <c r="G1450" s="207" t="s">
        <v>185</v>
      </c>
      <c r="H1450" s="208">
        <v>2.8220000000000001</v>
      </c>
      <c r="I1450" s="209"/>
      <c r="J1450" s="210">
        <f>ROUND(I1450*H1450,2)</f>
        <v>0</v>
      </c>
      <c r="K1450" s="206" t="s">
        <v>186</v>
      </c>
      <c r="L1450" s="61"/>
      <c r="M1450" s="211" t="s">
        <v>22</v>
      </c>
      <c r="N1450" s="212" t="s">
        <v>47</v>
      </c>
      <c r="O1450" s="42"/>
      <c r="P1450" s="213">
        <f>O1450*H1450</f>
        <v>0</v>
      </c>
      <c r="Q1450" s="213">
        <v>0</v>
      </c>
      <c r="R1450" s="213">
        <f>Q1450*H1450</f>
        <v>0</v>
      </c>
      <c r="S1450" s="213">
        <v>0</v>
      </c>
      <c r="T1450" s="214">
        <f>S1450*H1450</f>
        <v>0</v>
      </c>
      <c r="AR1450" s="24" t="s">
        <v>266</v>
      </c>
      <c r="AT1450" s="24" t="s">
        <v>182</v>
      </c>
      <c r="AU1450" s="24" t="s">
        <v>84</v>
      </c>
      <c r="AY1450" s="24" t="s">
        <v>179</v>
      </c>
      <c r="BE1450" s="215">
        <f>IF(N1450="základní",J1450,0)</f>
        <v>0</v>
      </c>
      <c r="BF1450" s="215">
        <f>IF(N1450="snížená",J1450,0)</f>
        <v>0</v>
      </c>
      <c r="BG1450" s="215">
        <f>IF(N1450="zákl. přenesená",J1450,0)</f>
        <v>0</v>
      </c>
      <c r="BH1450" s="215">
        <f>IF(N1450="sníž. přenesená",J1450,0)</f>
        <v>0</v>
      </c>
      <c r="BI1450" s="215">
        <f>IF(N1450="nulová",J1450,0)</f>
        <v>0</v>
      </c>
      <c r="BJ1450" s="24" t="s">
        <v>24</v>
      </c>
      <c r="BK1450" s="215">
        <f>ROUND(I1450*H1450,2)</f>
        <v>0</v>
      </c>
      <c r="BL1450" s="24" t="s">
        <v>266</v>
      </c>
      <c r="BM1450" s="24" t="s">
        <v>1444</v>
      </c>
    </row>
    <row r="1451" spans="2:65" s="14" customFormat="1" ht="13.5">
      <c r="B1451" s="240"/>
      <c r="C1451" s="241"/>
      <c r="D1451" s="218" t="s">
        <v>189</v>
      </c>
      <c r="E1451" s="242" t="s">
        <v>22</v>
      </c>
      <c r="F1451" s="243" t="s">
        <v>317</v>
      </c>
      <c r="G1451" s="241"/>
      <c r="H1451" s="244" t="s">
        <v>22</v>
      </c>
      <c r="I1451" s="245"/>
      <c r="J1451" s="241"/>
      <c r="K1451" s="241"/>
      <c r="L1451" s="246"/>
      <c r="M1451" s="247"/>
      <c r="N1451" s="248"/>
      <c r="O1451" s="248"/>
      <c r="P1451" s="248"/>
      <c r="Q1451" s="248"/>
      <c r="R1451" s="248"/>
      <c r="S1451" s="248"/>
      <c r="T1451" s="249"/>
      <c r="AT1451" s="250" t="s">
        <v>189</v>
      </c>
      <c r="AU1451" s="250" t="s">
        <v>84</v>
      </c>
      <c r="AV1451" s="14" t="s">
        <v>24</v>
      </c>
      <c r="AW1451" s="14" t="s">
        <v>39</v>
      </c>
      <c r="AX1451" s="14" t="s">
        <v>76</v>
      </c>
      <c r="AY1451" s="250" t="s">
        <v>179</v>
      </c>
    </row>
    <row r="1452" spans="2:65" s="12" customFormat="1" ht="13.5">
      <c r="B1452" s="216"/>
      <c r="C1452" s="217"/>
      <c r="D1452" s="218" t="s">
        <v>189</v>
      </c>
      <c r="E1452" s="219" t="s">
        <v>22</v>
      </c>
      <c r="F1452" s="220" t="s">
        <v>1445</v>
      </c>
      <c r="G1452" s="217"/>
      <c r="H1452" s="221">
        <v>2.8220000000000001</v>
      </c>
      <c r="I1452" s="222"/>
      <c r="J1452" s="217"/>
      <c r="K1452" s="217"/>
      <c r="L1452" s="223"/>
      <c r="M1452" s="224"/>
      <c r="N1452" s="225"/>
      <c r="O1452" s="225"/>
      <c r="P1452" s="225"/>
      <c r="Q1452" s="225"/>
      <c r="R1452" s="225"/>
      <c r="S1452" s="225"/>
      <c r="T1452" s="226"/>
      <c r="AT1452" s="227" t="s">
        <v>189</v>
      </c>
      <c r="AU1452" s="227" t="s">
        <v>84</v>
      </c>
      <c r="AV1452" s="12" t="s">
        <v>84</v>
      </c>
      <c r="AW1452" s="12" t="s">
        <v>39</v>
      </c>
      <c r="AX1452" s="12" t="s">
        <v>76</v>
      </c>
      <c r="AY1452" s="227" t="s">
        <v>179</v>
      </c>
    </row>
    <row r="1453" spans="2:65" s="13" customFormat="1" ht="13.5">
      <c r="B1453" s="228"/>
      <c r="C1453" s="229"/>
      <c r="D1453" s="230" t="s">
        <v>189</v>
      </c>
      <c r="E1453" s="231" t="s">
        <v>22</v>
      </c>
      <c r="F1453" s="232" t="s">
        <v>191</v>
      </c>
      <c r="G1453" s="229"/>
      <c r="H1453" s="233">
        <v>2.8220000000000001</v>
      </c>
      <c r="I1453" s="234"/>
      <c r="J1453" s="229"/>
      <c r="K1453" s="229"/>
      <c r="L1453" s="235"/>
      <c r="M1453" s="236"/>
      <c r="N1453" s="237"/>
      <c r="O1453" s="237"/>
      <c r="P1453" s="237"/>
      <c r="Q1453" s="237"/>
      <c r="R1453" s="237"/>
      <c r="S1453" s="237"/>
      <c r="T1453" s="238"/>
      <c r="AT1453" s="239" t="s">
        <v>189</v>
      </c>
      <c r="AU1453" s="239" t="s">
        <v>84</v>
      </c>
      <c r="AV1453" s="13" t="s">
        <v>187</v>
      </c>
      <c r="AW1453" s="13" t="s">
        <v>39</v>
      </c>
      <c r="AX1453" s="13" t="s">
        <v>24</v>
      </c>
      <c r="AY1453" s="239" t="s">
        <v>179</v>
      </c>
    </row>
    <row r="1454" spans="2:65" s="1" customFormat="1" ht="44.25" customHeight="1">
      <c r="B1454" s="41"/>
      <c r="C1454" s="204" t="s">
        <v>1085</v>
      </c>
      <c r="D1454" s="204" t="s">
        <v>182</v>
      </c>
      <c r="E1454" s="205" t="s">
        <v>1446</v>
      </c>
      <c r="F1454" s="206" t="s">
        <v>1447</v>
      </c>
      <c r="G1454" s="207" t="s">
        <v>372</v>
      </c>
      <c r="H1454" s="208">
        <v>92.35</v>
      </c>
      <c r="I1454" s="209"/>
      <c r="J1454" s="210">
        <f>ROUND(I1454*H1454,2)</f>
        <v>0</v>
      </c>
      <c r="K1454" s="206" t="s">
        <v>186</v>
      </c>
      <c r="L1454" s="61"/>
      <c r="M1454" s="211" t="s">
        <v>22</v>
      </c>
      <c r="N1454" s="212" t="s">
        <v>47</v>
      </c>
      <c r="O1454" s="42"/>
      <c r="P1454" s="213">
        <f>O1454*H1454</f>
        <v>0</v>
      </c>
      <c r="Q1454" s="213">
        <v>0</v>
      </c>
      <c r="R1454" s="213">
        <f>Q1454*H1454</f>
        <v>0</v>
      </c>
      <c r="S1454" s="213">
        <v>0</v>
      </c>
      <c r="T1454" s="214">
        <f>S1454*H1454</f>
        <v>0</v>
      </c>
      <c r="AR1454" s="24" t="s">
        <v>266</v>
      </c>
      <c r="AT1454" s="24" t="s">
        <v>182</v>
      </c>
      <c r="AU1454" s="24" t="s">
        <v>84</v>
      </c>
      <c r="AY1454" s="24" t="s">
        <v>179</v>
      </c>
      <c r="BE1454" s="215">
        <f>IF(N1454="základní",J1454,0)</f>
        <v>0</v>
      </c>
      <c r="BF1454" s="215">
        <f>IF(N1454="snížená",J1454,0)</f>
        <v>0</v>
      </c>
      <c r="BG1454" s="215">
        <f>IF(N1454="zákl. přenesená",J1454,0)</f>
        <v>0</v>
      </c>
      <c r="BH1454" s="215">
        <f>IF(N1454="sníž. přenesená",J1454,0)</f>
        <v>0</v>
      </c>
      <c r="BI1454" s="215">
        <f>IF(N1454="nulová",J1454,0)</f>
        <v>0</v>
      </c>
      <c r="BJ1454" s="24" t="s">
        <v>24</v>
      </c>
      <c r="BK1454" s="215">
        <f>ROUND(I1454*H1454,2)</f>
        <v>0</v>
      </c>
      <c r="BL1454" s="24" t="s">
        <v>266</v>
      </c>
      <c r="BM1454" s="24" t="s">
        <v>1448</v>
      </c>
    </row>
    <row r="1455" spans="2:65" s="14" customFormat="1" ht="13.5">
      <c r="B1455" s="240"/>
      <c r="C1455" s="241"/>
      <c r="D1455" s="218" t="s">
        <v>189</v>
      </c>
      <c r="E1455" s="242" t="s">
        <v>22</v>
      </c>
      <c r="F1455" s="243" t="s">
        <v>1091</v>
      </c>
      <c r="G1455" s="241"/>
      <c r="H1455" s="244" t="s">
        <v>22</v>
      </c>
      <c r="I1455" s="245"/>
      <c r="J1455" s="241"/>
      <c r="K1455" s="241"/>
      <c r="L1455" s="246"/>
      <c r="M1455" s="247"/>
      <c r="N1455" s="248"/>
      <c r="O1455" s="248"/>
      <c r="P1455" s="248"/>
      <c r="Q1455" s="248"/>
      <c r="R1455" s="248"/>
      <c r="S1455" s="248"/>
      <c r="T1455" s="249"/>
      <c r="AT1455" s="250" t="s">
        <v>189</v>
      </c>
      <c r="AU1455" s="250" t="s">
        <v>84</v>
      </c>
      <c r="AV1455" s="14" t="s">
        <v>24</v>
      </c>
      <c r="AW1455" s="14" t="s">
        <v>39</v>
      </c>
      <c r="AX1455" s="14" t="s">
        <v>76</v>
      </c>
      <c r="AY1455" s="250" t="s">
        <v>179</v>
      </c>
    </row>
    <row r="1456" spans="2:65" s="12" customFormat="1" ht="13.5">
      <c r="B1456" s="216"/>
      <c r="C1456" s="217"/>
      <c r="D1456" s="218" t="s">
        <v>189</v>
      </c>
      <c r="E1456" s="219" t="s">
        <v>22</v>
      </c>
      <c r="F1456" s="220" t="s">
        <v>1449</v>
      </c>
      <c r="G1456" s="217"/>
      <c r="H1456" s="221">
        <v>26.4</v>
      </c>
      <c r="I1456" s="222"/>
      <c r="J1456" s="217"/>
      <c r="K1456" s="217"/>
      <c r="L1456" s="223"/>
      <c r="M1456" s="224"/>
      <c r="N1456" s="225"/>
      <c r="O1456" s="225"/>
      <c r="P1456" s="225"/>
      <c r="Q1456" s="225"/>
      <c r="R1456" s="225"/>
      <c r="S1456" s="225"/>
      <c r="T1456" s="226"/>
      <c r="AT1456" s="227" t="s">
        <v>189</v>
      </c>
      <c r="AU1456" s="227" t="s">
        <v>84</v>
      </c>
      <c r="AV1456" s="12" t="s">
        <v>84</v>
      </c>
      <c r="AW1456" s="12" t="s">
        <v>39</v>
      </c>
      <c r="AX1456" s="12" t="s">
        <v>76</v>
      </c>
      <c r="AY1456" s="227" t="s">
        <v>179</v>
      </c>
    </row>
    <row r="1457" spans="2:65" s="14" customFormat="1" ht="13.5">
      <c r="B1457" s="240"/>
      <c r="C1457" s="241"/>
      <c r="D1457" s="218" t="s">
        <v>189</v>
      </c>
      <c r="E1457" s="242" t="s">
        <v>22</v>
      </c>
      <c r="F1457" s="243" t="s">
        <v>1093</v>
      </c>
      <c r="G1457" s="241"/>
      <c r="H1457" s="244" t="s">
        <v>22</v>
      </c>
      <c r="I1457" s="245"/>
      <c r="J1457" s="241"/>
      <c r="K1457" s="241"/>
      <c r="L1457" s="246"/>
      <c r="M1457" s="247"/>
      <c r="N1457" s="248"/>
      <c r="O1457" s="248"/>
      <c r="P1457" s="248"/>
      <c r="Q1457" s="248"/>
      <c r="R1457" s="248"/>
      <c r="S1457" s="248"/>
      <c r="T1457" s="249"/>
      <c r="AT1457" s="250" t="s">
        <v>189</v>
      </c>
      <c r="AU1457" s="250" t="s">
        <v>84</v>
      </c>
      <c r="AV1457" s="14" t="s">
        <v>24</v>
      </c>
      <c r="AW1457" s="14" t="s">
        <v>39</v>
      </c>
      <c r="AX1457" s="14" t="s">
        <v>76</v>
      </c>
      <c r="AY1457" s="250" t="s">
        <v>179</v>
      </c>
    </row>
    <row r="1458" spans="2:65" s="12" customFormat="1" ht="13.5">
      <c r="B1458" s="216"/>
      <c r="C1458" s="217"/>
      <c r="D1458" s="218" t="s">
        <v>189</v>
      </c>
      <c r="E1458" s="219" t="s">
        <v>22</v>
      </c>
      <c r="F1458" s="220" t="s">
        <v>1450</v>
      </c>
      <c r="G1458" s="217"/>
      <c r="H1458" s="221">
        <v>51.8</v>
      </c>
      <c r="I1458" s="222"/>
      <c r="J1458" s="217"/>
      <c r="K1458" s="217"/>
      <c r="L1458" s="223"/>
      <c r="M1458" s="224"/>
      <c r="N1458" s="225"/>
      <c r="O1458" s="225"/>
      <c r="P1458" s="225"/>
      <c r="Q1458" s="225"/>
      <c r="R1458" s="225"/>
      <c r="S1458" s="225"/>
      <c r="T1458" s="226"/>
      <c r="AT1458" s="227" t="s">
        <v>189</v>
      </c>
      <c r="AU1458" s="227" t="s">
        <v>84</v>
      </c>
      <c r="AV1458" s="12" t="s">
        <v>84</v>
      </c>
      <c r="AW1458" s="12" t="s">
        <v>39</v>
      </c>
      <c r="AX1458" s="12" t="s">
        <v>76</v>
      </c>
      <c r="AY1458" s="227" t="s">
        <v>179</v>
      </c>
    </row>
    <row r="1459" spans="2:65" s="14" customFormat="1" ht="13.5">
      <c r="B1459" s="240"/>
      <c r="C1459" s="241"/>
      <c r="D1459" s="218" t="s">
        <v>189</v>
      </c>
      <c r="E1459" s="242" t="s">
        <v>22</v>
      </c>
      <c r="F1459" s="243" t="s">
        <v>1095</v>
      </c>
      <c r="G1459" s="241"/>
      <c r="H1459" s="244" t="s">
        <v>22</v>
      </c>
      <c r="I1459" s="245"/>
      <c r="J1459" s="241"/>
      <c r="K1459" s="241"/>
      <c r="L1459" s="246"/>
      <c r="M1459" s="247"/>
      <c r="N1459" s="248"/>
      <c r="O1459" s="248"/>
      <c r="P1459" s="248"/>
      <c r="Q1459" s="248"/>
      <c r="R1459" s="248"/>
      <c r="S1459" s="248"/>
      <c r="T1459" s="249"/>
      <c r="AT1459" s="250" t="s">
        <v>189</v>
      </c>
      <c r="AU1459" s="250" t="s">
        <v>84</v>
      </c>
      <c r="AV1459" s="14" t="s">
        <v>24</v>
      </c>
      <c r="AW1459" s="14" t="s">
        <v>39</v>
      </c>
      <c r="AX1459" s="14" t="s">
        <v>76</v>
      </c>
      <c r="AY1459" s="250" t="s">
        <v>179</v>
      </c>
    </row>
    <row r="1460" spans="2:65" s="12" customFormat="1" ht="13.5">
      <c r="B1460" s="216"/>
      <c r="C1460" s="217"/>
      <c r="D1460" s="218" t="s">
        <v>189</v>
      </c>
      <c r="E1460" s="219" t="s">
        <v>22</v>
      </c>
      <c r="F1460" s="220" t="s">
        <v>1451</v>
      </c>
      <c r="G1460" s="217"/>
      <c r="H1460" s="221">
        <v>1.2</v>
      </c>
      <c r="I1460" s="222"/>
      <c r="J1460" s="217"/>
      <c r="K1460" s="217"/>
      <c r="L1460" s="223"/>
      <c r="M1460" s="224"/>
      <c r="N1460" s="225"/>
      <c r="O1460" s="225"/>
      <c r="P1460" s="225"/>
      <c r="Q1460" s="225"/>
      <c r="R1460" s="225"/>
      <c r="S1460" s="225"/>
      <c r="T1460" s="226"/>
      <c r="AT1460" s="227" t="s">
        <v>189</v>
      </c>
      <c r="AU1460" s="227" t="s">
        <v>84</v>
      </c>
      <c r="AV1460" s="12" t="s">
        <v>84</v>
      </c>
      <c r="AW1460" s="12" t="s">
        <v>39</v>
      </c>
      <c r="AX1460" s="12" t="s">
        <v>76</v>
      </c>
      <c r="AY1460" s="227" t="s">
        <v>179</v>
      </c>
    </row>
    <row r="1461" spans="2:65" s="14" customFormat="1" ht="13.5">
      <c r="B1461" s="240"/>
      <c r="C1461" s="241"/>
      <c r="D1461" s="218" t="s">
        <v>189</v>
      </c>
      <c r="E1461" s="242" t="s">
        <v>22</v>
      </c>
      <c r="F1461" s="243" t="s">
        <v>1100</v>
      </c>
      <c r="G1461" s="241"/>
      <c r="H1461" s="244" t="s">
        <v>22</v>
      </c>
      <c r="I1461" s="245"/>
      <c r="J1461" s="241"/>
      <c r="K1461" s="241"/>
      <c r="L1461" s="246"/>
      <c r="M1461" s="247"/>
      <c r="N1461" s="248"/>
      <c r="O1461" s="248"/>
      <c r="P1461" s="248"/>
      <c r="Q1461" s="248"/>
      <c r="R1461" s="248"/>
      <c r="S1461" s="248"/>
      <c r="T1461" s="249"/>
      <c r="AT1461" s="250" t="s">
        <v>189</v>
      </c>
      <c r="AU1461" s="250" t="s">
        <v>84</v>
      </c>
      <c r="AV1461" s="14" t="s">
        <v>24</v>
      </c>
      <c r="AW1461" s="14" t="s">
        <v>39</v>
      </c>
      <c r="AX1461" s="14" t="s">
        <v>76</v>
      </c>
      <c r="AY1461" s="250" t="s">
        <v>179</v>
      </c>
    </row>
    <row r="1462" spans="2:65" s="12" customFormat="1" ht="13.5">
      <c r="B1462" s="216"/>
      <c r="C1462" s="217"/>
      <c r="D1462" s="218" t="s">
        <v>189</v>
      </c>
      <c r="E1462" s="219" t="s">
        <v>22</v>
      </c>
      <c r="F1462" s="220" t="s">
        <v>1452</v>
      </c>
      <c r="G1462" s="217"/>
      <c r="H1462" s="221">
        <v>12.95</v>
      </c>
      <c r="I1462" s="222"/>
      <c r="J1462" s="217"/>
      <c r="K1462" s="217"/>
      <c r="L1462" s="223"/>
      <c r="M1462" s="224"/>
      <c r="N1462" s="225"/>
      <c r="O1462" s="225"/>
      <c r="P1462" s="225"/>
      <c r="Q1462" s="225"/>
      <c r="R1462" s="225"/>
      <c r="S1462" s="225"/>
      <c r="T1462" s="226"/>
      <c r="AT1462" s="227" t="s">
        <v>189</v>
      </c>
      <c r="AU1462" s="227" t="s">
        <v>84</v>
      </c>
      <c r="AV1462" s="12" t="s">
        <v>84</v>
      </c>
      <c r="AW1462" s="12" t="s">
        <v>39</v>
      </c>
      <c r="AX1462" s="12" t="s">
        <v>76</v>
      </c>
      <c r="AY1462" s="227" t="s">
        <v>179</v>
      </c>
    </row>
    <row r="1463" spans="2:65" s="13" customFormat="1" ht="13.5">
      <c r="B1463" s="228"/>
      <c r="C1463" s="229"/>
      <c r="D1463" s="230" t="s">
        <v>189</v>
      </c>
      <c r="E1463" s="231" t="s">
        <v>22</v>
      </c>
      <c r="F1463" s="232" t="s">
        <v>191</v>
      </c>
      <c r="G1463" s="229"/>
      <c r="H1463" s="233">
        <v>92.35</v>
      </c>
      <c r="I1463" s="234"/>
      <c r="J1463" s="229"/>
      <c r="K1463" s="229"/>
      <c r="L1463" s="235"/>
      <c r="M1463" s="236"/>
      <c r="N1463" s="237"/>
      <c r="O1463" s="237"/>
      <c r="P1463" s="237"/>
      <c r="Q1463" s="237"/>
      <c r="R1463" s="237"/>
      <c r="S1463" s="237"/>
      <c r="T1463" s="238"/>
      <c r="AT1463" s="239" t="s">
        <v>189</v>
      </c>
      <c r="AU1463" s="239" t="s">
        <v>84</v>
      </c>
      <c r="AV1463" s="13" t="s">
        <v>187</v>
      </c>
      <c r="AW1463" s="13" t="s">
        <v>39</v>
      </c>
      <c r="AX1463" s="13" t="s">
        <v>24</v>
      </c>
      <c r="AY1463" s="239" t="s">
        <v>179</v>
      </c>
    </row>
    <row r="1464" spans="2:65" s="1" customFormat="1" ht="31.5" customHeight="1">
      <c r="B1464" s="41"/>
      <c r="C1464" s="204" t="s">
        <v>1453</v>
      </c>
      <c r="D1464" s="204" t="s">
        <v>182</v>
      </c>
      <c r="E1464" s="205" t="s">
        <v>1454</v>
      </c>
      <c r="F1464" s="206" t="s">
        <v>1455</v>
      </c>
      <c r="G1464" s="207" t="s">
        <v>185</v>
      </c>
      <c r="H1464" s="208">
        <v>76.347999999999999</v>
      </c>
      <c r="I1464" s="209"/>
      <c r="J1464" s="210">
        <f>ROUND(I1464*H1464,2)</f>
        <v>0</v>
      </c>
      <c r="K1464" s="206" t="s">
        <v>186</v>
      </c>
      <c r="L1464" s="61"/>
      <c r="M1464" s="211" t="s">
        <v>22</v>
      </c>
      <c r="N1464" s="212" t="s">
        <v>47</v>
      </c>
      <c r="O1464" s="42"/>
      <c r="P1464" s="213">
        <f>O1464*H1464</f>
        <v>0</v>
      </c>
      <c r="Q1464" s="213">
        <v>0</v>
      </c>
      <c r="R1464" s="213">
        <f>Q1464*H1464</f>
        <v>0</v>
      </c>
      <c r="S1464" s="213">
        <v>0</v>
      </c>
      <c r="T1464" s="214">
        <f>S1464*H1464</f>
        <v>0</v>
      </c>
      <c r="AR1464" s="24" t="s">
        <v>266</v>
      </c>
      <c r="AT1464" s="24" t="s">
        <v>182</v>
      </c>
      <c r="AU1464" s="24" t="s">
        <v>84</v>
      </c>
      <c r="AY1464" s="24" t="s">
        <v>179</v>
      </c>
      <c r="BE1464" s="215">
        <f>IF(N1464="základní",J1464,0)</f>
        <v>0</v>
      </c>
      <c r="BF1464" s="215">
        <f>IF(N1464="snížená",J1464,0)</f>
        <v>0</v>
      </c>
      <c r="BG1464" s="215">
        <f>IF(N1464="zákl. přenesená",J1464,0)</f>
        <v>0</v>
      </c>
      <c r="BH1464" s="215">
        <f>IF(N1464="sníž. přenesená",J1464,0)</f>
        <v>0</v>
      </c>
      <c r="BI1464" s="215">
        <f>IF(N1464="nulová",J1464,0)</f>
        <v>0</v>
      </c>
      <c r="BJ1464" s="24" t="s">
        <v>24</v>
      </c>
      <c r="BK1464" s="215">
        <f>ROUND(I1464*H1464,2)</f>
        <v>0</v>
      </c>
      <c r="BL1464" s="24" t="s">
        <v>266</v>
      </c>
      <c r="BM1464" s="24" t="s">
        <v>1456</v>
      </c>
    </row>
    <row r="1465" spans="2:65" s="14" customFormat="1" ht="13.5">
      <c r="B1465" s="240"/>
      <c r="C1465" s="241"/>
      <c r="D1465" s="218" t="s">
        <v>189</v>
      </c>
      <c r="E1465" s="242" t="s">
        <v>22</v>
      </c>
      <c r="F1465" s="243" t="s">
        <v>312</v>
      </c>
      <c r="G1465" s="241"/>
      <c r="H1465" s="244" t="s">
        <v>22</v>
      </c>
      <c r="I1465" s="245"/>
      <c r="J1465" s="241"/>
      <c r="K1465" s="241"/>
      <c r="L1465" s="246"/>
      <c r="M1465" s="247"/>
      <c r="N1465" s="248"/>
      <c r="O1465" s="248"/>
      <c r="P1465" s="248"/>
      <c r="Q1465" s="248"/>
      <c r="R1465" s="248"/>
      <c r="S1465" s="248"/>
      <c r="T1465" s="249"/>
      <c r="AT1465" s="250" t="s">
        <v>189</v>
      </c>
      <c r="AU1465" s="250" t="s">
        <v>84</v>
      </c>
      <c r="AV1465" s="14" t="s">
        <v>24</v>
      </c>
      <c r="AW1465" s="14" t="s">
        <v>39</v>
      </c>
      <c r="AX1465" s="14" t="s">
        <v>76</v>
      </c>
      <c r="AY1465" s="250" t="s">
        <v>179</v>
      </c>
    </row>
    <row r="1466" spans="2:65" s="14" customFormat="1" ht="13.5">
      <c r="B1466" s="240"/>
      <c r="C1466" s="241"/>
      <c r="D1466" s="218" t="s">
        <v>189</v>
      </c>
      <c r="E1466" s="242" t="s">
        <v>22</v>
      </c>
      <c r="F1466" s="243" t="s">
        <v>1457</v>
      </c>
      <c r="G1466" s="241"/>
      <c r="H1466" s="244" t="s">
        <v>22</v>
      </c>
      <c r="I1466" s="245"/>
      <c r="J1466" s="241"/>
      <c r="K1466" s="241"/>
      <c r="L1466" s="246"/>
      <c r="M1466" s="247"/>
      <c r="N1466" s="248"/>
      <c r="O1466" s="248"/>
      <c r="P1466" s="248"/>
      <c r="Q1466" s="248"/>
      <c r="R1466" s="248"/>
      <c r="S1466" s="248"/>
      <c r="T1466" s="249"/>
      <c r="AT1466" s="250" t="s">
        <v>189</v>
      </c>
      <c r="AU1466" s="250" t="s">
        <v>84</v>
      </c>
      <c r="AV1466" s="14" t="s">
        <v>24</v>
      </c>
      <c r="AW1466" s="14" t="s">
        <v>39</v>
      </c>
      <c r="AX1466" s="14" t="s">
        <v>76</v>
      </c>
      <c r="AY1466" s="250" t="s">
        <v>179</v>
      </c>
    </row>
    <row r="1467" spans="2:65" s="12" customFormat="1" ht="13.5">
      <c r="B1467" s="216"/>
      <c r="C1467" s="217"/>
      <c r="D1467" s="218" t="s">
        <v>189</v>
      </c>
      <c r="E1467" s="219" t="s">
        <v>22</v>
      </c>
      <c r="F1467" s="220" t="s">
        <v>1110</v>
      </c>
      <c r="G1467" s="217"/>
      <c r="H1467" s="221">
        <v>5.2960000000000003</v>
      </c>
      <c r="I1467" s="222"/>
      <c r="J1467" s="217"/>
      <c r="K1467" s="217"/>
      <c r="L1467" s="223"/>
      <c r="M1467" s="224"/>
      <c r="N1467" s="225"/>
      <c r="O1467" s="225"/>
      <c r="P1467" s="225"/>
      <c r="Q1467" s="225"/>
      <c r="R1467" s="225"/>
      <c r="S1467" s="225"/>
      <c r="T1467" s="226"/>
      <c r="AT1467" s="227" t="s">
        <v>189</v>
      </c>
      <c r="AU1467" s="227" t="s">
        <v>84</v>
      </c>
      <c r="AV1467" s="12" t="s">
        <v>84</v>
      </c>
      <c r="AW1467" s="12" t="s">
        <v>39</v>
      </c>
      <c r="AX1467" s="12" t="s">
        <v>76</v>
      </c>
      <c r="AY1467" s="227" t="s">
        <v>179</v>
      </c>
    </row>
    <row r="1468" spans="2:65" s="12" customFormat="1" ht="13.5">
      <c r="B1468" s="216"/>
      <c r="C1468" s="217"/>
      <c r="D1468" s="218" t="s">
        <v>189</v>
      </c>
      <c r="E1468" s="219" t="s">
        <v>22</v>
      </c>
      <c r="F1468" s="220" t="s">
        <v>1111</v>
      </c>
      <c r="G1468" s="217"/>
      <c r="H1468" s="221">
        <v>16.838999999999999</v>
      </c>
      <c r="I1468" s="222"/>
      <c r="J1468" s="217"/>
      <c r="K1468" s="217"/>
      <c r="L1468" s="223"/>
      <c r="M1468" s="224"/>
      <c r="N1468" s="225"/>
      <c r="O1468" s="225"/>
      <c r="P1468" s="225"/>
      <c r="Q1468" s="225"/>
      <c r="R1468" s="225"/>
      <c r="S1468" s="225"/>
      <c r="T1468" s="226"/>
      <c r="AT1468" s="227" t="s">
        <v>189</v>
      </c>
      <c r="AU1468" s="227" t="s">
        <v>84</v>
      </c>
      <c r="AV1468" s="12" t="s">
        <v>84</v>
      </c>
      <c r="AW1468" s="12" t="s">
        <v>39</v>
      </c>
      <c r="AX1468" s="12" t="s">
        <v>76</v>
      </c>
      <c r="AY1468" s="227" t="s">
        <v>179</v>
      </c>
    </row>
    <row r="1469" spans="2:65" s="12" customFormat="1" ht="13.5">
      <c r="B1469" s="216"/>
      <c r="C1469" s="217"/>
      <c r="D1469" s="218" t="s">
        <v>189</v>
      </c>
      <c r="E1469" s="219" t="s">
        <v>22</v>
      </c>
      <c r="F1469" s="220" t="s">
        <v>1110</v>
      </c>
      <c r="G1469" s="217"/>
      <c r="H1469" s="221">
        <v>5.2960000000000003</v>
      </c>
      <c r="I1469" s="222"/>
      <c r="J1469" s="217"/>
      <c r="K1469" s="217"/>
      <c r="L1469" s="223"/>
      <c r="M1469" s="224"/>
      <c r="N1469" s="225"/>
      <c r="O1469" s="225"/>
      <c r="P1469" s="225"/>
      <c r="Q1469" s="225"/>
      <c r="R1469" s="225"/>
      <c r="S1469" s="225"/>
      <c r="T1469" s="226"/>
      <c r="AT1469" s="227" t="s">
        <v>189</v>
      </c>
      <c r="AU1469" s="227" t="s">
        <v>84</v>
      </c>
      <c r="AV1469" s="12" t="s">
        <v>84</v>
      </c>
      <c r="AW1469" s="12" t="s">
        <v>39</v>
      </c>
      <c r="AX1469" s="12" t="s">
        <v>76</v>
      </c>
      <c r="AY1469" s="227" t="s">
        <v>179</v>
      </c>
    </row>
    <row r="1470" spans="2:65" s="14" customFormat="1" ht="13.5">
      <c r="B1470" s="240"/>
      <c r="C1470" s="241"/>
      <c r="D1470" s="218" t="s">
        <v>189</v>
      </c>
      <c r="E1470" s="242" t="s">
        <v>22</v>
      </c>
      <c r="F1470" s="243" t="s">
        <v>1375</v>
      </c>
      <c r="G1470" s="241"/>
      <c r="H1470" s="244" t="s">
        <v>22</v>
      </c>
      <c r="I1470" s="245"/>
      <c r="J1470" s="241"/>
      <c r="K1470" s="241"/>
      <c r="L1470" s="246"/>
      <c r="M1470" s="247"/>
      <c r="N1470" s="248"/>
      <c r="O1470" s="248"/>
      <c r="P1470" s="248"/>
      <c r="Q1470" s="248"/>
      <c r="R1470" s="248"/>
      <c r="S1470" s="248"/>
      <c r="T1470" s="249"/>
      <c r="AT1470" s="250" t="s">
        <v>189</v>
      </c>
      <c r="AU1470" s="250" t="s">
        <v>84</v>
      </c>
      <c r="AV1470" s="14" t="s">
        <v>24</v>
      </c>
      <c r="AW1470" s="14" t="s">
        <v>39</v>
      </c>
      <c r="AX1470" s="14" t="s">
        <v>76</v>
      </c>
      <c r="AY1470" s="250" t="s">
        <v>179</v>
      </c>
    </row>
    <row r="1471" spans="2:65" s="14" customFormat="1" ht="13.5">
      <c r="B1471" s="240"/>
      <c r="C1471" s="241"/>
      <c r="D1471" s="218" t="s">
        <v>189</v>
      </c>
      <c r="E1471" s="242" t="s">
        <v>22</v>
      </c>
      <c r="F1471" s="243" t="s">
        <v>1376</v>
      </c>
      <c r="G1471" s="241"/>
      <c r="H1471" s="244" t="s">
        <v>22</v>
      </c>
      <c r="I1471" s="245"/>
      <c r="J1471" s="241"/>
      <c r="K1471" s="241"/>
      <c r="L1471" s="246"/>
      <c r="M1471" s="247"/>
      <c r="N1471" s="248"/>
      <c r="O1471" s="248"/>
      <c r="P1471" s="248"/>
      <c r="Q1471" s="248"/>
      <c r="R1471" s="248"/>
      <c r="S1471" s="248"/>
      <c r="T1471" s="249"/>
      <c r="AT1471" s="250" t="s">
        <v>189</v>
      </c>
      <c r="AU1471" s="250" t="s">
        <v>84</v>
      </c>
      <c r="AV1471" s="14" t="s">
        <v>24</v>
      </c>
      <c r="AW1471" s="14" t="s">
        <v>39</v>
      </c>
      <c r="AX1471" s="14" t="s">
        <v>76</v>
      </c>
      <c r="AY1471" s="250" t="s">
        <v>179</v>
      </c>
    </row>
    <row r="1472" spans="2:65" s="12" customFormat="1" ht="13.5">
      <c r="B1472" s="216"/>
      <c r="C1472" s="217"/>
      <c r="D1472" s="218" t="s">
        <v>189</v>
      </c>
      <c r="E1472" s="219" t="s">
        <v>22</v>
      </c>
      <c r="F1472" s="220" t="s">
        <v>1377</v>
      </c>
      <c r="G1472" s="217"/>
      <c r="H1472" s="221">
        <v>7.476</v>
      </c>
      <c r="I1472" s="222"/>
      <c r="J1472" s="217"/>
      <c r="K1472" s="217"/>
      <c r="L1472" s="223"/>
      <c r="M1472" s="224"/>
      <c r="N1472" s="225"/>
      <c r="O1472" s="225"/>
      <c r="P1472" s="225"/>
      <c r="Q1472" s="225"/>
      <c r="R1472" s="225"/>
      <c r="S1472" s="225"/>
      <c r="T1472" s="226"/>
      <c r="AT1472" s="227" t="s">
        <v>189</v>
      </c>
      <c r="AU1472" s="227" t="s">
        <v>84</v>
      </c>
      <c r="AV1472" s="12" t="s">
        <v>84</v>
      </c>
      <c r="AW1472" s="12" t="s">
        <v>39</v>
      </c>
      <c r="AX1472" s="12" t="s">
        <v>76</v>
      </c>
      <c r="AY1472" s="227" t="s">
        <v>179</v>
      </c>
    </row>
    <row r="1473" spans="2:65" s="14" customFormat="1" ht="13.5">
      <c r="B1473" s="240"/>
      <c r="C1473" s="241"/>
      <c r="D1473" s="218" t="s">
        <v>189</v>
      </c>
      <c r="E1473" s="242" t="s">
        <v>22</v>
      </c>
      <c r="F1473" s="243" t="s">
        <v>1093</v>
      </c>
      <c r="G1473" s="241"/>
      <c r="H1473" s="244" t="s">
        <v>22</v>
      </c>
      <c r="I1473" s="245"/>
      <c r="J1473" s="241"/>
      <c r="K1473" s="241"/>
      <c r="L1473" s="246"/>
      <c r="M1473" s="247"/>
      <c r="N1473" s="248"/>
      <c r="O1473" s="248"/>
      <c r="P1473" s="248"/>
      <c r="Q1473" s="248"/>
      <c r="R1473" s="248"/>
      <c r="S1473" s="248"/>
      <c r="T1473" s="249"/>
      <c r="AT1473" s="250" t="s">
        <v>189</v>
      </c>
      <c r="AU1473" s="250" t="s">
        <v>84</v>
      </c>
      <c r="AV1473" s="14" t="s">
        <v>24</v>
      </c>
      <c r="AW1473" s="14" t="s">
        <v>39</v>
      </c>
      <c r="AX1473" s="14" t="s">
        <v>76</v>
      </c>
      <c r="AY1473" s="250" t="s">
        <v>179</v>
      </c>
    </row>
    <row r="1474" spans="2:65" s="12" customFormat="1" ht="13.5">
      <c r="B1474" s="216"/>
      <c r="C1474" s="217"/>
      <c r="D1474" s="218" t="s">
        <v>189</v>
      </c>
      <c r="E1474" s="219" t="s">
        <v>22</v>
      </c>
      <c r="F1474" s="220" t="s">
        <v>1378</v>
      </c>
      <c r="G1474" s="217"/>
      <c r="H1474" s="221">
        <v>8.0470000000000006</v>
      </c>
      <c r="I1474" s="222"/>
      <c r="J1474" s="217"/>
      <c r="K1474" s="217"/>
      <c r="L1474" s="223"/>
      <c r="M1474" s="224"/>
      <c r="N1474" s="225"/>
      <c r="O1474" s="225"/>
      <c r="P1474" s="225"/>
      <c r="Q1474" s="225"/>
      <c r="R1474" s="225"/>
      <c r="S1474" s="225"/>
      <c r="T1474" s="226"/>
      <c r="AT1474" s="227" t="s">
        <v>189</v>
      </c>
      <c r="AU1474" s="227" t="s">
        <v>84</v>
      </c>
      <c r="AV1474" s="12" t="s">
        <v>84</v>
      </c>
      <c r="AW1474" s="12" t="s">
        <v>39</v>
      </c>
      <c r="AX1474" s="12" t="s">
        <v>76</v>
      </c>
      <c r="AY1474" s="227" t="s">
        <v>179</v>
      </c>
    </row>
    <row r="1475" spans="2:65" s="12" customFormat="1" ht="13.5">
      <c r="B1475" s="216"/>
      <c r="C1475" s="217"/>
      <c r="D1475" s="218" t="s">
        <v>189</v>
      </c>
      <c r="E1475" s="219" t="s">
        <v>22</v>
      </c>
      <c r="F1475" s="220" t="s">
        <v>1379</v>
      </c>
      <c r="G1475" s="217"/>
      <c r="H1475" s="221">
        <v>8.0839999999999996</v>
      </c>
      <c r="I1475" s="222"/>
      <c r="J1475" s="217"/>
      <c r="K1475" s="217"/>
      <c r="L1475" s="223"/>
      <c r="M1475" s="224"/>
      <c r="N1475" s="225"/>
      <c r="O1475" s="225"/>
      <c r="P1475" s="225"/>
      <c r="Q1475" s="225"/>
      <c r="R1475" s="225"/>
      <c r="S1475" s="225"/>
      <c r="T1475" s="226"/>
      <c r="AT1475" s="227" t="s">
        <v>189</v>
      </c>
      <c r="AU1475" s="227" t="s">
        <v>84</v>
      </c>
      <c r="AV1475" s="12" t="s">
        <v>84</v>
      </c>
      <c r="AW1475" s="12" t="s">
        <v>39</v>
      </c>
      <c r="AX1475" s="12" t="s">
        <v>76</v>
      </c>
      <c r="AY1475" s="227" t="s">
        <v>179</v>
      </c>
    </row>
    <row r="1476" spans="2:65" s="12" customFormat="1" ht="13.5">
      <c r="B1476" s="216"/>
      <c r="C1476" s="217"/>
      <c r="D1476" s="218" t="s">
        <v>189</v>
      </c>
      <c r="E1476" s="219" t="s">
        <v>22</v>
      </c>
      <c r="F1476" s="220" t="s">
        <v>1430</v>
      </c>
      <c r="G1476" s="217"/>
      <c r="H1476" s="221">
        <v>25.31</v>
      </c>
      <c r="I1476" s="222"/>
      <c r="J1476" s="217"/>
      <c r="K1476" s="217"/>
      <c r="L1476" s="223"/>
      <c r="M1476" s="224"/>
      <c r="N1476" s="225"/>
      <c r="O1476" s="225"/>
      <c r="P1476" s="225"/>
      <c r="Q1476" s="225"/>
      <c r="R1476" s="225"/>
      <c r="S1476" s="225"/>
      <c r="T1476" s="226"/>
      <c r="AT1476" s="227" t="s">
        <v>189</v>
      </c>
      <c r="AU1476" s="227" t="s">
        <v>84</v>
      </c>
      <c r="AV1476" s="12" t="s">
        <v>84</v>
      </c>
      <c r="AW1476" s="12" t="s">
        <v>39</v>
      </c>
      <c r="AX1476" s="12" t="s">
        <v>76</v>
      </c>
      <c r="AY1476" s="227" t="s">
        <v>179</v>
      </c>
    </row>
    <row r="1477" spans="2:65" s="13" customFormat="1" ht="13.5">
      <c r="B1477" s="228"/>
      <c r="C1477" s="229"/>
      <c r="D1477" s="230" t="s">
        <v>189</v>
      </c>
      <c r="E1477" s="231" t="s">
        <v>22</v>
      </c>
      <c r="F1477" s="232" t="s">
        <v>191</v>
      </c>
      <c r="G1477" s="229"/>
      <c r="H1477" s="233">
        <v>76.347999999999999</v>
      </c>
      <c r="I1477" s="234"/>
      <c r="J1477" s="229"/>
      <c r="K1477" s="229"/>
      <c r="L1477" s="235"/>
      <c r="M1477" s="236"/>
      <c r="N1477" s="237"/>
      <c r="O1477" s="237"/>
      <c r="P1477" s="237"/>
      <c r="Q1477" s="237"/>
      <c r="R1477" s="237"/>
      <c r="S1477" s="237"/>
      <c r="T1477" s="238"/>
      <c r="AT1477" s="239" t="s">
        <v>189</v>
      </c>
      <c r="AU1477" s="239" t="s">
        <v>84</v>
      </c>
      <c r="AV1477" s="13" t="s">
        <v>187</v>
      </c>
      <c r="AW1477" s="13" t="s">
        <v>39</v>
      </c>
      <c r="AX1477" s="13" t="s">
        <v>24</v>
      </c>
      <c r="AY1477" s="239" t="s">
        <v>179</v>
      </c>
    </row>
    <row r="1478" spans="2:65" s="1" customFormat="1" ht="31.5" customHeight="1">
      <c r="B1478" s="41"/>
      <c r="C1478" s="204" t="s">
        <v>1089</v>
      </c>
      <c r="D1478" s="204" t="s">
        <v>182</v>
      </c>
      <c r="E1478" s="205" t="s">
        <v>1458</v>
      </c>
      <c r="F1478" s="206" t="s">
        <v>1459</v>
      </c>
      <c r="G1478" s="207" t="s">
        <v>328</v>
      </c>
      <c r="H1478" s="208">
        <v>2</v>
      </c>
      <c r="I1478" s="209"/>
      <c r="J1478" s="210">
        <f>ROUND(I1478*H1478,2)</f>
        <v>0</v>
      </c>
      <c r="K1478" s="206" t="s">
        <v>186</v>
      </c>
      <c r="L1478" s="61"/>
      <c r="M1478" s="211" t="s">
        <v>22</v>
      </c>
      <c r="N1478" s="212" t="s">
        <v>47</v>
      </c>
      <c r="O1478" s="42"/>
      <c r="P1478" s="213">
        <f>O1478*H1478</f>
        <v>0</v>
      </c>
      <c r="Q1478" s="213">
        <v>0</v>
      </c>
      <c r="R1478" s="213">
        <f>Q1478*H1478</f>
        <v>0</v>
      </c>
      <c r="S1478" s="213">
        <v>0</v>
      </c>
      <c r="T1478" s="214">
        <f>S1478*H1478</f>
        <v>0</v>
      </c>
      <c r="AR1478" s="24" t="s">
        <v>266</v>
      </c>
      <c r="AT1478" s="24" t="s">
        <v>182</v>
      </c>
      <c r="AU1478" s="24" t="s">
        <v>84</v>
      </c>
      <c r="AY1478" s="24" t="s">
        <v>179</v>
      </c>
      <c r="BE1478" s="215">
        <f>IF(N1478="základní",J1478,0)</f>
        <v>0</v>
      </c>
      <c r="BF1478" s="215">
        <f>IF(N1478="snížená",J1478,0)</f>
        <v>0</v>
      </c>
      <c r="BG1478" s="215">
        <f>IF(N1478="zákl. přenesená",J1478,0)</f>
        <v>0</v>
      </c>
      <c r="BH1478" s="215">
        <f>IF(N1478="sníž. přenesená",J1478,0)</f>
        <v>0</v>
      </c>
      <c r="BI1478" s="215">
        <f>IF(N1478="nulová",J1478,0)</f>
        <v>0</v>
      </c>
      <c r="BJ1478" s="24" t="s">
        <v>24</v>
      </c>
      <c r="BK1478" s="215">
        <f>ROUND(I1478*H1478,2)</f>
        <v>0</v>
      </c>
      <c r="BL1478" s="24" t="s">
        <v>266</v>
      </c>
      <c r="BM1478" s="24" t="s">
        <v>1460</v>
      </c>
    </row>
    <row r="1479" spans="2:65" s="14" customFormat="1" ht="13.5">
      <c r="B1479" s="240"/>
      <c r="C1479" s="241"/>
      <c r="D1479" s="218" t="s">
        <v>189</v>
      </c>
      <c r="E1479" s="242" t="s">
        <v>22</v>
      </c>
      <c r="F1479" s="243" t="s">
        <v>420</v>
      </c>
      <c r="G1479" s="241"/>
      <c r="H1479" s="244" t="s">
        <v>22</v>
      </c>
      <c r="I1479" s="245"/>
      <c r="J1479" s="241"/>
      <c r="K1479" s="241"/>
      <c r="L1479" s="246"/>
      <c r="M1479" s="247"/>
      <c r="N1479" s="248"/>
      <c r="O1479" s="248"/>
      <c r="P1479" s="248"/>
      <c r="Q1479" s="248"/>
      <c r="R1479" s="248"/>
      <c r="S1479" s="248"/>
      <c r="T1479" s="249"/>
      <c r="AT1479" s="250" t="s">
        <v>189</v>
      </c>
      <c r="AU1479" s="250" t="s">
        <v>84</v>
      </c>
      <c r="AV1479" s="14" t="s">
        <v>24</v>
      </c>
      <c r="AW1479" s="14" t="s">
        <v>39</v>
      </c>
      <c r="AX1479" s="14" t="s">
        <v>76</v>
      </c>
      <c r="AY1479" s="250" t="s">
        <v>179</v>
      </c>
    </row>
    <row r="1480" spans="2:65" s="12" customFormat="1" ht="13.5">
      <c r="B1480" s="216"/>
      <c r="C1480" s="217"/>
      <c r="D1480" s="218" t="s">
        <v>189</v>
      </c>
      <c r="E1480" s="219" t="s">
        <v>22</v>
      </c>
      <c r="F1480" s="220" t="s">
        <v>84</v>
      </c>
      <c r="G1480" s="217"/>
      <c r="H1480" s="221">
        <v>2</v>
      </c>
      <c r="I1480" s="222"/>
      <c r="J1480" s="217"/>
      <c r="K1480" s="217"/>
      <c r="L1480" s="223"/>
      <c r="M1480" s="224"/>
      <c r="N1480" s="225"/>
      <c r="O1480" s="225"/>
      <c r="P1480" s="225"/>
      <c r="Q1480" s="225"/>
      <c r="R1480" s="225"/>
      <c r="S1480" s="225"/>
      <c r="T1480" s="226"/>
      <c r="AT1480" s="227" t="s">
        <v>189</v>
      </c>
      <c r="AU1480" s="227" t="s">
        <v>84</v>
      </c>
      <c r="AV1480" s="12" t="s">
        <v>84</v>
      </c>
      <c r="AW1480" s="12" t="s">
        <v>39</v>
      </c>
      <c r="AX1480" s="12" t="s">
        <v>76</v>
      </c>
      <c r="AY1480" s="227" t="s">
        <v>179</v>
      </c>
    </row>
    <row r="1481" spans="2:65" s="13" customFormat="1" ht="13.5">
      <c r="B1481" s="228"/>
      <c r="C1481" s="229"/>
      <c r="D1481" s="230" t="s">
        <v>189</v>
      </c>
      <c r="E1481" s="231" t="s">
        <v>22</v>
      </c>
      <c r="F1481" s="232" t="s">
        <v>191</v>
      </c>
      <c r="G1481" s="229"/>
      <c r="H1481" s="233">
        <v>2</v>
      </c>
      <c r="I1481" s="234"/>
      <c r="J1481" s="229"/>
      <c r="K1481" s="229"/>
      <c r="L1481" s="235"/>
      <c r="M1481" s="236"/>
      <c r="N1481" s="237"/>
      <c r="O1481" s="237"/>
      <c r="P1481" s="237"/>
      <c r="Q1481" s="237"/>
      <c r="R1481" s="237"/>
      <c r="S1481" s="237"/>
      <c r="T1481" s="238"/>
      <c r="AT1481" s="239" t="s">
        <v>189</v>
      </c>
      <c r="AU1481" s="239" t="s">
        <v>84</v>
      </c>
      <c r="AV1481" s="13" t="s">
        <v>187</v>
      </c>
      <c r="AW1481" s="13" t="s">
        <v>39</v>
      </c>
      <c r="AX1481" s="13" t="s">
        <v>24</v>
      </c>
      <c r="AY1481" s="239" t="s">
        <v>179</v>
      </c>
    </row>
    <row r="1482" spans="2:65" s="1" customFormat="1" ht="31.5" customHeight="1">
      <c r="B1482" s="41"/>
      <c r="C1482" s="204" t="s">
        <v>1461</v>
      </c>
      <c r="D1482" s="204" t="s">
        <v>182</v>
      </c>
      <c r="E1482" s="205" t="s">
        <v>1462</v>
      </c>
      <c r="F1482" s="206" t="s">
        <v>1463</v>
      </c>
      <c r="G1482" s="207" t="s">
        <v>328</v>
      </c>
      <c r="H1482" s="208">
        <v>1</v>
      </c>
      <c r="I1482" s="209"/>
      <c r="J1482" s="210">
        <f>ROUND(I1482*H1482,2)</f>
        <v>0</v>
      </c>
      <c r="K1482" s="206" t="s">
        <v>186</v>
      </c>
      <c r="L1482" s="61"/>
      <c r="M1482" s="211" t="s">
        <v>22</v>
      </c>
      <c r="N1482" s="212" t="s">
        <v>47</v>
      </c>
      <c r="O1482" s="42"/>
      <c r="P1482" s="213">
        <f>O1482*H1482</f>
        <v>0</v>
      </c>
      <c r="Q1482" s="213">
        <v>0</v>
      </c>
      <c r="R1482" s="213">
        <f>Q1482*H1482</f>
        <v>0</v>
      </c>
      <c r="S1482" s="213">
        <v>0</v>
      </c>
      <c r="T1482" s="214">
        <f>S1482*H1482</f>
        <v>0</v>
      </c>
      <c r="AR1482" s="24" t="s">
        <v>266</v>
      </c>
      <c r="AT1482" s="24" t="s">
        <v>182</v>
      </c>
      <c r="AU1482" s="24" t="s">
        <v>84</v>
      </c>
      <c r="AY1482" s="24" t="s">
        <v>179</v>
      </c>
      <c r="BE1482" s="215">
        <f>IF(N1482="základní",J1482,0)</f>
        <v>0</v>
      </c>
      <c r="BF1482" s="215">
        <f>IF(N1482="snížená",J1482,0)</f>
        <v>0</v>
      </c>
      <c r="BG1482" s="215">
        <f>IF(N1482="zákl. přenesená",J1482,0)</f>
        <v>0</v>
      </c>
      <c r="BH1482" s="215">
        <f>IF(N1482="sníž. přenesená",J1482,0)</f>
        <v>0</v>
      </c>
      <c r="BI1482" s="215">
        <f>IF(N1482="nulová",J1482,0)</f>
        <v>0</v>
      </c>
      <c r="BJ1482" s="24" t="s">
        <v>24</v>
      </c>
      <c r="BK1482" s="215">
        <f>ROUND(I1482*H1482,2)</f>
        <v>0</v>
      </c>
      <c r="BL1482" s="24" t="s">
        <v>266</v>
      </c>
      <c r="BM1482" s="24" t="s">
        <v>1464</v>
      </c>
    </row>
    <row r="1483" spans="2:65" s="14" customFormat="1" ht="13.5">
      <c r="B1483" s="240"/>
      <c r="C1483" s="241"/>
      <c r="D1483" s="218" t="s">
        <v>189</v>
      </c>
      <c r="E1483" s="242" t="s">
        <v>22</v>
      </c>
      <c r="F1483" s="243" t="s">
        <v>317</v>
      </c>
      <c r="G1483" s="241"/>
      <c r="H1483" s="244" t="s">
        <v>22</v>
      </c>
      <c r="I1483" s="245"/>
      <c r="J1483" s="241"/>
      <c r="K1483" s="241"/>
      <c r="L1483" s="246"/>
      <c r="M1483" s="247"/>
      <c r="N1483" s="248"/>
      <c r="O1483" s="248"/>
      <c r="P1483" s="248"/>
      <c r="Q1483" s="248"/>
      <c r="R1483" s="248"/>
      <c r="S1483" s="248"/>
      <c r="T1483" s="249"/>
      <c r="AT1483" s="250" t="s">
        <v>189</v>
      </c>
      <c r="AU1483" s="250" t="s">
        <v>84</v>
      </c>
      <c r="AV1483" s="14" t="s">
        <v>24</v>
      </c>
      <c r="AW1483" s="14" t="s">
        <v>39</v>
      </c>
      <c r="AX1483" s="14" t="s">
        <v>76</v>
      </c>
      <c r="AY1483" s="250" t="s">
        <v>179</v>
      </c>
    </row>
    <row r="1484" spans="2:65" s="14" customFormat="1" ht="13.5">
      <c r="B1484" s="240"/>
      <c r="C1484" s="241"/>
      <c r="D1484" s="218" t="s">
        <v>189</v>
      </c>
      <c r="E1484" s="242" t="s">
        <v>22</v>
      </c>
      <c r="F1484" s="243" t="s">
        <v>1465</v>
      </c>
      <c r="G1484" s="241"/>
      <c r="H1484" s="244" t="s">
        <v>22</v>
      </c>
      <c r="I1484" s="245"/>
      <c r="J1484" s="241"/>
      <c r="K1484" s="241"/>
      <c r="L1484" s="246"/>
      <c r="M1484" s="247"/>
      <c r="N1484" s="248"/>
      <c r="O1484" s="248"/>
      <c r="P1484" s="248"/>
      <c r="Q1484" s="248"/>
      <c r="R1484" s="248"/>
      <c r="S1484" s="248"/>
      <c r="T1484" s="249"/>
      <c r="AT1484" s="250" t="s">
        <v>189</v>
      </c>
      <c r="AU1484" s="250" t="s">
        <v>84</v>
      </c>
      <c r="AV1484" s="14" t="s">
        <v>24</v>
      </c>
      <c r="AW1484" s="14" t="s">
        <v>39</v>
      </c>
      <c r="AX1484" s="14" t="s">
        <v>76</v>
      </c>
      <c r="AY1484" s="250" t="s">
        <v>179</v>
      </c>
    </row>
    <row r="1485" spans="2:65" s="12" customFormat="1" ht="13.5">
      <c r="B1485" s="216"/>
      <c r="C1485" s="217"/>
      <c r="D1485" s="218" t="s">
        <v>189</v>
      </c>
      <c r="E1485" s="219" t="s">
        <v>22</v>
      </c>
      <c r="F1485" s="220" t="s">
        <v>24</v>
      </c>
      <c r="G1485" s="217"/>
      <c r="H1485" s="221">
        <v>1</v>
      </c>
      <c r="I1485" s="222"/>
      <c r="J1485" s="217"/>
      <c r="K1485" s="217"/>
      <c r="L1485" s="223"/>
      <c r="M1485" s="224"/>
      <c r="N1485" s="225"/>
      <c r="O1485" s="225"/>
      <c r="P1485" s="225"/>
      <c r="Q1485" s="225"/>
      <c r="R1485" s="225"/>
      <c r="S1485" s="225"/>
      <c r="T1485" s="226"/>
      <c r="AT1485" s="227" t="s">
        <v>189</v>
      </c>
      <c r="AU1485" s="227" t="s">
        <v>84</v>
      </c>
      <c r="AV1485" s="12" t="s">
        <v>84</v>
      </c>
      <c r="AW1485" s="12" t="s">
        <v>39</v>
      </c>
      <c r="AX1485" s="12" t="s">
        <v>76</v>
      </c>
      <c r="AY1485" s="227" t="s">
        <v>179</v>
      </c>
    </row>
    <row r="1486" spans="2:65" s="13" customFormat="1" ht="13.5">
      <c r="B1486" s="228"/>
      <c r="C1486" s="229"/>
      <c r="D1486" s="230" t="s">
        <v>189</v>
      </c>
      <c r="E1486" s="231" t="s">
        <v>22</v>
      </c>
      <c r="F1486" s="232" t="s">
        <v>191</v>
      </c>
      <c r="G1486" s="229"/>
      <c r="H1486" s="233">
        <v>1</v>
      </c>
      <c r="I1486" s="234"/>
      <c r="J1486" s="229"/>
      <c r="K1486" s="229"/>
      <c r="L1486" s="235"/>
      <c r="M1486" s="236"/>
      <c r="N1486" s="237"/>
      <c r="O1486" s="237"/>
      <c r="P1486" s="237"/>
      <c r="Q1486" s="237"/>
      <c r="R1486" s="237"/>
      <c r="S1486" s="237"/>
      <c r="T1486" s="238"/>
      <c r="AT1486" s="239" t="s">
        <v>189</v>
      </c>
      <c r="AU1486" s="239" t="s">
        <v>84</v>
      </c>
      <c r="AV1486" s="13" t="s">
        <v>187</v>
      </c>
      <c r="AW1486" s="13" t="s">
        <v>39</v>
      </c>
      <c r="AX1486" s="13" t="s">
        <v>24</v>
      </c>
      <c r="AY1486" s="239" t="s">
        <v>179</v>
      </c>
    </row>
    <row r="1487" spans="2:65" s="1" customFormat="1" ht="31.5" customHeight="1">
      <c r="B1487" s="41"/>
      <c r="C1487" s="204" t="s">
        <v>1105</v>
      </c>
      <c r="D1487" s="204" t="s">
        <v>182</v>
      </c>
      <c r="E1487" s="205" t="s">
        <v>1466</v>
      </c>
      <c r="F1487" s="206" t="s">
        <v>1467</v>
      </c>
      <c r="G1487" s="207" t="s">
        <v>185</v>
      </c>
      <c r="H1487" s="208">
        <v>8.4580000000000002</v>
      </c>
      <c r="I1487" s="209"/>
      <c r="J1487" s="210">
        <f>ROUND(I1487*H1487,2)</f>
        <v>0</v>
      </c>
      <c r="K1487" s="206" t="s">
        <v>186</v>
      </c>
      <c r="L1487" s="61"/>
      <c r="M1487" s="211" t="s">
        <v>22</v>
      </c>
      <c r="N1487" s="212" t="s">
        <v>47</v>
      </c>
      <c r="O1487" s="42"/>
      <c r="P1487" s="213">
        <f>O1487*H1487</f>
        <v>0</v>
      </c>
      <c r="Q1487" s="213">
        <v>0</v>
      </c>
      <c r="R1487" s="213">
        <f>Q1487*H1487</f>
        <v>0</v>
      </c>
      <c r="S1487" s="213">
        <v>0</v>
      </c>
      <c r="T1487" s="214">
        <f>S1487*H1487</f>
        <v>0</v>
      </c>
      <c r="AR1487" s="24" t="s">
        <v>266</v>
      </c>
      <c r="AT1487" s="24" t="s">
        <v>182</v>
      </c>
      <c r="AU1487" s="24" t="s">
        <v>84</v>
      </c>
      <c r="AY1487" s="24" t="s">
        <v>179</v>
      </c>
      <c r="BE1487" s="215">
        <f>IF(N1487="základní",J1487,0)</f>
        <v>0</v>
      </c>
      <c r="BF1487" s="215">
        <f>IF(N1487="snížená",J1487,0)</f>
        <v>0</v>
      </c>
      <c r="BG1487" s="215">
        <f>IF(N1487="zákl. přenesená",J1487,0)</f>
        <v>0</v>
      </c>
      <c r="BH1487" s="215">
        <f>IF(N1487="sníž. přenesená",J1487,0)</f>
        <v>0</v>
      </c>
      <c r="BI1487" s="215">
        <f>IF(N1487="nulová",J1487,0)</f>
        <v>0</v>
      </c>
      <c r="BJ1487" s="24" t="s">
        <v>24</v>
      </c>
      <c r="BK1487" s="215">
        <f>ROUND(I1487*H1487,2)</f>
        <v>0</v>
      </c>
      <c r="BL1487" s="24" t="s">
        <v>266</v>
      </c>
      <c r="BM1487" s="24" t="s">
        <v>1468</v>
      </c>
    </row>
    <row r="1488" spans="2:65" s="14" customFormat="1" ht="13.5">
      <c r="B1488" s="240"/>
      <c r="C1488" s="241"/>
      <c r="D1488" s="218" t="s">
        <v>189</v>
      </c>
      <c r="E1488" s="242" t="s">
        <v>22</v>
      </c>
      <c r="F1488" s="243" t="s">
        <v>312</v>
      </c>
      <c r="G1488" s="241"/>
      <c r="H1488" s="244" t="s">
        <v>22</v>
      </c>
      <c r="I1488" s="245"/>
      <c r="J1488" s="241"/>
      <c r="K1488" s="241"/>
      <c r="L1488" s="246"/>
      <c r="M1488" s="247"/>
      <c r="N1488" s="248"/>
      <c r="O1488" s="248"/>
      <c r="P1488" s="248"/>
      <c r="Q1488" s="248"/>
      <c r="R1488" s="248"/>
      <c r="S1488" s="248"/>
      <c r="T1488" s="249"/>
      <c r="AT1488" s="250" t="s">
        <v>189</v>
      </c>
      <c r="AU1488" s="250" t="s">
        <v>84</v>
      </c>
      <c r="AV1488" s="14" t="s">
        <v>24</v>
      </c>
      <c r="AW1488" s="14" t="s">
        <v>39</v>
      </c>
      <c r="AX1488" s="14" t="s">
        <v>76</v>
      </c>
      <c r="AY1488" s="250" t="s">
        <v>179</v>
      </c>
    </row>
    <row r="1489" spans="2:65" s="14" customFormat="1" ht="13.5">
      <c r="B1489" s="240"/>
      <c r="C1489" s="241"/>
      <c r="D1489" s="218" t="s">
        <v>189</v>
      </c>
      <c r="E1489" s="242" t="s">
        <v>22</v>
      </c>
      <c r="F1489" s="243" t="s">
        <v>1061</v>
      </c>
      <c r="G1489" s="241"/>
      <c r="H1489" s="244" t="s">
        <v>22</v>
      </c>
      <c r="I1489" s="245"/>
      <c r="J1489" s="241"/>
      <c r="K1489" s="241"/>
      <c r="L1489" s="246"/>
      <c r="M1489" s="247"/>
      <c r="N1489" s="248"/>
      <c r="O1489" s="248"/>
      <c r="P1489" s="248"/>
      <c r="Q1489" s="248"/>
      <c r="R1489" s="248"/>
      <c r="S1489" s="248"/>
      <c r="T1489" s="249"/>
      <c r="AT1489" s="250" t="s">
        <v>189</v>
      </c>
      <c r="AU1489" s="250" t="s">
        <v>84</v>
      </c>
      <c r="AV1489" s="14" t="s">
        <v>24</v>
      </c>
      <c r="AW1489" s="14" t="s">
        <v>39</v>
      </c>
      <c r="AX1489" s="14" t="s">
        <v>76</v>
      </c>
      <c r="AY1489" s="250" t="s">
        <v>179</v>
      </c>
    </row>
    <row r="1490" spans="2:65" s="12" customFormat="1" ht="13.5">
      <c r="B1490" s="216"/>
      <c r="C1490" s="217"/>
      <c r="D1490" s="218" t="s">
        <v>189</v>
      </c>
      <c r="E1490" s="219" t="s">
        <v>22</v>
      </c>
      <c r="F1490" s="220" t="s">
        <v>1198</v>
      </c>
      <c r="G1490" s="217"/>
      <c r="H1490" s="221">
        <v>8.4580000000000002</v>
      </c>
      <c r="I1490" s="222"/>
      <c r="J1490" s="217"/>
      <c r="K1490" s="217"/>
      <c r="L1490" s="223"/>
      <c r="M1490" s="224"/>
      <c r="N1490" s="225"/>
      <c r="O1490" s="225"/>
      <c r="P1490" s="225"/>
      <c r="Q1490" s="225"/>
      <c r="R1490" s="225"/>
      <c r="S1490" s="225"/>
      <c r="T1490" s="226"/>
      <c r="AT1490" s="227" t="s">
        <v>189</v>
      </c>
      <c r="AU1490" s="227" t="s">
        <v>84</v>
      </c>
      <c r="AV1490" s="12" t="s">
        <v>84</v>
      </c>
      <c r="AW1490" s="12" t="s">
        <v>39</v>
      </c>
      <c r="AX1490" s="12" t="s">
        <v>76</v>
      </c>
      <c r="AY1490" s="227" t="s">
        <v>179</v>
      </c>
    </row>
    <row r="1491" spans="2:65" s="13" customFormat="1" ht="13.5">
      <c r="B1491" s="228"/>
      <c r="C1491" s="229"/>
      <c r="D1491" s="230" t="s">
        <v>189</v>
      </c>
      <c r="E1491" s="231" t="s">
        <v>22</v>
      </c>
      <c r="F1491" s="232" t="s">
        <v>191</v>
      </c>
      <c r="G1491" s="229"/>
      <c r="H1491" s="233">
        <v>8.4580000000000002</v>
      </c>
      <c r="I1491" s="234"/>
      <c r="J1491" s="229"/>
      <c r="K1491" s="229"/>
      <c r="L1491" s="235"/>
      <c r="M1491" s="236"/>
      <c r="N1491" s="237"/>
      <c r="O1491" s="237"/>
      <c r="P1491" s="237"/>
      <c r="Q1491" s="237"/>
      <c r="R1491" s="237"/>
      <c r="S1491" s="237"/>
      <c r="T1491" s="238"/>
      <c r="AT1491" s="239" t="s">
        <v>189</v>
      </c>
      <c r="AU1491" s="239" t="s">
        <v>84</v>
      </c>
      <c r="AV1491" s="13" t="s">
        <v>187</v>
      </c>
      <c r="AW1491" s="13" t="s">
        <v>39</v>
      </c>
      <c r="AX1491" s="13" t="s">
        <v>24</v>
      </c>
      <c r="AY1491" s="239" t="s">
        <v>179</v>
      </c>
    </row>
    <row r="1492" spans="2:65" s="1" customFormat="1" ht="44.25" customHeight="1">
      <c r="B1492" s="41"/>
      <c r="C1492" s="204" t="s">
        <v>1469</v>
      </c>
      <c r="D1492" s="204" t="s">
        <v>182</v>
      </c>
      <c r="E1492" s="205" t="s">
        <v>1470</v>
      </c>
      <c r="F1492" s="206" t="s">
        <v>1471</v>
      </c>
      <c r="G1492" s="207" t="s">
        <v>185</v>
      </c>
      <c r="H1492" s="208">
        <v>355.11900000000003</v>
      </c>
      <c r="I1492" s="209"/>
      <c r="J1492" s="210">
        <f>ROUND(I1492*H1492,2)</f>
        <v>0</v>
      </c>
      <c r="K1492" s="206" t="s">
        <v>186</v>
      </c>
      <c r="L1492" s="61"/>
      <c r="M1492" s="211" t="s">
        <v>22</v>
      </c>
      <c r="N1492" s="212" t="s">
        <v>47</v>
      </c>
      <c r="O1492" s="42"/>
      <c r="P1492" s="213">
        <f>O1492*H1492</f>
        <v>0</v>
      </c>
      <c r="Q1492" s="213">
        <v>3.4520000000000002E-2</v>
      </c>
      <c r="R1492" s="213">
        <f>Q1492*H1492</f>
        <v>12.258707880000001</v>
      </c>
      <c r="S1492" s="213">
        <v>0</v>
      </c>
      <c r="T1492" s="214">
        <f>S1492*H1492</f>
        <v>0</v>
      </c>
      <c r="AR1492" s="24" t="s">
        <v>266</v>
      </c>
      <c r="AT1492" s="24" t="s">
        <v>182</v>
      </c>
      <c r="AU1492" s="24" t="s">
        <v>84</v>
      </c>
      <c r="AY1492" s="24" t="s">
        <v>179</v>
      </c>
      <c r="BE1492" s="215">
        <f>IF(N1492="základní",J1492,0)</f>
        <v>0</v>
      </c>
      <c r="BF1492" s="215">
        <f>IF(N1492="snížená",J1492,0)</f>
        <v>0</v>
      </c>
      <c r="BG1492" s="215">
        <f>IF(N1492="zákl. přenesená",J1492,0)</f>
        <v>0</v>
      </c>
      <c r="BH1492" s="215">
        <f>IF(N1492="sníž. přenesená",J1492,0)</f>
        <v>0</v>
      </c>
      <c r="BI1492" s="215">
        <f>IF(N1492="nulová",J1492,0)</f>
        <v>0</v>
      </c>
      <c r="BJ1492" s="24" t="s">
        <v>24</v>
      </c>
      <c r="BK1492" s="215">
        <f>ROUND(I1492*H1492,2)</f>
        <v>0</v>
      </c>
      <c r="BL1492" s="24" t="s">
        <v>266</v>
      </c>
      <c r="BM1492" s="24" t="s">
        <v>1472</v>
      </c>
    </row>
    <row r="1493" spans="2:65" s="14" customFormat="1" ht="13.5">
      <c r="B1493" s="240"/>
      <c r="C1493" s="241"/>
      <c r="D1493" s="218" t="s">
        <v>189</v>
      </c>
      <c r="E1493" s="242" t="s">
        <v>22</v>
      </c>
      <c r="F1493" s="243" t="s">
        <v>312</v>
      </c>
      <c r="G1493" s="241"/>
      <c r="H1493" s="244" t="s">
        <v>22</v>
      </c>
      <c r="I1493" s="245"/>
      <c r="J1493" s="241"/>
      <c r="K1493" s="241"/>
      <c r="L1493" s="246"/>
      <c r="M1493" s="247"/>
      <c r="N1493" s="248"/>
      <c r="O1493" s="248"/>
      <c r="P1493" s="248"/>
      <c r="Q1493" s="248"/>
      <c r="R1493" s="248"/>
      <c r="S1493" s="248"/>
      <c r="T1493" s="249"/>
      <c r="AT1493" s="250" t="s">
        <v>189</v>
      </c>
      <c r="AU1493" s="250" t="s">
        <v>84</v>
      </c>
      <c r="AV1493" s="14" t="s">
        <v>24</v>
      </c>
      <c r="AW1493" s="14" t="s">
        <v>39</v>
      </c>
      <c r="AX1493" s="14" t="s">
        <v>76</v>
      </c>
      <c r="AY1493" s="250" t="s">
        <v>179</v>
      </c>
    </row>
    <row r="1494" spans="2:65" s="14" customFormat="1" ht="13.5">
      <c r="B1494" s="240"/>
      <c r="C1494" s="241"/>
      <c r="D1494" s="218" t="s">
        <v>189</v>
      </c>
      <c r="E1494" s="242" t="s">
        <v>22</v>
      </c>
      <c r="F1494" s="243" t="s">
        <v>1061</v>
      </c>
      <c r="G1494" s="241"/>
      <c r="H1494" s="244" t="s">
        <v>22</v>
      </c>
      <c r="I1494" s="245"/>
      <c r="J1494" s="241"/>
      <c r="K1494" s="241"/>
      <c r="L1494" s="246"/>
      <c r="M1494" s="247"/>
      <c r="N1494" s="248"/>
      <c r="O1494" s="248"/>
      <c r="P1494" s="248"/>
      <c r="Q1494" s="248"/>
      <c r="R1494" s="248"/>
      <c r="S1494" s="248"/>
      <c r="T1494" s="249"/>
      <c r="AT1494" s="250" t="s">
        <v>189</v>
      </c>
      <c r="AU1494" s="250" t="s">
        <v>84</v>
      </c>
      <c r="AV1494" s="14" t="s">
        <v>24</v>
      </c>
      <c r="AW1494" s="14" t="s">
        <v>39</v>
      </c>
      <c r="AX1494" s="14" t="s">
        <v>76</v>
      </c>
      <c r="AY1494" s="250" t="s">
        <v>179</v>
      </c>
    </row>
    <row r="1495" spans="2:65" s="12" customFormat="1" ht="13.5">
      <c r="B1495" s="216"/>
      <c r="C1495" s="217"/>
      <c r="D1495" s="218" t="s">
        <v>189</v>
      </c>
      <c r="E1495" s="219" t="s">
        <v>22</v>
      </c>
      <c r="F1495" s="220" t="s">
        <v>1198</v>
      </c>
      <c r="G1495" s="217"/>
      <c r="H1495" s="221">
        <v>8.4580000000000002</v>
      </c>
      <c r="I1495" s="222"/>
      <c r="J1495" s="217"/>
      <c r="K1495" s="217"/>
      <c r="L1495" s="223"/>
      <c r="M1495" s="224"/>
      <c r="N1495" s="225"/>
      <c r="O1495" s="225"/>
      <c r="P1495" s="225"/>
      <c r="Q1495" s="225"/>
      <c r="R1495" s="225"/>
      <c r="S1495" s="225"/>
      <c r="T1495" s="226"/>
      <c r="AT1495" s="227" t="s">
        <v>189</v>
      </c>
      <c r="AU1495" s="227" t="s">
        <v>84</v>
      </c>
      <c r="AV1495" s="12" t="s">
        <v>84</v>
      </c>
      <c r="AW1495" s="12" t="s">
        <v>39</v>
      </c>
      <c r="AX1495" s="12" t="s">
        <v>76</v>
      </c>
      <c r="AY1495" s="227" t="s">
        <v>179</v>
      </c>
    </row>
    <row r="1496" spans="2:65" s="14" customFormat="1" ht="13.5">
      <c r="B1496" s="240"/>
      <c r="C1496" s="241"/>
      <c r="D1496" s="218" t="s">
        <v>189</v>
      </c>
      <c r="E1496" s="242" t="s">
        <v>22</v>
      </c>
      <c r="F1496" s="243" t="s">
        <v>1063</v>
      </c>
      <c r="G1496" s="241"/>
      <c r="H1496" s="244" t="s">
        <v>22</v>
      </c>
      <c r="I1496" s="245"/>
      <c r="J1496" s="241"/>
      <c r="K1496" s="241"/>
      <c r="L1496" s="246"/>
      <c r="M1496" s="247"/>
      <c r="N1496" s="248"/>
      <c r="O1496" s="248"/>
      <c r="P1496" s="248"/>
      <c r="Q1496" s="248"/>
      <c r="R1496" s="248"/>
      <c r="S1496" s="248"/>
      <c r="T1496" s="249"/>
      <c r="AT1496" s="250" t="s">
        <v>189</v>
      </c>
      <c r="AU1496" s="250" t="s">
        <v>84</v>
      </c>
      <c r="AV1496" s="14" t="s">
        <v>24</v>
      </c>
      <c r="AW1496" s="14" t="s">
        <v>39</v>
      </c>
      <c r="AX1496" s="14" t="s">
        <v>76</v>
      </c>
      <c r="AY1496" s="250" t="s">
        <v>179</v>
      </c>
    </row>
    <row r="1497" spans="2:65" s="12" customFormat="1" ht="13.5">
      <c r="B1497" s="216"/>
      <c r="C1497" s="217"/>
      <c r="D1497" s="218" t="s">
        <v>189</v>
      </c>
      <c r="E1497" s="219" t="s">
        <v>22</v>
      </c>
      <c r="F1497" s="220" t="s">
        <v>1199</v>
      </c>
      <c r="G1497" s="217"/>
      <c r="H1497" s="221">
        <v>5.23</v>
      </c>
      <c r="I1497" s="222"/>
      <c r="J1497" s="217"/>
      <c r="K1497" s="217"/>
      <c r="L1497" s="223"/>
      <c r="M1497" s="224"/>
      <c r="N1497" s="225"/>
      <c r="O1497" s="225"/>
      <c r="P1497" s="225"/>
      <c r="Q1497" s="225"/>
      <c r="R1497" s="225"/>
      <c r="S1497" s="225"/>
      <c r="T1497" s="226"/>
      <c r="AT1497" s="227" t="s">
        <v>189</v>
      </c>
      <c r="AU1497" s="227" t="s">
        <v>84</v>
      </c>
      <c r="AV1497" s="12" t="s">
        <v>84</v>
      </c>
      <c r="AW1497" s="12" t="s">
        <v>39</v>
      </c>
      <c r="AX1497" s="12" t="s">
        <v>76</v>
      </c>
      <c r="AY1497" s="227" t="s">
        <v>179</v>
      </c>
    </row>
    <row r="1498" spans="2:65" s="12" customFormat="1" ht="13.5">
      <c r="B1498" s="216"/>
      <c r="C1498" s="217"/>
      <c r="D1498" s="218" t="s">
        <v>189</v>
      </c>
      <c r="E1498" s="219" t="s">
        <v>22</v>
      </c>
      <c r="F1498" s="220" t="s">
        <v>1200</v>
      </c>
      <c r="G1498" s="217"/>
      <c r="H1498" s="221">
        <v>5.8650000000000002</v>
      </c>
      <c r="I1498" s="222"/>
      <c r="J1498" s="217"/>
      <c r="K1498" s="217"/>
      <c r="L1498" s="223"/>
      <c r="M1498" s="224"/>
      <c r="N1498" s="225"/>
      <c r="O1498" s="225"/>
      <c r="P1498" s="225"/>
      <c r="Q1498" s="225"/>
      <c r="R1498" s="225"/>
      <c r="S1498" s="225"/>
      <c r="T1498" s="226"/>
      <c r="AT1498" s="227" t="s">
        <v>189</v>
      </c>
      <c r="AU1498" s="227" t="s">
        <v>84</v>
      </c>
      <c r="AV1498" s="12" t="s">
        <v>84</v>
      </c>
      <c r="AW1498" s="12" t="s">
        <v>39</v>
      </c>
      <c r="AX1498" s="12" t="s">
        <v>76</v>
      </c>
      <c r="AY1498" s="227" t="s">
        <v>179</v>
      </c>
    </row>
    <row r="1499" spans="2:65" s="12" customFormat="1" ht="13.5">
      <c r="B1499" s="216"/>
      <c r="C1499" s="217"/>
      <c r="D1499" s="218" t="s">
        <v>189</v>
      </c>
      <c r="E1499" s="219" t="s">
        <v>22</v>
      </c>
      <c r="F1499" s="220" t="s">
        <v>1201</v>
      </c>
      <c r="G1499" s="217"/>
      <c r="H1499" s="221">
        <v>5.9249999999999998</v>
      </c>
      <c r="I1499" s="222"/>
      <c r="J1499" s="217"/>
      <c r="K1499" s="217"/>
      <c r="L1499" s="223"/>
      <c r="M1499" s="224"/>
      <c r="N1499" s="225"/>
      <c r="O1499" s="225"/>
      <c r="P1499" s="225"/>
      <c r="Q1499" s="225"/>
      <c r="R1499" s="225"/>
      <c r="S1499" s="225"/>
      <c r="T1499" s="226"/>
      <c r="AT1499" s="227" t="s">
        <v>189</v>
      </c>
      <c r="AU1499" s="227" t="s">
        <v>84</v>
      </c>
      <c r="AV1499" s="12" t="s">
        <v>84</v>
      </c>
      <c r="AW1499" s="12" t="s">
        <v>39</v>
      </c>
      <c r="AX1499" s="12" t="s">
        <v>76</v>
      </c>
      <c r="AY1499" s="227" t="s">
        <v>179</v>
      </c>
    </row>
    <row r="1500" spans="2:65" s="14" customFormat="1" ht="13.5">
      <c r="B1500" s="240"/>
      <c r="C1500" s="241"/>
      <c r="D1500" s="218" t="s">
        <v>189</v>
      </c>
      <c r="E1500" s="242" t="s">
        <v>22</v>
      </c>
      <c r="F1500" s="243" t="s">
        <v>1150</v>
      </c>
      <c r="G1500" s="241"/>
      <c r="H1500" s="244" t="s">
        <v>22</v>
      </c>
      <c r="I1500" s="245"/>
      <c r="J1500" s="241"/>
      <c r="K1500" s="241"/>
      <c r="L1500" s="246"/>
      <c r="M1500" s="247"/>
      <c r="N1500" s="248"/>
      <c r="O1500" s="248"/>
      <c r="P1500" s="248"/>
      <c r="Q1500" s="248"/>
      <c r="R1500" s="248"/>
      <c r="S1500" s="248"/>
      <c r="T1500" s="249"/>
      <c r="AT1500" s="250" t="s">
        <v>189</v>
      </c>
      <c r="AU1500" s="250" t="s">
        <v>84</v>
      </c>
      <c r="AV1500" s="14" t="s">
        <v>24</v>
      </c>
      <c r="AW1500" s="14" t="s">
        <v>39</v>
      </c>
      <c r="AX1500" s="14" t="s">
        <v>76</v>
      </c>
      <c r="AY1500" s="250" t="s">
        <v>179</v>
      </c>
    </row>
    <row r="1501" spans="2:65" s="12" customFormat="1" ht="13.5">
      <c r="B1501" s="216"/>
      <c r="C1501" s="217"/>
      <c r="D1501" s="218" t="s">
        <v>189</v>
      </c>
      <c r="E1501" s="219" t="s">
        <v>22</v>
      </c>
      <c r="F1501" s="220" t="s">
        <v>1473</v>
      </c>
      <c r="G1501" s="217"/>
      <c r="H1501" s="221">
        <v>4.6719999999999997</v>
      </c>
      <c r="I1501" s="222"/>
      <c r="J1501" s="217"/>
      <c r="K1501" s="217"/>
      <c r="L1501" s="223"/>
      <c r="M1501" s="224"/>
      <c r="N1501" s="225"/>
      <c r="O1501" s="225"/>
      <c r="P1501" s="225"/>
      <c r="Q1501" s="225"/>
      <c r="R1501" s="225"/>
      <c r="S1501" s="225"/>
      <c r="T1501" s="226"/>
      <c r="AT1501" s="227" t="s">
        <v>189</v>
      </c>
      <c r="AU1501" s="227" t="s">
        <v>84</v>
      </c>
      <c r="AV1501" s="12" t="s">
        <v>84</v>
      </c>
      <c r="AW1501" s="12" t="s">
        <v>39</v>
      </c>
      <c r="AX1501" s="12" t="s">
        <v>76</v>
      </c>
      <c r="AY1501" s="227" t="s">
        <v>179</v>
      </c>
    </row>
    <row r="1502" spans="2:65" s="12" customFormat="1" ht="13.5">
      <c r="B1502" s="216"/>
      <c r="C1502" s="217"/>
      <c r="D1502" s="218" t="s">
        <v>189</v>
      </c>
      <c r="E1502" s="219" t="s">
        <v>22</v>
      </c>
      <c r="F1502" s="220" t="s">
        <v>1474</v>
      </c>
      <c r="G1502" s="217"/>
      <c r="H1502" s="221">
        <v>15.305999999999999</v>
      </c>
      <c r="I1502" s="222"/>
      <c r="J1502" s="217"/>
      <c r="K1502" s="217"/>
      <c r="L1502" s="223"/>
      <c r="M1502" s="224"/>
      <c r="N1502" s="225"/>
      <c r="O1502" s="225"/>
      <c r="P1502" s="225"/>
      <c r="Q1502" s="225"/>
      <c r="R1502" s="225"/>
      <c r="S1502" s="225"/>
      <c r="T1502" s="226"/>
      <c r="AT1502" s="227" t="s">
        <v>189</v>
      </c>
      <c r="AU1502" s="227" t="s">
        <v>84</v>
      </c>
      <c r="AV1502" s="12" t="s">
        <v>84</v>
      </c>
      <c r="AW1502" s="12" t="s">
        <v>39</v>
      </c>
      <c r="AX1502" s="12" t="s">
        <v>76</v>
      </c>
      <c r="AY1502" s="227" t="s">
        <v>179</v>
      </c>
    </row>
    <row r="1503" spans="2:65" s="12" customFormat="1" ht="13.5">
      <c r="B1503" s="216"/>
      <c r="C1503" s="217"/>
      <c r="D1503" s="218" t="s">
        <v>189</v>
      </c>
      <c r="E1503" s="219" t="s">
        <v>22</v>
      </c>
      <c r="F1503" s="220" t="s">
        <v>1473</v>
      </c>
      <c r="G1503" s="217"/>
      <c r="H1503" s="221">
        <v>4.6719999999999997</v>
      </c>
      <c r="I1503" s="222"/>
      <c r="J1503" s="217"/>
      <c r="K1503" s="217"/>
      <c r="L1503" s="223"/>
      <c r="M1503" s="224"/>
      <c r="N1503" s="225"/>
      <c r="O1503" s="225"/>
      <c r="P1503" s="225"/>
      <c r="Q1503" s="225"/>
      <c r="R1503" s="225"/>
      <c r="S1503" s="225"/>
      <c r="T1503" s="226"/>
      <c r="AT1503" s="227" t="s">
        <v>189</v>
      </c>
      <c r="AU1503" s="227" t="s">
        <v>84</v>
      </c>
      <c r="AV1503" s="12" t="s">
        <v>84</v>
      </c>
      <c r="AW1503" s="12" t="s">
        <v>39</v>
      </c>
      <c r="AX1503" s="12" t="s">
        <v>76</v>
      </c>
      <c r="AY1503" s="227" t="s">
        <v>179</v>
      </c>
    </row>
    <row r="1504" spans="2:65" s="14" customFormat="1" ht="13.5">
      <c r="B1504" s="240"/>
      <c r="C1504" s="241"/>
      <c r="D1504" s="218" t="s">
        <v>189</v>
      </c>
      <c r="E1504" s="242" t="s">
        <v>22</v>
      </c>
      <c r="F1504" s="243" t="s">
        <v>1116</v>
      </c>
      <c r="G1504" s="241"/>
      <c r="H1504" s="244" t="s">
        <v>22</v>
      </c>
      <c r="I1504" s="245"/>
      <c r="J1504" s="241"/>
      <c r="K1504" s="241"/>
      <c r="L1504" s="246"/>
      <c r="M1504" s="247"/>
      <c r="N1504" s="248"/>
      <c r="O1504" s="248"/>
      <c r="P1504" s="248"/>
      <c r="Q1504" s="248"/>
      <c r="R1504" s="248"/>
      <c r="S1504" s="248"/>
      <c r="T1504" s="249"/>
      <c r="AT1504" s="250" t="s">
        <v>189</v>
      </c>
      <c r="AU1504" s="250" t="s">
        <v>84</v>
      </c>
      <c r="AV1504" s="14" t="s">
        <v>24</v>
      </c>
      <c r="AW1504" s="14" t="s">
        <v>39</v>
      </c>
      <c r="AX1504" s="14" t="s">
        <v>76</v>
      </c>
      <c r="AY1504" s="250" t="s">
        <v>179</v>
      </c>
    </row>
    <row r="1505" spans="2:51" s="12" customFormat="1" ht="13.5">
      <c r="B1505" s="216"/>
      <c r="C1505" s="217"/>
      <c r="D1505" s="218" t="s">
        <v>189</v>
      </c>
      <c r="E1505" s="219" t="s">
        <v>22</v>
      </c>
      <c r="F1505" s="220" t="s">
        <v>1179</v>
      </c>
      <c r="G1505" s="217"/>
      <c r="H1505" s="221">
        <v>19.248000000000001</v>
      </c>
      <c r="I1505" s="222"/>
      <c r="J1505" s="217"/>
      <c r="K1505" s="217"/>
      <c r="L1505" s="223"/>
      <c r="M1505" s="224"/>
      <c r="N1505" s="225"/>
      <c r="O1505" s="225"/>
      <c r="P1505" s="225"/>
      <c r="Q1505" s="225"/>
      <c r="R1505" s="225"/>
      <c r="S1505" s="225"/>
      <c r="T1505" s="226"/>
      <c r="AT1505" s="227" t="s">
        <v>189</v>
      </c>
      <c r="AU1505" s="227" t="s">
        <v>84</v>
      </c>
      <c r="AV1505" s="12" t="s">
        <v>84</v>
      </c>
      <c r="AW1505" s="12" t="s">
        <v>39</v>
      </c>
      <c r="AX1505" s="12" t="s">
        <v>76</v>
      </c>
      <c r="AY1505" s="227" t="s">
        <v>179</v>
      </c>
    </row>
    <row r="1506" spans="2:51" s="14" customFormat="1" ht="13.5">
      <c r="B1506" s="240"/>
      <c r="C1506" s="241"/>
      <c r="D1506" s="218" t="s">
        <v>189</v>
      </c>
      <c r="E1506" s="242" t="s">
        <v>22</v>
      </c>
      <c r="F1506" s="243" t="s">
        <v>1154</v>
      </c>
      <c r="G1506" s="241"/>
      <c r="H1506" s="244" t="s">
        <v>22</v>
      </c>
      <c r="I1506" s="245"/>
      <c r="J1506" s="241"/>
      <c r="K1506" s="241"/>
      <c r="L1506" s="246"/>
      <c r="M1506" s="247"/>
      <c r="N1506" s="248"/>
      <c r="O1506" s="248"/>
      <c r="P1506" s="248"/>
      <c r="Q1506" s="248"/>
      <c r="R1506" s="248"/>
      <c r="S1506" s="248"/>
      <c r="T1506" s="249"/>
      <c r="AT1506" s="250" t="s">
        <v>189</v>
      </c>
      <c r="AU1506" s="250" t="s">
        <v>84</v>
      </c>
      <c r="AV1506" s="14" t="s">
        <v>24</v>
      </c>
      <c r="AW1506" s="14" t="s">
        <v>39</v>
      </c>
      <c r="AX1506" s="14" t="s">
        <v>76</v>
      </c>
      <c r="AY1506" s="250" t="s">
        <v>179</v>
      </c>
    </row>
    <row r="1507" spans="2:51" s="12" customFormat="1" ht="13.5">
      <c r="B1507" s="216"/>
      <c r="C1507" s="217"/>
      <c r="D1507" s="218" t="s">
        <v>189</v>
      </c>
      <c r="E1507" s="219" t="s">
        <v>22</v>
      </c>
      <c r="F1507" s="220" t="s">
        <v>1180</v>
      </c>
      <c r="G1507" s="217"/>
      <c r="H1507" s="221">
        <v>60.15</v>
      </c>
      <c r="I1507" s="222"/>
      <c r="J1507" s="217"/>
      <c r="K1507" s="217"/>
      <c r="L1507" s="223"/>
      <c r="M1507" s="224"/>
      <c r="N1507" s="225"/>
      <c r="O1507" s="225"/>
      <c r="P1507" s="225"/>
      <c r="Q1507" s="225"/>
      <c r="R1507" s="225"/>
      <c r="S1507" s="225"/>
      <c r="T1507" s="226"/>
      <c r="AT1507" s="227" t="s">
        <v>189</v>
      </c>
      <c r="AU1507" s="227" t="s">
        <v>84</v>
      </c>
      <c r="AV1507" s="12" t="s">
        <v>84</v>
      </c>
      <c r="AW1507" s="12" t="s">
        <v>39</v>
      </c>
      <c r="AX1507" s="12" t="s">
        <v>76</v>
      </c>
      <c r="AY1507" s="227" t="s">
        <v>179</v>
      </c>
    </row>
    <row r="1508" spans="2:51" s="12" customFormat="1" ht="13.5">
      <c r="B1508" s="216"/>
      <c r="C1508" s="217"/>
      <c r="D1508" s="218" t="s">
        <v>189</v>
      </c>
      <c r="E1508" s="219" t="s">
        <v>22</v>
      </c>
      <c r="F1508" s="220" t="s">
        <v>1181</v>
      </c>
      <c r="G1508" s="217"/>
      <c r="H1508" s="221">
        <v>8.8559999999999999</v>
      </c>
      <c r="I1508" s="222"/>
      <c r="J1508" s="217"/>
      <c r="K1508" s="217"/>
      <c r="L1508" s="223"/>
      <c r="M1508" s="224"/>
      <c r="N1508" s="225"/>
      <c r="O1508" s="225"/>
      <c r="P1508" s="225"/>
      <c r="Q1508" s="225"/>
      <c r="R1508" s="225"/>
      <c r="S1508" s="225"/>
      <c r="T1508" s="226"/>
      <c r="AT1508" s="227" t="s">
        <v>189</v>
      </c>
      <c r="AU1508" s="227" t="s">
        <v>84</v>
      </c>
      <c r="AV1508" s="12" t="s">
        <v>84</v>
      </c>
      <c r="AW1508" s="12" t="s">
        <v>39</v>
      </c>
      <c r="AX1508" s="12" t="s">
        <v>76</v>
      </c>
      <c r="AY1508" s="227" t="s">
        <v>179</v>
      </c>
    </row>
    <row r="1509" spans="2:51" s="14" customFormat="1" ht="13.5">
      <c r="B1509" s="240"/>
      <c r="C1509" s="241"/>
      <c r="D1509" s="218" t="s">
        <v>189</v>
      </c>
      <c r="E1509" s="242" t="s">
        <v>22</v>
      </c>
      <c r="F1509" s="243" t="s">
        <v>1036</v>
      </c>
      <c r="G1509" s="241"/>
      <c r="H1509" s="244" t="s">
        <v>22</v>
      </c>
      <c r="I1509" s="245"/>
      <c r="J1509" s="241"/>
      <c r="K1509" s="241"/>
      <c r="L1509" s="246"/>
      <c r="M1509" s="247"/>
      <c r="N1509" s="248"/>
      <c r="O1509" s="248"/>
      <c r="P1509" s="248"/>
      <c r="Q1509" s="248"/>
      <c r="R1509" s="248"/>
      <c r="S1509" s="248"/>
      <c r="T1509" s="249"/>
      <c r="AT1509" s="250" t="s">
        <v>189</v>
      </c>
      <c r="AU1509" s="250" t="s">
        <v>84</v>
      </c>
      <c r="AV1509" s="14" t="s">
        <v>24</v>
      </c>
      <c r="AW1509" s="14" t="s">
        <v>39</v>
      </c>
      <c r="AX1509" s="14" t="s">
        <v>76</v>
      </c>
      <c r="AY1509" s="250" t="s">
        <v>179</v>
      </c>
    </row>
    <row r="1510" spans="2:51" s="12" customFormat="1" ht="13.5">
      <c r="B1510" s="216"/>
      <c r="C1510" s="217"/>
      <c r="D1510" s="218" t="s">
        <v>189</v>
      </c>
      <c r="E1510" s="219" t="s">
        <v>22</v>
      </c>
      <c r="F1510" s="220" t="s">
        <v>1182</v>
      </c>
      <c r="G1510" s="217"/>
      <c r="H1510" s="221">
        <v>26.774999999999999</v>
      </c>
      <c r="I1510" s="222"/>
      <c r="J1510" s="217"/>
      <c r="K1510" s="217"/>
      <c r="L1510" s="223"/>
      <c r="M1510" s="224"/>
      <c r="N1510" s="225"/>
      <c r="O1510" s="225"/>
      <c r="P1510" s="225"/>
      <c r="Q1510" s="225"/>
      <c r="R1510" s="225"/>
      <c r="S1510" s="225"/>
      <c r="T1510" s="226"/>
      <c r="AT1510" s="227" t="s">
        <v>189</v>
      </c>
      <c r="AU1510" s="227" t="s">
        <v>84</v>
      </c>
      <c r="AV1510" s="12" t="s">
        <v>84</v>
      </c>
      <c r="AW1510" s="12" t="s">
        <v>39</v>
      </c>
      <c r="AX1510" s="12" t="s">
        <v>76</v>
      </c>
      <c r="AY1510" s="227" t="s">
        <v>179</v>
      </c>
    </row>
    <row r="1511" spans="2:51" s="14" customFormat="1" ht="13.5">
      <c r="B1511" s="240"/>
      <c r="C1511" s="241"/>
      <c r="D1511" s="218" t="s">
        <v>189</v>
      </c>
      <c r="E1511" s="242" t="s">
        <v>22</v>
      </c>
      <c r="F1511" s="243" t="s">
        <v>1475</v>
      </c>
      <c r="G1511" s="241"/>
      <c r="H1511" s="244" t="s">
        <v>22</v>
      </c>
      <c r="I1511" s="245"/>
      <c r="J1511" s="241"/>
      <c r="K1511" s="241"/>
      <c r="L1511" s="246"/>
      <c r="M1511" s="247"/>
      <c r="N1511" s="248"/>
      <c r="O1511" s="248"/>
      <c r="P1511" s="248"/>
      <c r="Q1511" s="248"/>
      <c r="R1511" s="248"/>
      <c r="S1511" s="248"/>
      <c r="T1511" s="249"/>
      <c r="AT1511" s="250" t="s">
        <v>189</v>
      </c>
      <c r="AU1511" s="250" t="s">
        <v>84</v>
      </c>
      <c r="AV1511" s="14" t="s">
        <v>24</v>
      </c>
      <c r="AW1511" s="14" t="s">
        <v>39</v>
      </c>
      <c r="AX1511" s="14" t="s">
        <v>76</v>
      </c>
      <c r="AY1511" s="250" t="s">
        <v>179</v>
      </c>
    </row>
    <row r="1512" spans="2:51" s="12" customFormat="1" ht="13.5">
      <c r="B1512" s="216"/>
      <c r="C1512" s="217"/>
      <c r="D1512" s="218" t="s">
        <v>189</v>
      </c>
      <c r="E1512" s="219" t="s">
        <v>22</v>
      </c>
      <c r="F1512" s="220" t="s">
        <v>1183</v>
      </c>
      <c r="G1512" s="217"/>
      <c r="H1512" s="221">
        <v>13.577</v>
      </c>
      <c r="I1512" s="222"/>
      <c r="J1512" s="217"/>
      <c r="K1512" s="217"/>
      <c r="L1512" s="223"/>
      <c r="M1512" s="224"/>
      <c r="N1512" s="225"/>
      <c r="O1512" s="225"/>
      <c r="P1512" s="225"/>
      <c r="Q1512" s="225"/>
      <c r="R1512" s="225"/>
      <c r="S1512" s="225"/>
      <c r="T1512" s="226"/>
      <c r="AT1512" s="227" t="s">
        <v>189</v>
      </c>
      <c r="AU1512" s="227" t="s">
        <v>84</v>
      </c>
      <c r="AV1512" s="12" t="s">
        <v>84</v>
      </c>
      <c r="AW1512" s="12" t="s">
        <v>39</v>
      </c>
      <c r="AX1512" s="12" t="s">
        <v>76</v>
      </c>
      <c r="AY1512" s="227" t="s">
        <v>179</v>
      </c>
    </row>
    <row r="1513" spans="2:51" s="14" customFormat="1" ht="13.5">
      <c r="B1513" s="240"/>
      <c r="C1513" s="241"/>
      <c r="D1513" s="218" t="s">
        <v>189</v>
      </c>
      <c r="E1513" s="242" t="s">
        <v>22</v>
      </c>
      <c r="F1513" s="243" t="s">
        <v>1040</v>
      </c>
      <c r="G1513" s="241"/>
      <c r="H1513" s="244" t="s">
        <v>22</v>
      </c>
      <c r="I1513" s="245"/>
      <c r="J1513" s="241"/>
      <c r="K1513" s="241"/>
      <c r="L1513" s="246"/>
      <c r="M1513" s="247"/>
      <c r="N1513" s="248"/>
      <c r="O1513" s="248"/>
      <c r="P1513" s="248"/>
      <c r="Q1513" s="248"/>
      <c r="R1513" s="248"/>
      <c r="S1513" s="248"/>
      <c r="T1513" s="249"/>
      <c r="AT1513" s="250" t="s">
        <v>189</v>
      </c>
      <c r="AU1513" s="250" t="s">
        <v>84</v>
      </c>
      <c r="AV1513" s="14" t="s">
        <v>24</v>
      </c>
      <c r="AW1513" s="14" t="s">
        <v>39</v>
      </c>
      <c r="AX1513" s="14" t="s">
        <v>76</v>
      </c>
      <c r="AY1513" s="250" t="s">
        <v>179</v>
      </c>
    </row>
    <row r="1514" spans="2:51" s="12" customFormat="1" ht="13.5">
      <c r="B1514" s="216"/>
      <c r="C1514" s="217"/>
      <c r="D1514" s="218" t="s">
        <v>189</v>
      </c>
      <c r="E1514" s="219" t="s">
        <v>22</v>
      </c>
      <c r="F1514" s="220" t="s">
        <v>1184</v>
      </c>
      <c r="G1514" s="217"/>
      <c r="H1514" s="221">
        <v>30.991</v>
      </c>
      <c r="I1514" s="222"/>
      <c r="J1514" s="217"/>
      <c r="K1514" s="217"/>
      <c r="L1514" s="223"/>
      <c r="M1514" s="224"/>
      <c r="N1514" s="225"/>
      <c r="O1514" s="225"/>
      <c r="P1514" s="225"/>
      <c r="Q1514" s="225"/>
      <c r="R1514" s="225"/>
      <c r="S1514" s="225"/>
      <c r="T1514" s="226"/>
      <c r="AT1514" s="227" t="s">
        <v>189</v>
      </c>
      <c r="AU1514" s="227" t="s">
        <v>84</v>
      </c>
      <c r="AV1514" s="12" t="s">
        <v>84</v>
      </c>
      <c r="AW1514" s="12" t="s">
        <v>39</v>
      </c>
      <c r="AX1514" s="12" t="s">
        <v>76</v>
      </c>
      <c r="AY1514" s="227" t="s">
        <v>179</v>
      </c>
    </row>
    <row r="1515" spans="2:51" s="12" customFormat="1" ht="13.5">
      <c r="B1515" s="216"/>
      <c r="C1515" s="217"/>
      <c r="D1515" s="218" t="s">
        <v>189</v>
      </c>
      <c r="E1515" s="219" t="s">
        <v>22</v>
      </c>
      <c r="F1515" s="220" t="s">
        <v>1185</v>
      </c>
      <c r="G1515" s="217"/>
      <c r="H1515" s="221">
        <v>12.983000000000001</v>
      </c>
      <c r="I1515" s="222"/>
      <c r="J1515" s="217"/>
      <c r="K1515" s="217"/>
      <c r="L1515" s="223"/>
      <c r="M1515" s="224"/>
      <c r="N1515" s="225"/>
      <c r="O1515" s="225"/>
      <c r="P1515" s="225"/>
      <c r="Q1515" s="225"/>
      <c r="R1515" s="225"/>
      <c r="S1515" s="225"/>
      <c r="T1515" s="226"/>
      <c r="AT1515" s="227" t="s">
        <v>189</v>
      </c>
      <c r="AU1515" s="227" t="s">
        <v>84</v>
      </c>
      <c r="AV1515" s="12" t="s">
        <v>84</v>
      </c>
      <c r="AW1515" s="12" t="s">
        <v>39</v>
      </c>
      <c r="AX1515" s="12" t="s">
        <v>76</v>
      </c>
      <c r="AY1515" s="227" t="s">
        <v>179</v>
      </c>
    </row>
    <row r="1516" spans="2:51" s="12" customFormat="1" ht="13.5">
      <c r="B1516" s="216"/>
      <c r="C1516" s="217"/>
      <c r="D1516" s="218" t="s">
        <v>189</v>
      </c>
      <c r="E1516" s="219" t="s">
        <v>22</v>
      </c>
      <c r="F1516" s="220" t="s">
        <v>1186</v>
      </c>
      <c r="G1516" s="217"/>
      <c r="H1516" s="221">
        <v>2.7</v>
      </c>
      <c r="I1516" s="222"/>
      <c r="J1516" s="217"/>
      <c r="K1516" s="217"/>
      <c r="L1516" s="223"/>
      <c r="M1516" s="224"/>
      <c r="N1516" s="225"/>
      <c r="O1516" s="225"/>
      <c r="P1516" s="225"/>
      <c r="Q1516" s="225"/>
      <c r="R1516" s="225"/>
      <c r="S1516" s="225"/>
      <c r="T1516" s="226"/>
      <c r="AT1516" s="227" t="s">
        <v>189</v>
      </c>
      <c r="AU1516" s="227" t="s">
        <v>84</v>
      </c>
      <c r="AV1516" s="12" t="s">
        <v>84</v>
      </c>
      <c r="AW1516" s="12" t="s">
        <v>39</v>
      </c>
      <c r="AX1516" s="12" t="s">
        <v>76</v>
      </c>
      <c r="AY1516" s="227" t="s">
        <v>179</v>
      </c>
    </row>
    <row r="1517" spans="2:51" s="12" customFormat="1" ht="13.5">
      <c r="B1517" s="216"/>
      <c r="C1517" s="217"/>
      <c r="D1517" s="218" t="s">
        <v>189</v>
      </c>
      <c r="E1517" s="219" t="s">
        <v>22</v>
      </c>
      <c r="F1517" s="220" t="s">
        <v>1187</v>
      </c>
      <c r="G1517" s="217"/>
      <c r="H1517" s="221">
        <v>7.92</v>
      </c>
      <c r="I1517" s="222"/>
      <c r="J1517" s="217"/>
      <c r="K1517" s="217"/>
      <c r="L1517" s="223"/>
      <c r="M1517" s="224"/>
      <c r="N1517" s="225"/>
      <c r="O1517" s="225"/>
      <c r="P1517" s="225"/>
      <c r="Q1517" s="225"/>
      <c r="R1517" s="225"/>
      <c r="S1517" s="225"/>
      <c r="T1517" s="226"/>
      <c r="AT1517" s="227" t="s">
        <v>189</v>
      </c>
      <c r="AU1517" s="227" t="s">
        <v>84</v>
      </c>
      <c r="AV1517" s="12" t="s">
        <v>84</v>
      </c>
      <c r="AW1517" s="12" t="s">
        <v>39</v>
      </c>
      <c r="AX1517" s="12" t="s">
        <v>76</v>
      </c>
      <c r="AY1517" s="227" t="s">
        <v>179</v>
      </c>
    </row>
    <row r="1518" spans="2:51" s="12" customFormat="1" ht="13.5">
      <c r="B1518" s="216"/>
      <c r="C1518" s="217"/>
      <c r="D1518" s="218" t="s">
        <v>189</v>
      </c>
      <c r="E1518" s="219" t="s">
        <v>22</v>
      </c>
      <c r="F1518" s="220" t="s">
        <v>1188</v>
      </c>
      <c r="G1518" s="217"/>
      <c r="H1518" s="221">
        <v>3.9239999999999999</v>
      </c>
      <c r="I1518" s="222"/>
      <c r="J1518" s="217"/>
      <c r="K1518" s="217"/>
      <c r="L1518" s="223"/>
      <c r="M1518" s="224"/>
      <c r="N1518" s="225"/>
      <c r="O1518" s="225"/>
      <c r="P1518" s="225"/>
      <c r="Q1518" s="225"/>
      <c r="R1518" s="225"/>
      <c r="S1518" s="225"/>
      <c r="T1518" s="226"/>
      <c r="AT1518" s="227" t="s">
        <v>189</v>
      </c>
      <c r="AU1518" s="227" t="s">
        <v>84</v>
      </c>
      <c r="AV1518" s="12" t="s">
        <v>84</v>
      </c>
      <c r="AW1518" s="12" t="s">
        <v>39</v>
      </c>
      <c r="AX1518" s="12" t="s">
        <v>76</v>
      </c>
      <c r="AY1518" s="227" t="s">
        <v>179</v>
      </c>
    </row>
    <row r="1519" spans="2:51" s="12" customFormat="1" ht="13.5">
      <c r="B1519" s="216"/>
      <c r="C1519" s="217"/>
      <c r="D1519" s="218" t="s">
        <v>189</v>
      </c>
      <c r="E1519" s="219" t="s">
        <v>22</v>
      </c>
      <c r="F1519" s="220" t="s">
        <v>1189</v>
      </c>
      <c r="G1519" s="217"/>
      <c r="H1519" s="221">
        <v>45.261000000000003</v>
      </c>
      <c r="I1519" s="222"/>
      <c r="J1519" s="217"/>
      <c r="K1519" s="217"/>
      <c r="L1519" s="223"/>
      <c r="M1519" s="224"/>
      <c r="N1519" s="225"/>
      <c r="O1519" s="225"/>
      <c r="P1519" s="225"/>
      <c r="Q1519" s="225"/>
      <c r="R1519" s="225"/>
      <c r="S1519" s="225"/>
      <c r="T1519" s="226"/>
      <c r="AT1519" s="227" t="s">
        <v>189</v>
      </c>
      <c r="AU1519" s="227" t="s">
        <v>84</v>
      </c>
      <c r="AV1519" s="12" t="s">
        <v>84</v>
      </c>
      <c r="AW1519" s="12" t="s">
        <v>39</v>
      </c>
      <c r="AX1519" s="12" t="s">
        <v>76</v>
      </c>
      <c r="AY1519" s="227" t="s">
        <v>179</v>
      </c>
    </row>
    <row r="1520" spans="2:51" s="14" customFormat="1" ht="13.5">
      <c r="B1520" s="240"/>
      <c r="C1520" s="241"/>
      <c r="D1520" s="218" t="s">
        <v>189</v>
      </c>
      <c r="E1520" s="242" t="s">
        <v>22</v>
      </c>
      <c r="F1520" s="243" t="s">
        <v>1047</v>
      </c>
      <c r="G1520" s="241"/>
      <c r="H1520" s="244" t="s">
        <v>22</v>
      </c>
      <c r="I1520" s="245"/>
      <c r="J1520" s="241"/>
      <c r="K1520" s="241"/>
      <c r="L1520" s="246"/>
      <c r="M1520" s="247"/>
      <c r="N1520" s="248"/>
      <c r="O1520" s="248"/>
      <c r="P1520" s="248"/>
      <c r="Q1520" s="248"/>
      <c r="R1520" s="248"/>
      <c r="S1520" s="248"/>
      <c r="T1520" s="249"/>
      <c r="AT1520" s="250" t="s">
        <v>189</v>
      </c>
      <c r="AU1520" s="250" t="s">
        <v>84</v>
      </c>
      <c r="AV1520" s="14" t="s">
        <v>24</v>
      </c>
      <c r="AW1520" s="14" t="s">
        <v>39</v>
      </c>
      <c r="AX1520" s="14" t="s">
        <v>76</v>
      </c>
      <c r="AY1520" s="250" t="s">
        <v>179</v>
      </c>
    </row>
    <row r="1521" spans="2:65" s="12" customFormat="1" ht="13.5">
      <c r="B1521" s="216"/>
      <c r="C1521" s="217"/>
      <c r="D1521" s="218" t="s">
        <v>189</v>
      </c>
      <c r="E1521" s="219" t="s">
        <v>22</v>
      </c>
      <c r="F1521" s="220" t="s">
        <v>1190</v>
      </c>
      <c r="G1521" s="217"/>
      <c r="H1521" s="221">
        <v>10.78</v>
      </c>
      <c r="I1521" s="222"/>
      <c r="J1521" s="217"/>
      <c r="K1521" s="217"/>
      <c r="L1521" s="223"/>
      <c r="M1521" s="224"/>
      <c r="N1521" s="225"/>
      <c r="O1521" s="225"/>
      <c r="P1521" s="225"/>
      <c r="Q1521" s="225"/>
      <c r="R1521" s="225"/>
      <c r="S1521" s="225"/>
      <c r="T1521" s="226"/>
      <c r="AT1521" s="227" t="s">
        <v>189</v>
      </c>
      <c r="AU1521" s="227" t="s">
        <v>84</v>
      </c>
      <c r="AV1521" s="12" t="s">
        <v>84</v>
      </c>
      <c r="AW1521" s="12" t="s">
        <v>39</v>
      </c>
      <c r="AX1521" s="12" t="s">
        <v>76</v>
      </c>
      <c r="AY1521" s="227" t="s">
        <v>179</v>
      </c>
    </row>
    <row r="1522" spans="2:65" s="12" customFormat="1" ht="13.5">
      <c r="B1522" s="216"/>
      <c r="C1522" s="217"/>
      <c r="D1522" s="218" t="s">
        <v>189</v>
      </c>
      <c r="E1522" s="219" t="s">
        <v>22</v>
      </c>
      <c r="F1522" s="220" t="s">
        <v>1191</v>
      </c>
      <c r="G1522" s="217"/>
      <c r="H1522" s="221">
        <v>9.9280000000000008</v>
      </c>
      <c r="I1522" s="222"/>
      <c r="J1522" s="217"/>
      <c r="K1522" s="217"/>
      <c r="L1522" s="223"/>
      <c r="M1522" s="224"/>
      <c r="N1522" s="225"/>
      <c r="O1522" s="225"/>
      <c r="P1522" s="225"/>
      <c r="Q1522" s="225"/>
      <c r="R1522" s="225"/>
      <c r="S1522" s="225"/>
      <c r="T1522" s="226"/>
      <c r="AT1522" s="227" t="s">
        <v>189</v>
      </c>
      <c r="AU1522" s="227" t="s">
        <v>84</v>
      </c>
      <c r="AV1522" s="12" t="s">
        <v>84</v>
      </c>
      <c r="AW1522" s="12" t="s">
        <v>39</v>
      </c>
      <c r="AX1522" s="12" t="s">
        <v>76</v>
      </c>
      <c r="AY1522" s="227" t="s">
        <v>179</v>
      </c>
    </row>
    <row r="1523" spans="2:65" s="14" customFormat="1" ht="13.5">
      <c r="B1523" s="240"/>
      <c r="C1523" s="241"/>
      <c r="D1523" s="218" t="s">
        <v>189</v>
      </c>
      <c r="E1523" s="242" t="s">
        <v>22</v>
      </c>
      <c r="F1523" s="243" t="s">
        <v>1476</v>
      </c>
      <c r="G1523" s="241"/>
      <c r="H1523" s="244" t="s">
        <v>22</v>
      </c>
      <c r="I1523" s="245"/>
      <c r="J1523" s="241"/>
      <c r="K1523" s="241"/>
      <c r="L1523" s="246"/>
      <c r="M1523" s="247"/>
      <c r="N1523" s="248"/>
      <c r="O1523" s="248"/>
      <c r="P1523" s="248"/>
      <c r="Q1523" s="248"/>
      <c r="R1523" s="248"/>
      <c r="S1523" s="248"/>
      <c r="T1523" s="249"/>
      <c r="AT1523" s="250" t="s">
        <v>189</v>
      </c>
      <c r="AU1523" s="250" t="s">
        <v>84</v>
      </c>
      <c r="AV1523" s="14" t="s">
        <v>24</v>
      </c>
      <c r="AW1523" s="14" t="s">
        <v>39</v>
      </c>
      <c r="AX1523" s="14" t="s">
        <v>76</v>
      </c>
      <c r="AY1523" s="250" t="s">
        <v>179</v>
      </c>
    </row>
    <row r="1524" spans="2:65" s="12" customFormat="1" ht="13.5">
      <c r="B1524" s="216"/>
      <c r="C1524" s="217"/>
      <c r="D1524" s="218" t="s">
        <v>189</v>
      </c>
      <c r="E1524" s="219" t="s">
        <v>22</v>
      </c>
      <c r="F1524" s="220" t="s">
        <v>1192</v>
      </c>
      <c r="G1524" s="217"/>
      <c r="H1524" s="221">
        <v>3.6960000000000002</v>
      </c>
      <c r="I1524" s="222"/>
      <c r="J1524" s="217"/>
      <c r="K1524" s="217"/>
      <c r="L1524" s="223"/>
      <c r="M1524" s="224"/>
      <c r="N1524" s="225"/>
      <c r="O1524" s="225"/>
      <c r="P1524" s="225"/>
      <c r="Q1524" s="225"/>
      <c r="R1524" s="225"/>
      <c r="S1524" s="225"/>
      <c r="T1524" s="226"/>
      <c r="AT1524" s="227" t="s">
        <v>189</v>
      </c>
      <c r="AU1524" s="227" t="s">
        <v>84</v>
      </c>
      <c r="AV1524" s="12" t="s">
        <v>84</v>
      </c>
      <c r="AW1524" s="12" t="s">
        <v>39</v>
      </c>
      <c r="AX1524" s="12" t="s">
        <v>76</v>
      </c>
      <c r="AY1524" s="227" t="s">
        <v>179</v>
      </c>
    </row>
    <row r="1525" spans="2:65" s="14" customFormat="1" ht="13.5">
      <c r="B1525" s="240"/>
      <c r="C1525" s="241"/>
      <c r="D1525" s="218" t="s">
        <v>189</v>
      </c>
      <c r="E1525" s="242" t="s">
        <v>22</v>
      </c>
      <c r="F1525" s="243" t="s">
        <v>1052</v>
      </c>
      <c r="G1525" s="241"/>
      <c r="H1525" s="244" t="s">
        <v>22</v>
      </c>
      <c r="I1525" s="245"/>
      <c r="J1525" s="241"/>
      <c r="K1525" s="241"/>
      <c r="L1525" s="246"/>
      <c r="M1525" s="247"/>
      <c r="N1525" s="248"/>
      <c r="O1525" s="248"/>
      <c r="P1525" s="248"/>
      <c r="Q1525" s="248"/>
      <c r="R1525" s="248"/>
      <c r="S1525" s="248"/>
      <c r="T1525" s="249"/>
      <c r="AT1525" s="250" t="s">
        <v>189</v>
      </c>
      <c r="AU1525" s="250" t="s">
        <v>84</v>
      </c>
      <c r="AV1525" s="14" t="s">
        <v>24</v>
      </c>
      <c r="AW1525" s="14" t="s">
        <v>39</v>
      </c>
      <c r="AX1525" s="14" t="s">
        <v>76</v>
      </c>
      <c r="AY1525" s="250" t="s">
        <v>179</v>
      </c>
    </row>
    <row r="1526" spans="2:65" s="12" customFormat="1" ht="13.5">
      <c r="B1526" s="216"/>
      <c r="C1526" s="217"/>
      <c r="D1526" s="218" t="s">
        <v>189</v>
      </c>
      <c r="E1526" s="219" t="s">
        <v>22</v>
      </c>
      <c r="F1526" s="220" t="s">
        <v>1193</v>
      </c>
      <c r="G1526" s="217"/>
      <c r="H1526" s="221">
        <v>8.4</v>
      </c>
      <c r="I1526" s="222"/>
      <c r="J1526" s="217"/>
      <c r="K1526" s="217"/>
      <c r="L1526" s="223"/>
      <c r="M1526" s="224"/>
      <c r="N1526" s="225"/>
      <c r="O1526" s="225"/>
      <c r="P1526" s="225"/>
      <c r="Q1526" s="225"/>
      <c r="R1526" s="225"/>
      <c r="S1526" s="225"/>
      <c r="T1526" s="226"/>
      <c r="AT1526" s="227" t="s">
        <v>189</v>
      </c>
      <c r="AU1526" s="227" t="s">
        <v>84</v>
      </c>
      <c r="AV1526" s="12" t="s">
        <v>84</v>
      </c>
      <c r="AW1526" s="12" t="s">
        <v>39</v>
      </c>
      <c r="AX1526" s="12" t="s">
        <v>76</v>
      </c>
      <c r="AY1526" s="227" t="s">
        <v>179</v>
      </c>
    </row>
    <row r="1527" spans="2:65" s="12" customFormat="1" ht="13.5">
      <c r="B1527" s="216"/>
      <c r="C1527" s="217"/>
      <c r="D1527" s="218" t="s">
        <v>189</v>
      </c>
      <c r="E1527" s="219" t="s">
        <v>22</v>
      </c>
      <c r="F1527" s="220" t="s">
        <v>1194</v>
      </c>
      <c r="G1527" s="217"/>
      <c r="H1527" s="221">
        <v>7.7</v>
      </c>
      <c r="I1527" s="222"/>
      <c r="J1527" s="217"/>
      <c r="K1527" s="217"/>
      <c r="L1527" s="223"/>
      <c r="M1527" s="224"/>
      <c r="N1527" s="225"/>
      <c r="O1527" s="225"/>
      <c r="P1527" s="225"/>
      <c r="Q1527" s="225"/>
      <c r="R1527" s="225"/>
      <c r="S1527" s="225"/>
      <c r="T1527" s="226"/>
      <c r="AT1527" s="227" t="s">
        <v>189</v>
      </c>
      <c r="AU1527" s="227" t="s">
        <v>84</v>
      </c>
      <c r="AV1527" s="12" t="s">
        <v>84</v>
      </c>
      <c r="AW1527" s="12" t="s">
        <v>39</v>
      </c>
      <c r="AX1527" s="12" t="s">
        <v>76</v>
      </c>
      <c r="AY1527" s="227" t="s">
        <v>179</v>
      </c>
    </row>
    <row r="1528" spans="2:65" s="12" customFormat="1" ht="13.5">
      <c r="B1528" s="216"/>
      <c r="C1528" s="217"/>
      <c r="D1528" s="218" t="s">
        <v>189</v>
      </c>
      <c r="E1528" s="219" t="s">
        <v>22</v>
      </c>
      <c r="F1528" s="220" t="s">
        <v>1195</v>
      </c>
      <c r="G1528" s="217"/>
      <c r="H1528" s="221">
        <v>10.32</v>
      </c>
      <c r="I1528" s="222"/>
      <c r="J1528" s="217"/>
      <c r="K1528" s="217"/>
      <c r="L1528" s="223"/>
      <c r="M1528" s="224"/>
      <c r="N1528" s="225"/>
      <c r="O1528" s="225"/>
      <c r="P1528" s="225"/>
      <c r="Q1528" s="225"/>
      <c r="R1528" s="225"/>
      <c r="S1528" s="225"/>
      <c r="T1528" s="226"/>
      <c r="AT1528" s="227" t="s">
        <v>189</v>
      </c>
      <c r="AU1528" s="227" t="s">
        <v>84</v>
      </c>
      <c r="AV1528" s="12" t="s">
        <v>84</v>
      </c>
      <c r="AW1528" s="12" t="s">
        <v>39</v>
      </c>
      <c r="AX1528" s="12" t="s">
        <v>76</v>
      </c>
      <c r="AY1528" s="227" t="s">
        <v>179</v>
      </c>
    </row>
    <row r="1529" spans="2:65" s="12" customFormat="1" ht="13.5">
      <c r="B1529" s="216"/>
      <c r="C1529" s="217"/>
      <c r="D1529" s="218" t="s">
        <v>189</v>
      </c>
      <c r="E1529" s="219" t="s">
        <v>22</v>
      </c>
      <c r="F1529" s="220" t="s">
        <v>1196</v>
      </c>
      <c r="G1529" s="217"/>
      <c r="H1529" s="221">
        <v>15.05</v>
      </c>
      <c r="I1529" s="222"/>
      <c r="J1529" s="217"/>
      <c r="K1529" s="217"/>
      <c r="L1529" s="223"/>
      <c r="M1529" s="224"/>
      <c r="N1529" s="225"/>
      <c r="O1529" s="225"/>
      <c r="P1529" s="225"/>
      <c r="Q1529" s="225"/>
      <c r="R1529" s="225"/>
      <c r="S1529" s="225"/>
      <c r="T1529" s="226"/>
      <c r="AT1529" s="227" t="s">
        <v>189</v>
      </c>
      <c r="AU1529" s="227" t="s">
        <v>84</v>
      </c>
      <c r="AV1529" s="12" t="s">
        <v>84</v>
      </c>
      <c r="AW1529" s="12" t="s">
        <v>39</v>
      </c>
      <c r="AX1529" s="12" t="s">
        <v>76</v>
      </c>
      <c r="AY1529" s="227" t="s">
        <v>179</v>
      </c>
    </row>
    <row r="1530" spans="2:65" s="14" customFormat="1" ht="13.5">
      <c r="B1530" s="240"/>
      <c r="C1530" s="241"/>
      <c r="D1530" s="218" t="s">
        <v>189</v>
      </c>
      <c r="E1530" s="242" t="s">
        <v>22</v>
      </c>
      <c r="F1530" s="243" t="s">
        <v>1057</v>
      </c>
      <c r="G1530" s="241"/>
      <c r="H1530" s="244" t="s">
        <v>22</v>
      </c>
      <c r="I1530" s="245"/>
      <c r="J1530" s="241"/>
      <c r="K1530" s="241"/>
      <c r="L1530" s="246"/>
      <c r="M1530" s="247"/>
      <c r="N1530" s="248"/>
      <c r="O1530" s="248"/>
      <c r="P1530" s="248"/>
      <c r="Q1530" s="248"/>
      <c r="R1530" s="248"/>
      <c r="S1530" s="248"/>
      <c r="T1530" s="249"/>
      <c r="AT1530" s="250" t="s">
        <v>189</v>
      </c>
      <c r="AU1530" s="250" t="s">
        <v>84</v>
      </c>
      <c r="AV1530" s="14" t="s">
        <v>24</v>
      </c>
      <c r="AW1530" s="14" t="s">
        <v>39</v>
      </c>
      <c r="AX1530" s="14" t="s">
        <v>76</v>
      </c>
      <c r="AY1530" s="250" t="s">
        <v>179</v>
      </c>
    </row>
    <row r="1531" spans="2:65" s="12" customFormat="1" ht="13.5">
      <c r="B1531" s="216"/>
      <c r="C1531" s="217"/>
      <c r="D1531" s="218" t="s">
        <v>189</v>
      </c>
      <c r="E1531" s="219" t="s">
        <v>22</v>
      </c>
      <c r="F1531" s="220" t="s">
        <v>1477</v>
      </c>
      <c r="G1531" s="217"/>
      <c r="H1531" s="221">
        <v>6.7320000000000002</v>
      </c>
      <c r="I1531" s="222"/>
      <c r="J1531" s="217"/>
      <c r="K1531" s="217"/>
      <c r="L1531" s="223"/>
      <c r="M1531" s="224"/>
      <c r="N1531" s="225"/>
      <c r="O1531" s="225"/>
      <c r="P1531" s="225"/>
      <c r="Q1531" s="225"/>
      <c r="R1531" s="225"/>
      <c r="S1531" s="225"/>
      <c r="T1531" s="226"/>
      <c r="AT1531" s="227" t="s">
        <v>189</v>
      </c>
      <c r="AU1531" s="227" t="s">
        <v>84</v>
      </c>
      <c r="AV1531" s="12" t="s">
        <v>84</v>
      </c>
      <c r="AW1531" s="12" t="s">
        <v>39</v>
      </c>
      <c r="AX1531" s="12" t="s">
        <v>76</v>
      </c>
      <c r="AY1531" s="227" t="s">
        <v>179</v>
      </c>
    </row>
    <row r="1532" spans="2:65" s="13" customFormat="1" ht="13.5">
      <c r="B1532" s="228"/>
      <c r="C1532" s="229"/>
      <c r="D1532" s="230" t="s">
        <v>189</v>
      </c>
      <c r="E1532" s="231" t="s">
        <v>22</v>
      </c>
      <c r="F1532" s="232" t="s">
        <v>191</v>
      </c>
      <c r="G1532" s="229"/>
      <c r="H1532" s="233">
        <v>355.11900000000003</v>
      </c>
      <c r="I1532" s="234"/>
      <c r="J1532" s="229"/>
      <c r="K1532" s="229"/>
      <c r="L1532" s="235"/>
      <c r="M1532" s="236"/>
      <c r="N1532" s="237"/>
      <c r="O1532" s="237"/>
      <c r="P1532" s="237"/>
      <c r="Q1532" s="237"/>
      <c r="R1532" s="237"/>
      <c r="S1532" s="237"/>
      <c r="T1532" s="238"/>
      <c r="AT1532" s="239" t="s">
        <v>189</v>
      </c>
      <c r="AU1532" s="239" t="s">
        <v>84</v>
      </c>
      <c r="AV1532" s="13" t="s">
        <v>187</v>
      </c>
      <c r="AW1532" s="13" t="s">
        <v>39</v>
      </c>
      <c r="AX1532" s="13" t="s">
        <v>24</v>
      </c>
      <c r="AY1532" s="239" t="s">
        <v>179</v>
      </c>
    </row>
    <row r="1533" spans="2:65" s="1" customFormat="1" ht="22.5" customHeight="1">
      <c r="B1533" s="41"/>
      <c r="C1533" s="204" t="s">
        <v>1108</v>
      </c>
      <c r="D1533" s="204" t="s">
        <v>182</v>
      </c>
      <c r="E1533" s="205" t="s">
        <v>1478</v>
      </c>
      <c r="F1533" s="206" t="s">
        <v>1479</v>
      </c>
      <c r="G1533" s="207" t="s">
        <v>185</v>
      </c>
      <c r="H1533" s="208">
        <v>220.261</v>
      </c>
      <c r="I1533" s="209"/>
      <c r="J1533" s="210">
        <f>ROUND(I1533*H1533,2)</f>
        <v>0</v>
      </c>
      <c r="K1533" s="206" t="s">
        <v>186</v>
      </c>
      <c r="L1533" s="61"/>
      <c r="M1533" s="211" t="s">
        <v>22</v>
      </c>
      <c r="N1533" s="212" t="s">
        <v>47</v>
      </c>
      <c r="O1533" s="42"/>
      <c r="P1533" s="213">
        <f>O1533*H1533</f>
        <v>0</v>
      </c>
      <c r="Q1533" s="213">
        <v>0</v>
      </c>
      <c r="R1533" s="213">
        <f>Q1533*H1533</f>
        <v>0</v>
      </c>
      <c r="S1533" s="213">
        <v>0</v>
      </c>
      <c r="T1533" s="214">
        <f>S1533*H1533</f>
        <v>0</v>
      </c>
      <c r="AR1533" s="24" t="s">
        <v>266</v>
      </c>
      <c r="AT1533" s="24" t="s">
        <v>182</v>
      </c>
      <c r="AU1533" s="24" t="s">
        <v>84</v>
      </c>
      <c r="AY1533" s="24" t="s">
        <v>179</v>
      </c>
      <c r="BE1533" s="215">
        <f>IF(N1533="základní",J1533,0)</f>
        <v>0</v>
      </c>
      <c r="BF1533" s="215">
        <f>IF(N1533="snížená",J1533,0)</f>
        <v>0</v>
      </c>
      <c r="BG1533" s="215">
        <f>IF(N1533="zákl. přenesená",J1533,0)</f>
        <v>0</v>
      </c>
      <c r="BH1533" s="215">
        <f>IF(N1533="sníž. přenesená",J1533,0)</f>
        <v>0</v>
      </c>
      <c r="BI1533" s="215">
        <f>IF(N1533="nulová",J1533,0)</f>
        <v>0</v>
      </c>
      <c r="BJ1533" s="24" t="s">
        <v>24</v>
      </c>
      <c r="BK1533" s="215">
        <f>ROUND(I1533*H1533,2)</f>
        <v>0</v>
      </c>
      <c r="BL1533" s="24" t="s">
        <v>266</v>
      </c>
      <c r="BM1533" s="24" t="s">
        <v>1480</v>
      </c>
    </row>
    <row r="1534" spans="2:65" s="14" customFormat="1" ht="13.5">
      <c r="B1534" s="240"/>
      <c r="C1534" s="241"/>
      <c r="D1534" s="218" t="s">
        <v>189</v>
      </c>
      <c r="E1534" s="242" t="s">
        <v>22</v>
      </c>
      <c r="F1534" s="243" t="s">
        <v>1014</v>
      </c>
      <c r="G1534" s="241"/>
      <c r="H1534" s="244" t="s">
        <v>22</v>
      </c>
      <c r="I1534" s="245"/>
      <c r="J1534" s="241"/>
      <c r="K1534" s="241"/>
      <c r="L1534" s="246"/>
      <c r="M1534" s="247"/>
      <c r="N1534" s="248"/>
      <c r="O1534" s="248"/>
      <c r="P1534" s="248"/>
      <c r="Q1534" s="248"/>
      <c r="R1534" s="248"/>
      <c r="S1534" s="248"/>
      <c r="T1534" s="249"/>
      <c r="AT1534" s="250" t="s">
        <v>189</v>
      </c>
      <c r="AU1534" s="250" t="s">
        <v>84</v>
      </c>
      <c r="AV1534" s="14" t="s">
        <v>24</v>
      </c>
      <c r="AW1534" s="14" t="s">
        <v>39</v>
      </c>
      <c r="AX1534" s="14" t="s">
        <v>76</v>
      </c>
      <c r="AY1534" s="250" t="s">
        <v>179</v>
      </c>
    </row>
    <row r="1535" spans="2:65" s="14" customFormat="1" ht="13.5">
      <c r="B1535" s="240"/>
      <c r="C1535" s="241"/>
      <c r="D1535" s="218" t="s">
        <v>189</v>
      </c>
      <c r="E1535" s="242" t="s">
        <v>22</v>
      </c>
      <c r="F1535" s="243" t="s">
        <v>420</v>
      </c>
      <c r="G1535" s="241"/>
      <c r="H1535" s="244" t="s">
        <v>22</v>
      </c>
      <c r="I1535" s="245"/>
      <c r="J1535" s="241"/>
      <c r="K1535" s="241"/>
      <c r="L1535" s="246"/>
      <c r="M1535" s="247"/>
      <c r="N1535" s="248"/>
      <c r="O1535" s="248"/>
      <c r="P1535" s="248"/>
      <c r="Q1535" s="248"/>
      <c r="R1535" s="248"/>
      <c r="S1535" s="248"/>
      <c r="T1535" s="249"/>
      <c r="AT1535" s="250" t="s">
        <v>189</v>
      </c>
      <c r="AU1535" s="250" t="s">
        <v>84</v>
      </c>
      <c r="AV1535" s="14" t="s">
        <v>24</v>
      </c>
      <c r="AW1535" s="14" t="s">
        <v>39</v>
      </c>
      <c r="AX1535" s="14" t="s">
        <v>76</v>
      </c>
      <c r="AY1535" s="250" t="s">
        <v>179</v>
      </c>
    </row>
    <row r="1536" spans="2:65" s="12" customFormat="1" ht="13.5">
      <c r="B1536" s="216"/>
      <c r="C1536" s="217"/>
      <c r="D1536" s="218" t="s">
        <v>189</v>
      </c>
      <c r="E1536" s="219" t="s">
        <v>22</v>
      </c>
      <c r="F1536" s="220" t="s">
        <v>1090</v>
      </c>
      <c r="G1536" s="217"/>
      <c r="H1536" s="221">
        <v>26.69</v>
      </c>
      <c r="I1536" s="222"/>
      <c r="J1536" s="217"/>
      <c r="K1536" s="217"/>
      <c r="L1536" s="223"/>
      <c r="M1536" s="224"/>
      <c r="N1536" s="225"/>
      <c r="O1536" s="225"/>
      <c r="P1536" s="225"/>
      <c r="Q1536" s="225"/>
      <c r="R1536" s="225"/>
      <c r="S1536" s="225"/>
      <c r="T1536" s="226"/>
      <c r="AT1536" s="227" t="s">
        <v>189</v>
      </c>
      <c r="AU1536" s="227" t="s">
        <v>84</v>
      </c>
      <c r="AV1536" s="12" t="s">
        <v>84</v>
      </c>
      <c r="AW1536" s="12" t="s">
        <v>39</v>
      </c>
      <c r="AX1536" s="12" t="s">
        <v>76</v>
      </c>
      <c r="AY1536" s="227" t="s">
        <v>179</v>
      </c>
    </row>
    <row r="1537" spans="2:51" s="14" customFormat="1" ht="13.5">
      <c r="B1537" s="240"/>
      <c r="C1537" s="241"/>
      <c r="D1537" s="218" t="s">
        <v>189</v>
      </c>
      <c r="E1537" s="242" t="s">
        <v>22</v>
      </c>
      <c r="F1537" s="243" t="s">
        <v>1091</v>
      </c>
      <c r="G1537" s="241"/>
      <c r="H1537" s="244" t="s">
        <v>22</v>
      </c>
      <c r="I1537" s="245"/>
      <c r="J1537" s="241"/>
      <c r="K1537" s="241"/>
      <c r="L1537" s="246"/>
      <c r="M1537" s="247"/>
      <c r="N1537" s="248"/>
      <c r="O1537" s="248"/>
      <c r="P1537" s="248"/>
      <c r="Q1537" s="248"/>
      <c r="R1537" s="248"/>
      <c r="S1537" s="248"/>
      <c r="T1537" s="249"/>
      <c r="AT1537" s="250" t="s">
        <v>189</v>
      </c>
      <c r="AU1537" s="250" t="s">
        <v>84</v>
      </c>
      <c r="AV1537" s="14" t="s">
        <v>24</v>
      </c>
      <c r="AW1537" s="14" t="s">
        <v>39</v>
      </c>
      <c r="AX1537" s="14" t="s">
        <v>76</v>
      </c>
      <c r="AY1537" s="250" t="s">
        <v>179</v>
      </c>
    </row>
    <row r="1538" spans="2:51" s="12" customFormat="1" ht="13.5">
      <c r="B1538" s="216"/>
      <c r="C1538" s="217"/>
      <c r="D1538" s="218" t="s">
        <v>189</v>
      </c>
      <c r="E1538" s="219" t="s">
        <v>22</v>
      </c>
      <c r="F1538" s="220" t="s">
        <v>1092</v>
      </c>
      <c r="G1538" s="217"/>
      <c r="H1538" s="221">
        <v>46.243000000000002</v>
      </c>
      <c r="I1538" s="222"/>
      <c r="J1538" s="217"/>
      <c r="K1538" s="217"/>
      <c r="L1538" s="223"/>
      <c r="M1538" s="224"/>
      <c r="N1538" s="225"/>
      <c r="O1538" s="225"/>
      <c r="P1538" s="225"/>
      <c r="Q1538" s="225"/>
      <c r="R1538" s="225"/>
      <c r="S1538" s="225"/>
      <c r="T1538" s="226"/>
      <c r="AT1538" s="227" t="s">
        <v>189</v>
      </c>
      <c r="AU1538" s="227" t="s">
        <v>84</v>
      </c>
      <c r="AV1538" s="12" t="s">
        <v>84</v>
      </c>
      <c r="AW1538" s="12" t="s">
        <v>39</v>
      </c>
      <c r="AX1538" s="12" t="s">
        <v>76</v>
      </c>
      <c r="AY1538" s="227" t="s">
        <v>179</v>
      </c>
    </row>
    <row r="1539" spans="2:51" s="14" customFormat="1" ht="13.5">
      <c r="B1539" s="240"/>
      <c r="C1539" s="241"/>
      <c r="D1539" s="218" t="s">
        <v>189</v>
      </c>
      <c r="E1539" s="242" t="s">
        <v>22</v>
      </c>
      <c r="F1539" s="243" t="s">
        <v>1093</v>
      </c>
      <c r="G1539" s="241"/>
      <c r="H1539" s="244" t="s">
        <v>22</v>
      </c>
      <c r="I1539" s="245"/>
      <c r="J1539" s="241"/>
      <c r="K1539" s="241"/>
      <c r="L1539" s="246"/>
      <c r="M1539" s="247"/>
      <c r="N1539" s="248"/>
      <c r="O1539" s="248"/>
      <c r="P1539" s="248"/>
      <c r="Q1539" s="248"/>
      <c r="R1539" s="248"/>
      <c r="S1539" s="248"/>
      <c r="T1539" s="249"/>
      <c r="AT1539" s="250" t="s">
        <v>189</v>
      </c>
      <c r="AU1539" s="250" t="s">
        <v>84</v>
      </c>
      <c r="AV1539" s="14" t="s">
        <v>24</v>
      </c>
      <c r="AW1539" s="14" t="s">
        <v>39</v>
      </c>
      <c r="AX1539" s="14" t="s">
        <v>76</v>
      </c>
      <c r="AY1539" s="250" t="s">
        <v>179</v>
      </c>
    </row>
    <row r="1540" spans="2:51" s="12" customFormat="1" ht="13.5">
      <c r="B1540" s="216"/>
      <c r="C1540" s="217"/>
      <c r="D1540" s="218" t="s">
        <v>189</v>
      </c>
      <c r="E1540" s="219" t="s">
        <v>22</v>
      </c>
      <c r="F1540" s="220" t="s">
        <v>1094</v>
      </c>
      <c r="G1540" s="217"/>
      <c r="H1540" s="221">
        <v>35.593000000000004</v>
      </c>
      <c r="I1540" s="222"/>
      <c r="J1540" s="217"/>
      <c r="K1540" s="217"/>
      <c r="L1540" s="223"/>
      <c r="M1540" s="224"/>
      <c r="N1540" s="225"/>
      <c r="O1540" s="225"/>
      <c r="P1540" s="225"/>
      <c r="Q1540" s="225"/>
      <c r="R1540" s="225"/>
      <c r="S1540" s="225"/>
      <c r="T1540" s="226"/>
      <c r="AT1540" s="227" t="s">
        <v>189</v>
      </c>
      <c r="AU1540" s="227" t="s">
        <v>84</v>
      </c>
      <c r="AV1540" s="12" t="s">
        <v>84</v>
      </c>
      <c r="AW1540" s="12" t="s">
        <v>39</v>
      </c>
      <c r="AX1540" s="12" t="s">
        <v>76</v>
      </c>
      <c r="AY1540" s="227" t="s">
        <v>179</v>
      </c>
    </row>
    <row r="1541" spans="2:51" s="14" customFormat="1" ht="13.5">
      <c r="B1541" s="240"/>
      <c r="C1541" s="241"/>
      <c r="D1541" s="218" t="s">
        <v>189</v>
      </c>
      <c r="E1541" s="242" t="s">
        <v>22</v>
      </c>
      <c r="F1541" s="243" t="s">
        <v>1095</v>
      </c>
      <c r="G1541" s="241"/>
      <c r="H1541" s="244" t="s">
        <v>22</v>
      </c>
      <c r="I1541" s="245"/>
      <c r="J1541" s="241"/>
      <c r="K1541" s="241"/>
      <c r="L1541" s="246"/>
      <c r="M1541" s="247"/>
      <c r="N1541" s="248"/>
      <c r="O1541" s="248"/>
      <c r="P1541" s="248"/>
      <c r="Q1541" s="248"/>
      <c r="R1541" s="248"/>
      <c r="S1541" s="248"/>
      <c r="T1541" s="249"/>
      <c r="AT1541" s="250" t="s">
        <v>189</v>
      </c>
      <c r="AU1541" s="250" t="s">
        <v>84</v>
      </c>
      <c r="AV1541" s="14" t="s">
        <v>24</v>
      </c>
      <c r="AW1541" s="14" t="s">
        <v>39</v>
      </c>
      <c r="AX1541" s="14" t="s">
        <v>76</v>
      </c>
      <c r="AY1541" s="250" t="s">
        <v>179</v>
      </c>
    </row>
    <row r="1542" spans="2:51" s="12" customFormat="1" ht="13.5">
      <c r="B1542" s="216"/>
      <c r="C1542" s="217"/>
      <c r="D1542" s="218" t="s">
        <v>189</v>
      </c>
      <c r="E1542" s="219" t="s">
        <v>22</v>
      </c>
      <c r="F1542" s="220" t="s">
        <v>1096</v>
      </c>
      <c r="G1542" s="217"/>
      <c r="H1542" s="221">
        <v>14.01</v>
      </c>
      <c r="I1542" s="222"/>
      <c r="J1542" s="217"/>
      <c r="K1542" s="217"/>
      <c r="L1542" s="223"/>
      <c r="M1542" s="224"/>
      <c r="N1542" s="225"/>
      <c r="O1542" s="225"/>
      <c r="P1542" s="225"/>
      <c r="Q1542" s="225"/>
      <c r="R1542" s="225"/>
      <c r="S1542" s="225"/>
      <c r="T1542" s="226"/>
      <c r="AT1542" s="227" t="s">
        <v>189</v>
      </c>
      <c r="AU1542" s="227" t="s">
        <v>84</v>
      </c>
      <c r="AV1542" s="12" t="s">
        <v>84</v>
      </c>
      <c r="AW1542" s="12" t="s">
        <v>39</v>
      </c>
      <c r="AX1542" s="12" t="s">
        <v>76</v>
      </c>
      <c r="AY1542" s="227" t="s">
        <v>179</v>
      </c>
    </row>
    <row r="1543" spans="2:51" s="14" customFormat="1" ht="13.5">
      <c r="B1543" s="240"/>
      <c r="C1543" s="241"/>
      <c r="D1543" s="218" t="s">
        <v>189</v>
      </c>
      <c r="E1543" s="242" t="s">
        <v>22</v>
      </c>
      <c r="F1543" s="243" t="s">
        <v>1071</v>
      </c>
      <c r="G1543" s="241"/>
      <c r="H1543" s="244" t="s">
        <v>22</v>
      </c>
      <c r="I1543" s="245"/>
      <c r="J1543" s="241"/>
      <c r="K1543" s="241"/>
      <c r="L1543" s="246"/>
      <c r="M1543" s="247"/>
      <c r="N1543" s="248"/>
      <c r="O1543" s="248"/>
      <c r="P1543" s="248"/>
      <c r="Q1543" s="248"/>
      <c r="R1543" s="248"/>
      <c r="S1543" s="248"/>
      <c r="T1543" s="249"/>
      <c r="AT1543" s="250" t="s">
        <v>189</v>
      </c>
      <c r="AU1543" s="250" t="s">
        <v>84</v>
      </c>
      <c r="AV1543" s="14" t="s">
        <v>24</v>
      </c>
      <c r="AW1543" s="14" t="s">
        <v>39</v>
      </c>
      <c r="AX1543" s="14" t="s">
        <v>76</v>
      </c>
      <c r="AY1543" s="250" t="s">
        <v>179</v>
      </c>
    </row>
    <row r="1544" spans="2:51" s="14" customFormat="1" ht="13.5">
      <c r="B1544" s="240"/>
      <c r="C1544" s="241"/>
      <c r="D1544" s="218" t="s">
        <v>189</v>
      </c>
      <c r="E1544" s="242" t="s">
        <v>22</v>
      </c>
      <c r="F1544" s="243" t="s">
        <v>1091</v>
      </c>
      <c r="G1544" s="241"/>
      <c r="H1544" s="244" t="s">
        <v>22</v>
      </c>
      <c r="I1544" s="245"/>
      <c r="J1544" s="241"/>
      <c r="K1544" s="241"/>
      <c r="L1544" s="246"/>
      <c r="M1544" s="247"/>
      <c r="N1544" s="248"/>
      <c r="O1544" s="248"/>
      <c r="P1544" s="248"/>
      <c r="Q1544" s="248"/>
      <c r="R1544" s="248"/>
      <c r="S1544" s="248"/>
      <c r="T1544" s="249"/>
      <c r="AT1544" s="250" t="s">
        <v>189</v>
      </c>
      <c r="AU1544" s="250" t="s">
        <v>84</v>
      </c>
      <c r="AV1544" s="14" t="s">
        <v>24</v>
      </c>
      <c r="AW1544" s="14" t="s">
        <v>39</v>
      </c>
      <c r="AX1544" s="14" t="s">
        <v>76</v>
      </c>
      <c r="AY1544" s="250" t="s">
        <v>179</v>
      </c>
    </row>
    <row r="1545" spans="2:51" s="12" customFormat="1" ht="13.5">
      <c r="B1545" s="216"/>
      <c r="C1545" s="217"/>
      <c r="D1545" s="218" t="s">
        <v>189</v>
      </c>
      <c r="E1545" s="219" t="s">
        <v>22</v>
      </c>
      <c r="F1545" s="220" t="s">
        <v>1097</v>
      </c>
      <c r="G1545" s="217"/>
      <c r="H1545" s="221">
        <v>23.146999999999998</v>
      </c>
      <c r="I1545" s="222"/>
      <c r="J1545" s="217"/>
      <c r="K1545" s="217"/>
      <c r="L1545" s="223"/>
      <c r="M1545" s="224"/>
      <c r="N1545" s="225"/>
      <c r="O1545" s="225"/>
      <c r="P1545" s="225"/>
      <c r="Q1545" s="225"/>
      <c r="R1545" s="225"/>
      <c r="S1545" s="225"/>
      <c r="T1545" s="226"/>
      <c r="AT1545" s="227" t="s">
        <v>189</v>
      </c>
      <c r="AU1545" s="227" t="s">
        <v>84</v>
      </c>
      <c r="AV1545" s="12" t="s">
        <v>84</v>
      </c>
      <c r="AW1545" s="12" t="s">
        <v>39</v>
      </c>
      <c r="AX1545" s="12" t="s">
        <v>76</v>
      </c>
      <c r="AY1545" s="227" t="s">
        <v>179</v>
      </c>
    </row>
    <row r="1546" spans="2:51" s="14" customFormat="1" ht="13.5">
      <c r="B1546" s="240"/>
      <c r="C1546" s="241"/>
      <c r="D1546" s="218" t="s">
        <v>189</v>
      </c>
      <c r="E1546" s="242" t="s">
        <v>22</v>
      </c>
      <c r="F1546" s="243" t="s">
        <v>1093</v>
      </c>
      <c r="G1546" s="241"/>
      <c r="H1546" s="244" t="s">
        <v>22</v>
      </c>
      <c r="I1546" s="245"/>
      <c r="J1546" s="241"/>
      <c r="K1546" s="241"/>
      <c r="L1546" s="246"/>
      <c r="M1546" s="247"/>
      <c r="N1546" s="248"/>
      <c r="O1546" s="248"/>
      <c r="P1546" s="248"/>
      <c r="Q1546" s="248"/>
      <c r="R1546" s="248"/>
      <c r="S1546" s="248"/>
      <c r="T1546" s="249"/>
      <c r="AT1546" s="250" t="s">
        <v>189</v>
      </c>
      <c r="AU1546" s="250" t="s">
        <v>84</v>
      </c>
      <c r="AV1546" s="14" t="s">
        <v>24</v>
      </c>
      <c r="AW1546" s="14" t="s">
        <v>39</v>
      </c>
      <c r="AX1546" s="14" t="s">
        <v>76</v>
      </c>
      <c r="AY1546" s="250" t="s">
        <v>179</v>
      </c>
    </row>
    <row r="1547" spans="2:51" s="12" customFormat="1" ht="13.5">
      <c r="B1547" s="216"/>
      <c r="C1547" s="217"/>
      <c r="D1547" s="218" t="s">
        <v>189</v>
      </c>
      <c r="E1547" s="219" t="s">
        <v>22</v>
      </c>
      <c r="F1547" s="220" t="s">
        <v>1098</v>
      </c>
      <c r="G1547" s="217"/>
      <c r="H1547" s="221">
        <v>41.307000000000002</v>
      </c>
      <c r="I1547" s="222"/>
      <c r="J1547" s="217"/>
      <c r="K1547" s="217"/>
      <c r="L1547" s="223"/>
      <c r="M1547" s="224"/>
      <c r="N1547" s="225"/>
      <c r="O1547" s="225"/>
      <c r="P1547" s="225"/>
      <c r="Q1547" s="225"/>
      <c r="R1547" s="225"/>
      <c r="S1547" s="225"/>
      <c r="T1547" s="226"/>
      <c r="AT1547" s="227" t="s">
        <v>189</v>
      </c>
      <c r="AU1547" s="227" t="s">
        <v>84</v>
      </c>
      <c r="AV1547" s="12" t="s">
        <v>84</v>
      </c>
      <c r="AW1547" s="12" t="s">
        <v>39</v>
      </c>
      <c r="AX1547" s="12" t="s">
        <v>76</v>
      </c>
      <c r="AY1547" s="227" t="s">
        <v>179</v>
      </c>
    </row>
    <row r="1548" spans="2:51" s="14" customFormat="1" ht="13.5">
      <c r="B1548" s="240"/>
      <c r="C1548" s="241"/>
      <c r="D1548" s="218" t="s">
        <v>189</v>
      </c>
      <c r="E1548" s="242" t="s">
        <v>22</v>
      </c>
      <c r="F1548" s="243" t="s">
        <v>1095</v>
      </c>
      <c r="G1548" s="241"/>
      <c r="H1548" s="244" t="s">
        <v>22</v>
      </c>
      <c r="I1548" s="245"/>
      <c r="J1548" s="241"/>
      <c r="K1548" s="241"/>
      <c r="L1548" s="246"/>
      <c r="M1548" s="247"/>
      <c r="N1548" s="248"/>
      <c r="O1548" s="248"/>
      <c r="P1548" s="248"/>
      <c r="Q1548" s="248"/>
      <c r="R1548" s="248"/>
      <c r="S1548" s="248"/>
      <c r="T1548" s="249"/>
      <c r="AT1548" s="250" t="s">
        <v>189</v>
      </c>
      <c r="AU1548" s="250" t="s">
        <v>84</v>
      </c>
      <c r="AV1548" s="14" t="s">
        <v>24</v>
      </c>
      <c r="AW1548" s="14" t="s">
        <v>39</v>
      </c>
      <c r="AX1548" s="14" t="s">
        <v>76</v>
      </c>
      <c r="AY1548" s="250" t="s">
        <v>179</v>
      </c>
    </row>
    <row r="1549" spans="2:51" s="12" customFormat="1" ht="13.5">
      <c r="B1549" s="216"/>
      <c r="C1549" s="217"/>
      <c r="D1549" s="218" t="s">
        <v>189</v>
      </c>
      <c r="E1549" s="219" t="s">
        <v>22</v>
      </c>
      <c r="F1549" s="220" t="s">
        <v>1099</v>
      </c>
      <c r="G1549" s="217"/>
      <c r="H1549" s="221">
        <v>2.891</v>
      </c>
      <c r="I1549" s="222"/>
      <c r="J1549" s="217"/>
      <c r="K1549" s="217"/>
      <c r="L1549" s="223"/>
      <c r="M1549" s="224"/>
      <c r="N1549" s="225"/>
      <c r="O1549" s="225"/>
      <c r="P1549" s="225"/>
      <c r="Q1549" s="225"/>
      <c r="R1549" s="225"/>
      <c r="S1549" s="225"/>
      <c r="T1549" s="226"/>
      <c r="AT1549" s="227" t="s">
        <v>189</v>
      </c>
      <c r="AU1549" s="227" t="s">
        <v>84</v>
      </c>
      <c r="AV1549" s="12" t="s">
        <v>84</v>
      </c>
      <c r="AW1549" s="12" t="s">
        <v>39</v>
      </c>
      <c r="AX1549" s="12" t="s">
        <v>76</v>
      </c>
      <c r="AY1549" s="227" t="s">
        <v>179</v>
      </c>
    </row>
    <row r="1550" spans="2:51" s="14" customFormat="1" ht="13.5">
      <c r="B1550" s="240"/>
      <c r="C1550" s="241"/>
      <c r="D1550" s="218" t="s">
        <v>189</v>
      </c>
      <c r="E1550" s="242" t="s">
        <v>22</v>
      </c>
      <c r="F1550" s="243" t="s">
        <v>1100</v>
      </c>
      <c r="G1550" s="241"/>
      <c r="H1550" s="244" t="s">
        <v>22</v>
      </c>
      <c r="I1550" s="245"/>
      <c r="J1550" s="241"/>
      <c r="K1550" s="241"/>
      <c r="L1550" s="246"/>
      <c r="M1550" s="247"/>
      <c r="N1550" s="248"/>
      <c r="O1550" s="248"/>
      <c r="P1550" s="248"/>
      <c r="Q1550" s="248"/>
      <c r="R1550" s="248"/>
      <c r="S1550" s="248"/>
      <c r="T1550" s="249"/>
      <c r="AT1550" s="250" t="s">
        <v>189</v>
      </c>
      <c r="AU1550" s="250" t="s">
        <v>84</v>
      </c>
      <c r="AV1550" s="14" t="s">
        <v>24</v>
      </c>
      <c r="AW1550" s="14" t="s">
        <v>39</v>
      </c>
      <c r="AX1550" s="14" t="s">
        <v>76</v>
      </c>
      <c r="AY1550" s="250" t="s">
        <v>179</v>
      </c>
    </row>
    <row r="1551" spans="2:51" s="12" customFormat="1" ht="13.5">
      <c r="B1551" s="216"/>
      <c r="C1551" s="217"/>
      <c r="D1551" s="218" t="s">
        <v>189</v>
      </c>
      <c r="E1551" s="219" t="s">
        <v>22</v>
      </c>
      <c r="F1551" s="220" t="s">
        <v>1101</v>
      </c>
      <c r="G1551" s="217"/>
      <c r="H1551" s="221">
        <v>30.38</v>
      </c>
      <c r="I1551" s="222"/>
      <c r="J1551" s="217"/>
      <c r="K1551" s="217"/>
      <c r="L1551" s="223"/>
      <c r="M1551" s="224"/>
      <c r="N1551" s="225"/>
      <c r="O1551" s="225"/>
      <c r="P1551" s="225"/>
      <c r="Q1551" s="225"/>
      <c r="R1551" s="225"/>
      <c r="S1551" s="225"/>
      <c r="T1551" s="226"/>
      <c r="AT1551" s="227" t="s">
        <v>189</v>
      </c>
      <c r="AU1551" s="227" t="s">
        <v>84</v>
      </c>
      <c r="AV1551" s="12" t="s">
        <v>84</v>
      </c>
      <c r="AW1551" s="12" t="s">
        <v>39</v>
      </c>
      <c r="AX1551" s="12" t="s">
        <v>76</v>
      </c>
      <c r="AY1551" s="227" t="s">
        <v>179</v>
      </c>
    </row>
    <row r="1552" spans="2:51" s="13" customFormat="1" ht="13.5">
      <c r="B1552" s="228"/>
      <c r="C1552" s="229"/>
      <c r="D1552" s="230" t="s">
        <v>189</v>
      </c>
      <c r="E1552" s="231" t="s">
        <v>22</v>
      </c>
      <c r="F1552" s="232" t="s">
        <v>191</v>
      </c>
      <c r="G1552" s="229"/>
      <c r="H1552" s="233">
        <v>220.261</v>
      </c>
      <c r="I1552" s="234"/>
      <c r="J1552" s="229"/>
      <c r="K1552" s="229"/>
      <c r="L1552" s="235"/>
      <c r="M1552" s="236"/>
      <c r="N1552" s="237"/>
      <c r="O1552" s="237"/>
      <c r="P1552" s="237"/>
      <c r="Q1552" s="237"/>
      <c r="R1552" s="237"/>
      <c r="S1552" s="237"/>
      <c r="T1552" s="238"/>
      <c r="AT1552" s="239" t="s">
        <v>189</v>
      </c>
      <c r="AU1552" s="239" t="s">
        <v>84</v>
      </c>
      <c r="AV1552" s="13" t="s">
        <v>187</v>
      </c>
      <c r="AW1552" s="13" t="s">
        <v>39</v>
      </c>
      <c r="AX1552" s="13" t="s">
        <v>24</v>
      </c>
      <c r="AY1552" s="239" t="s">
        <v>179</v>
      </c>
    </row>
    <row r="1553" spans="2:65" s="1" customFormat="1" ht="31.5" customHeight="1">
      <c r="B1553" s="41"/>
      <c r="C1553" s="204" t="s">
        <v>1481</v>
      </c>
      <c r="D1553" s="204" t="s">
        <v>182</v>
      </c>
      <c r="E1553" s="205" t="s">
        <v>1482</v>
      </c>
      <c r="F1553" s="206" t="s">
        <v>1483</v>
      </c>
      <c r="G1553" s="207" t="s">
        <v>212</v>
      </c>
      <c r="H1553" s="208">
        <v>46.26</v>
      </c>
      <c r="I1553" s="209"/>
      <c r="J1553" s="210">
        <f>ROUND(I1553*H1553,2)</f>
        <v>0</v>
      </c>
      <c r="K1553" s="206" t="s">
        <v>186</v>
      </c>
      <c r="L1553" s="61"/>
      <c r="M1553" s="211" t="s">
        <v>22</v>
      </c>
      <c r="N1553" s="212" t="s">
        <v>47</v>
      </c>
      <c r="O1553" s="42"/>
      <c r="P1553" s="213">
        <f>O1553*H1553</f>
        <v>0</v>
      </c>
      <c r="Q1553" s="213">
        <v>0</v>
      </c>
      <c r="R1553" s="213">
        <f>Q1553*H1553</f>
        <v>0</v>
      </c>
      <c r="S1553" s="213">
        <v>0</v>
      </c>
      <c r="T1553" s="214">
        <f>S1553*H1553</f>
        <v>0</v>
      </c>
      <c r="AR1553" s="24" t="s">
        <v>266</v>
      </c>
      <c r="AT1553" s="24" t="s">
        <v>182</v>
      </c>
      <c r="AU1553" s="24" t="s">
        <v>84</v>
      </c>
      <c r="AY1553" s="24" t="s">
        <v>179</v>
      </c>
      <c r="BE1553" s="215">
        <f>IF(N1553="základní",J1553,0)</f>
        <v>0</v>
      </c>
      <c r="BF1553" s="215">
        <f>IF(N1553="snížená",J1553,0)</f>
        <v>0</v>
      </c>
      <c r="BG1553" s="215">
        <f>IF(N1553="zákl. přenesená",J1553,0)</f>
        <v>0</v>
      </c>
      <c r="BH1553" s="215">
        <f>IF(N1553="sníž. přenesená",J1553,0)</f>
        <v>0</v>
      </c>
      <c r="BI1553" s="215">
        <f>IF(N1553="nulová",J1553,0)</f>
        <v>0</v>
      </c>
      <c r="BJ1553" s="24" t="s">
        <v>24</v>
      </c>
      <c r="BK1553" s="215">
        <f>ROUND(I1553*H1553,2)</f>
        <v>0</v>
      </c>
      <c r="BL1553" s="24" t="s">
        <v>266</v>
      </c>
      <c r="BM1553" s="24" t="s">
        <v>1484</v>
      </c>
    </row>
    <row r="1554" spans="2:65" s="12" customFormat="1" ht="13.5">
      <c r="B1554" s="216"/>
      <c r="C1554" s="217"/>
      <c r="D1554" s="218" t="s">
        <v>189</v>
      </c>
      <c r="E1554" s="219" t="s">
        <v>22</v>
      </c>
      <c r="F1554" s="220" t="s">
        <v>1485</v>
      </c>
      <c r="G1554" s="217"/>
      <c r="H1554" s="221">
        <v>46.26</v>
      </c>
      <c r="I1554" s="222"/>
      <c r="J1554" s="217"/>
      <c r="K1554" s="217"/>
      <c r="L1554" s="223"/>
      <c r="M1554" s="224"/>
      <c r="N1554" s="225"/>
      <c r="O1554" s="225"/>
      <c r="P1554" s="225"/>
      <c r="Q1554" s="225"/>
      <c r="R1554" s="225"/>
      <c r="S1554" s="225"/>
      <c r="T1554" s="226"/>
      <c r="AT1554" s="227" t="s">
        <v>189</v>
      </c>
      <c r="AU1554" s="227" t="s">
        <v>84</v>
      </c>
      <c r="AV1554" s="12" t="s">
        <v>84</v>
      </c>
      <c r="AW1554" s="12" t="s">
        <v>39</v>
      </c>
      <c r="AX1554" s="12" t="s">
        <v>24</v>
      </c>
      <c r="AY1554" s="227" t="s">
        <v>179</v>
      </c>
    </row>
    <row r="1555" spans="2:65" s="11" customFormat="1" ht="29.85" customHeight="1">
      <c r="B1555" s="187"/>
      <c r="C1555" s="188"/>
      <c r="D1555" s="201" t="s">
        <v>75</v>
      </c>
      <c r="E1555" s="202" t="s">
        <v>1486</v>
      </c>
      <c r="F1555" s="202" t="s">
        <v>1487</v>
      </c>
      <c r="G1555" s="188"/>
      <c r="H1555" s="188"/>
      <c r="I1555" s="191"/>
      <c r="J1555" s="203">
        <f>BK1555</f>
        <v>0</v>
      </c>
      <c r="K1555" s="188"/>
      <c r="L1555" s="193"/>
      <c r="M1555" s="194"/>
      <c r="N1555" s="195"/>
      <c r="O1555" s="195"/>
      <c r="P1555" s="196">
        <f>SUM(P1556:P1647)</f>
        <v>0</v>
      </c>
      <c r="Q1555" s="195"/>
      <c r="R1555" s="196">
        <f>SUM(R1556:R1647)</f>
        <v>2.7615800000000003E-2</v>
      </c>
      <c r="S1555" s="195"/>
      <c r="T1555" s="197">
        <f>SUM(T1556:T1647)</f>
        <v>4.5314199999999999E-2</v>
      </c>
      <c r="AR1555" s="198" t="s">
        <v>84</v>
      </c>
      <c r="AT1555" s="199" t="s">
        <v>75</v>
      </c>
      <c r="AU1555" s="199" t="s">
        <v>24</v>
      </c>
      <c r="AY1555" s="198" t="s">
        <v>179</v>
      </c>
      <c r="BK1555" s="200">
        <f>SUM(BK1556:BK1647)</f>
        <v>0</v>
      </c>
    </row>
    <row r="1556" spans="2:65" s="1" customFormat="1" ht="22.5" customHeight="1">
      <c r="B1556" s="41"/>
      <c r="C1556" s="204" t="s">
        <v>1115</v>
      </c>
      <c r="D1556" s="204" t="s">
        <v>182</v>
      </c>
      <c r="E1556" s="205" t="s">
        <v>1488</v>
      </c>
      <c r="F1556" s="206" t="s">
        <v>1489</v>
      </c>
      <c r="G1556" s="207" t="s">
        <v>372</v>
      </c>
      <c r="H1556" s="208">
        <v>76.903000000000006</v>
      </c>
      <c r="I1556" s="209"/>
      <c r="J1556" s="210">
        <f>ROUND(I1556*H1556,2)</f>
        <v>0</v>
      </c>
      <c r="K1556" s="206" t="s">
        <v>186</v>
      </c>
      <c r="L1556" s="61"/>
      <c r="M1556" s="211" t="s">
        <v>22</v>
      </c>
      <c r="N1556" s="212" t="s">
        <v>47</v>
      </c>
      <c r="O1556" s="42"/>
      <c r="P1556" s="213">
        <f>O1556*H1556</f>
        <v>0</v>
      </c>
      <c r="Q1556" s="213">
        <v>0</v>
      </c>
      <c r="R1556" s="213">
        <f>Q1556*H1556</f>
        <v>0</v>
      </c>
      <c r="S1556" s="213">
        <v>0</v>
      </c>
      <c r="T1556" s="214">
        <f>S1556*H1556</f>
        <v>0</v>
      </c>
      <c r="AR1556" s="24" t="s">
        <v>266</v>
      </c>
      <c r="AT1556" s="24" t="s">
        <v>182</v>
      </c>
      <c r="AU1556" s="24" t="s">
        <v>84</v>
      </c>
      <c r="AY1556" s="24" t="s">
        <v>179</v>
      </c>
      <c r="BE1556" s="215">
        <f>IF(N1556="základní",J1556,0)</f>
        <v>0</v>
      </c>
      <c r="BF1556" s="215">
        <f>IF(N1556="snížená",J1556,0)</f>
        <v>0</v>
      </c>
      <c r="BG1556" s="215">
        <f>IF(N1556="zákl. přenesená",J1556,0)</f>
        <v>0</v>
      </c>
      <c r="BH1556" s="215">
        <f>IF(N1556="sníž. přenesená",J1556,0)</f>
        <v>0</v>
      </c>
      <c r="BI1556" s="215">
        <f>IF(N1556="nulová",J1556,0)</f>
        <v>0</v>
      </c>
      <c r="BJ1556" s="24" t="s">
        <v>24</v>
      </c>
      <c r="BK1556" s="215">
        <f>ROUND(I1556*H1556,2)</f>
        <v>0</v>
      </c>
      <c r="BL1556" s="24" t="s">
        <v>266</v>
      </c>
      <c r="BM1556" s="24" t="s">
        <v>1490</v>
      </c>
    </row>
    <row r="1557" spans="2:65" s="14" customFormat="1" ht="13.5">
      <c r="B1557" s="240"/>
      <c r="C1557" s="241"/>
      <c r="D1557" s="218" t="s">
        <v>189</v>
      </c>
      <c r="E1557" s="242" t="s">
        <v>22</v>
      </c>
      <c r="F1557" s="243" t="s">
        <v>531</v>
      </c>
      <c r="G1557" s="241"/>
      <c r="H1557" s="244" t="s">
        <v>22</v>
      </c>
      <c r="I1557" s="245"/>
      <c r="J1557" s="241"/>
      <c r="K1557" s="241"/>
      <c r="L1557" s="246"/>
      <c r="M1557" s="247"/>
      <c r="N1557" s="248"/>
      <c r="O1557" s="248"/>
      <c r="P1557" s="248"/>
      <c r="Q1557" s="248"/>
      <c r="R1557" s="248"/>
      <c r="S1557" s="248"/>
      <c r="T1557" s="249"/>
      <c r="AT1557" s="250" t="s">
        <v>189</v>
      </c>
      <c r="AU1557" s="250" t="s">
        <v>84</v>
      </c>
      <c r="AV1557" s="14" t="s">
        <v>24</v>
      </c>
      <c r="AW1557" s="14" t="s">
        <v>39</v>
      </c>
      <c r="AX1557" s="14" t="s">
        <v>76</v>
      </c>
      <c r="AY1557" s="250" t="s">
        <v>179</v>
      </c>
    </row>
    <row r="1558" spans="2:65" s="12" customFormat="1" ht="13.5">
      <c r="B1558" s="216"/>
      <c r="C1558" s="217"/>
      <c r="D1558" s="218" t="s">
        <v>189</v>
      </c>
      <c r="E1558" s="219" t="s">
        <v>22</v>
      </c>
      <c r="F1558" s="220" t="s">
        <v>1491</v>
      </c>
      <c r="G1558" s="217"/>
      <c r="H1558" s="221">
        <v>76.903000000000006</v>
      </c>
      <c r="I1558" s="222"/>
      <c r="J1558" s="217"/>
      <c r="K1558" s="217"/>
      <c r="L1558" s="223"/>
      <c r="M1558" s="224"/>
      <c r="N1558" s="225"/>
      <c r="O1558" s="225"/>
      <c r="P1558" s="225"/>
      <c r="Q1558" s="225"/>
      <c r="R1558" s="225"/>
      <c r="S1558" s="225"/>
      <c r="T1558" s="226"/>
      <c r="AT1558" s="227" t="s">
        <v>189</v>
      </c>
      <c r="AU1558" s="227" t="s">
        <v>84</v>
      </c>
      <c r="AV1558" s="12" t="s">
        <v>84</v>
      </c>
      <c r="AW1558" s="12" t="s">
        <v>39</v>
      </c>
      <c r="AX1558" s="12" t="s">
        <v>76</v>
      </c>
      <c r="AY1558" s="227" t="s">
        <v>179</v>
      </c>
    </row>
    <row r="1559" spans="2:65" s="13" customFormat="1" ht="13.5">
      <c r="B1559" s="228"/>
      <c r="C1559" s="229"/>
      <c r="D1559" s="230" t="s">
        <v>189</v>
      </c>
      <c r="E1559" s="231" t="s">
        <v>22</v>
      </c>
      <c r="F1559" s="232" t="s">
        <v>191</v>
      </c>
      <c r="G1559" s="229"/>
      <c r="H1559" s="233">
        <v>76.903000000000006</v>
      </c>
      <c r="I1559" s="234"/>
      <c r="J1559" s="229"/>
      <c r="K1559" s="229"/>
      <c r="L1559" s="235"/>
      <c r="M1559" s="236"/>
      <c r="N1559" s="237"/>
      <c r="O1559" s="237"/>
      <c r="P1559" s="237"/>
      <c r="Q1559" s="237"/>
      <c r="R1559" s="237"/>
      <c r="S1559" s="237"/>
      <c r="T1559" s="238"/>
      <c r="AT1559" s="239" t="s">
        <v>189</v>
      </c>
      <c r="AU1559" s="239" t="s">
        <v>84</v>
      </c>
      <c r="AV1559" s="13" t="s">
        <v>187</v>
      </c>
      <c r="AW1559" s="13" t="s">
        <v>39</v>
      </c>
      <c r="AX1559" s="13" t="s">
        <v>24</v>
      </c>
      <c r="AY1559" s="239" t="s">
        <v>179</v>
      </c>
    </row>
    <row r="1560" spans="2:65" s="1" customFormat="1" ht="44.25" customHeight="1">
      <c r="B1560" s="41"/>
      <c r="C1560" s="204" t="s">
        <v>1492</v>
      </c>
      <c r="D1560" s="204" t="s">
        <v>182</v>
      </c>
      <c r="E1560" s="205" t="s">
        <v>1493</v>
      </c>
      <c r="F1560" s="206" t="s">
        <v>1494</v>
      </c>
      <c r="G1560" s="207" t="s">
        <v>185</v>
      </c>
      <c r="H1560" s="208">
        <v>12.75</v>
      </c>
      <c r="I1560" s="209"/>
      <c r="J1560" s="210">
        <f>ROUND(I1560*H1560,2)</f>
        <v>0</v>
      </c>
      <c r="K1560" s="206" t="s">
        <v>186</v>
      </c>
      <c r="L1560" s="61"/>
      <c r="M1560" s="211" t="s">
        <v>22</v>
      </c>
      <c r="N1560" s="212" t="s">
        <v>47</v>
      </c>
      <c r="O1560" s="42"/>
      <c r="P1560" s="213">
        <f>O1560*H1560</f>
        <v>0</v>
      </c>
      <c r="Q1560" s="213">
        <v>0</v>
      </c>
      <c r="R1560" s="213">
        <f>Q1560*H1560</f>
        <v>0</v>
      </c>
      <c r="S1560" s="213">
        <v>0</v>
      </c>
      <c r="T1560" s="214">
        <f>S1560*H1560</f>
        <v>0</v>
      </c>
      <c r="AR1560" s="24" t="s">
        <v>266</v>
      </c>
      <c r="AT1560" s="24" t="s">
        <v>182</v>
      </c>
      <c r="AU1560" s="24" t="s">
        <v>84</v>
      </c>
      <c r="AY1560" s="24" t="s">
        <v>179</v>
      </c>
      <c r="BE1560" s="215">
        <f>IF(N1560="základní",J1560,0)</f>
        <v>0</v>
      </c>
      <c r="BF1560" s="215">
        <f>IF(N1560="snížená",J1560,0)</f>
        <v>0</v>
      </c>
      <c r="BG1560" s="215">
        <f>IF(N1560="zákl. přenesená",J1560,0)</f>
        <v>0</v>
      </c>
      <c r="BH1560" s="215">
        <f>IF(N1560="sníž. přenesená",J1560,0)</f>
        <v>0</v>
      </c>
      <c r="BI1560" s="215">
        <f>IF(N1560="nulová",J1560,0)</f>
        <v>0</v>
      </c>
      <c r="BJ1560" s="24" t="s">
        <v>24</v>
      </c>
      <c r="BK1560" s="215">
        <f>ROUND(I1560*H1560,2)</f>
        <v>0</v>
      </c>
      <c r="BL1560" s="24" t="s">
        <v>266</v>
      </c>
      <c r="BM1560" s="24" t="s">
        <v>1495</v>
      </c>
    </row>
    <row r="1561" spans="2:65" s="14" customFormat="1" ht="13.5">
      <c r="B1561" s="240"/>
      <c r="C1561" s="241"/>
      <c r="D1561" s="218" t="s">
        <v>189</v>
      </c>
      <c r="E1561" s="242" t="s">
        <v>22</v>
      </c>
      <c r="F1561" s="243" t="s">
        <v>1496</v>
      </c>
      <c r="G1561" s="241"/>
      <c r="H1561" s="244" t="s">
        <v>22</v>
      </c>
      <c r="I1561" s="245"/>
      <c r="J1561" s="241"/>
      <c r="K1561" s="241"/>
      <c r="L1561" s="246"/>
      <c r="M1561" s="247"/>
      <c r="N1561" s="248"/>
      <c r="O1561" s="248"/>
      <c r="P1561" s="248"/>
      <c r="Q1561" s="248"/>
      <c r="R1561" s="248"/>
      <c r="S1561" s="248"/>
      <c r="T1561" s="249"/>
      <c r="AT1561" s="250" t="s">
        <v>189</v>
      </c>
      <c r="AU1561" s="250" t="s">
        <v>84</v>
      </c>
      <c r="AV1561" s="14" t="s">
        <v>24</v>
      </c>
      <c r="AW1561" s="14" t="s">
        <v>39</v>
      </c>
      <c r="AX1561" s="14" t="s">
        <v>76</v>
      </c>
      <c r="AY1561" s="250" t="s">
        <v>179</v>
      </c>
    </row>
    <row r="1562" spans="2:65" s="12" customFormat="1" ht="13.5">
      <c r="B1562" s="216"/>
      <c r="C1562" s="217"/>
      <c r="D1562" s="218" t="s">
        <v>189</v>
      </c>
      <c r="E1562" s="219" t="s">
        <v>22</v>
      </c>
      <c r="F1562" s="220" t="s">
        <v>1497</v>
      </c>
      <c r="G1562" s="217"/>
      <c r="H1562" s="221">
        <v>12.75</v>
      </c>
      <c r="I1562" s="222"/>
      <c r="J1562" s="217"/>
      <c r="K1562" s="217"/>
      <c r="L1562" s="223"/>
      <c r="M1562" s="224"/>
      <c r="N1562" s="225"/>
      <c r="O1562" s="225"/>
      <c r="P1562" s="225"/>
      <c r="Q1562" s="225"/>
      <c r="R1562" s="225"/>
      <c r="S1562" s="225"/>
      <c r="T1562" s="226"/>
      <c r="AT1562" s="227" t="s">
        <v>189</v>
      </c>
      <c r="AU1562" s="227" t="s">
        <v>84</v>
      </c>
      <c r="AV1562" s="12" t="s">
        <v>84</v>
      </c>
      <c r="AW1562" s="12" t="s">
        <v>39</v>
      </c>
      <c r="AX1562" s="12" t="s">
        <v>76</v>
      </c>
      <c r="AY1562" s="227" t="s">
        <v>179</v>
      </c>
    </row>
    <row r="1563" spans="2:65" s="13" customFormat="1" ht="13.5">
      <c r="B1563" s="228"/>
      <c r="C1563" s="229"/>
      <c r="D1563" s="230" t="s">
        <v>189</v>
      </c>
      <c r="E1563" s="231" t="s">
        <v>22</v>
      </c>
      <c r="F1563" s="232" t="s">
        <v>191</v>
      </c>
      <c r="G1563" s="229"/>
      <c r="H1563" s="233">
        <v>12.75</v>
      </c>
      <c r="I1563" s="234"/>
      <c r="J1563" s="229"/>
      <c r="K1563" s="229"/>
      <c r="L1563" s="235"/>
      <c r="M1563" s="236"/>
      <c r="N1563" s="237"/>
      <c r="O1563" s="237"/>
      <c r="P1563" s="237"/>
      <c r="Q1563" s="237"/>
      <c r="R1563" s="237"/>
      <c r="S1563" s="237"/>
      <c r="T1563" s="238"/>
      <c r="AT1563" s="239" t="s">
        <v>189</v>
      </c>
      <c r="AU1563" s="239" t="s">
        <v>84</v>
      </c>
      <c r="AV1563" s="13" t="s">
        <v>187</v>
      </c>
      <c r="AW1563" s="13" t="s">
        <v>39</v>
      </c>
      <c r="AX1563" s="13" t="s">
        <v>24</v>
      </c>
      <c r="AY1563" s="239" t="s">
        <v>179</v>
      </c>
    </row>
    <row r="1564" spans="2:65" s="1" customFormat="1" ht="31.5" customHeight="1">
      <c r="B1564" s="41"/>
      <c r="C1564" s="204" t="s">
        <v>1145</v>
      </c>
      <c r="D1564" s="204" t="s">
        <v>182</v>
      </c>
      <c r="E1564" s="205" t="s">
        <v>1498</v>
      </c>
      <c r="F1564" s="206" t="s">
        <v>1499</v>
      </c>
      <c r="G1564" s="207" t="s">
        <v>372</v>
      </c>
      <c r="H1564" s="208">
        <v>14.76</v>
      </c>
      <c r="I1564" s="209"/>
      <c r="J1564" s="210">
        <f>ROUND(I1564*H1564,2)</f>
        <v>0</v>
      </c>
      <c r="K1564" s="206" t="s">
        <v>186</v>
      </c>
      <c r="L1564" s="61"/>
      <c r="M1564" s="211" t="s">
        <v>22</v>
      </c>
      <c r="N1564" s="212" t="s">
        <v>47</v>
      </c>
      <c r="O1564" s="42"/>
      <c r="P1564" s="213">
        <f>O1564*H1564</f>
        <v>0</v>
      </c>
      <c r="Q1564" s="213">
        <v>0</v>
      </c>
      <c r="R1564" s="213">
        <f>Q1564*H1564</f>
        <v>0</v>
      </c>
      <c r="S1564" s="213">
        <v>0</v>
      </c>
      <c r="T1564" s="214">
        <f>S1564*H1564</f>
        <v>0</v>
      </c>
      <c r="AR1564" s="24" t="s">
        <v>266</v>
      </c>
      <c r="AT1564" s="24" t="s">
        <v>182</v>
      </c>
      <c r="AU1564" s="24" t="s">
        <v>84</v>
      </c>
      <c r="AY1564" s="24" t="s">
        <v>179</v>
      </c>
      <c r="BE1564" s="215">
        <f>IF(N1564="základní",J1564,0)</f>
        <v>0</v>
      </c>
      <c r="BF1564" s="215">
        <f>IF(N1564="snížená",J1564,0)</f>
        <v>0</v>
      </c>
      <c r="BG1564" s="215">
        <f>IF(N1564="zákl. přenesená",J1564,0)</f>
        <v>0</v>
      </c>
      <c r="BH1564" s="215">
        <f>IF(N1564="sníž. přenesená",J1564,0)</f>
        <v>0</v>
      </c>
      <c r="BI1564" s="215">
        <f>IF(N1564="nulová",J1564,0)</f>
        <v>0</v>
      </c>
      <c r="BJ1564" s="24" t="s">
        <v>24</v>
      </c>
      <c r="BK1564" s="215">
        <f>ROUND(I1564*H1564,2)</f>
        <v>0</v>
      </c>
      <c r="BL1564" s="24" t="s">
        <v>266</v>
      </c>
      <c r="BM1564" s="24" t="s">
        <v>1500</v>
      </c>
    </row>
    <row r="1565" spans="2:65" s="14" customFormat="1" ht="13.5">
      <c r="B1565" s="240"/>
      <c r="C1565" s="241"/>
      <c r="D1565" s="218" t="s">
        <v>189</v>
      </c>
      <c r="E1565" s="242" t="s">
        <v>22</v>
      </c>
      <c r="F1565" s="243" t="s">
        <v>1501</v>
      </c>
      <c r="G1565" s="241"/>
      <c r="H1565" s="244" t="s">
        <v>22</v>
      </c>
      <c r="I1565" s="245"/>
      <c r="J1565" s="241"/>
      <c r="K1565" s="241"/>
      <c r="L1565" s="246"/>
      <c r="M1565" s="247"/>
      <c r="N1565" s="248"/>
      <c r="O1565" s="248"/>
      <c r="P1565" s="248"/>
      <c r="Q1565" s="248"/>
      <c r="R1565" s="248"/>
      <c r="S1565" s="248"/>
      <c r="T1565" s="249"/>
      <c r="AT1565" s="250" t="s">
        <v>189</v>
      </c>
      <c r="AU1565" s="250" t="s">
        <v>84</v>
      </c>
      <c r="AV1565" s="14" t="s">
        <v>24</v>
      </c>
      <c r="AW1565" s="14" t="s">
        <v>39</v>
      </c>
      <c r="AX1565" s="14" t="s">
        <v>76</v>
      </c>
      <c r="AY1565" s="250" t="s">
        <v>179</v>
      </c>
    </row>
    <row r="1566" spans="2:65" s="12" customFormat="1" ht="13.5">
      <c r="B1566" s="216"/>
      <c r="C1566" s="217"/>
      <c r="D1566" s="218" t="s">
        <v>189</v>
      </c>
      <c r="E1566" s="219" t="s">
        <v>22</v>
      </c>
      <c r="F1566" s="220" t="s">
        <v>1502</v>
      </c>
      <c r="G1566" s="217"/>
      <c r="H1566" s="221">
        <v>14.76</v>
      </c>
      <c r="I1566" s="222"/>
      <c r="J1566" s="217"/>
      <c r="K1566" s="217"/>
      <c r="L1566" s="223"/>
      <c r="M1566" s="224"/>
      <c r="N1566" s="225"/>
      <c r="O1566" s="225"/>
      <c r="P1566" s="225"/>
      <c r="Q1566" s="225"/>
      <c r="R1566" s="225"/>
      <c r="S1566" s="225"/>
      <c r="T1566" s="226"/>
      <c r="AT1566" s="227" t="s">
        <v>189</v>
      </c>
      <c r="AU1566" s="227" t="s">
        <v>84</v>
      </c>
      <c r="AV1566" s="12" t="s">
        <v>84</v>
      </c>
      <c r="AW1566" s="12" t="s">
        <v>39</v>
      </c>
      <c r="AX1566" s="12" t="s">
        <v>76</v>
      </c>
      <c r="AY1566" s="227" t="s">
        <v>179</v>
      </c>
    </row>
    <row r="1567" spans="2:65" s="13" customFormat="1" ht="13.5">
      <c r="B1567" s="228"/>
      <c r="C1567" s="229"/>
      <c r="D1567" s="230" t="s">
        <v>189</v>
      </c>
      <c r="E1567" s="231" t="s">
        <v>22</v>
      </c>
      <c r="F1567" s="232" t="s">
        <v>191</v>
      </c>
      <c r="G1567" s="229"/>
      <c r="H1567" s="233">
        <v>14.76</v>
      </c>
      <c r="I1567" s="234"/>
      <c r="J1567" s="229"/>
      <c r="K1567" s="229"/>
      <c r="L1567" s="235"/>
      <c r="M1567" s="236"/>
      <c r="N1567" s="237"/>
      <c r="O1567" s="237"/>
      <c r="P1567" s="237"/>
      <c r="Q1567" s="237"/>
      <c r="R1567" s="237"/>
      <c r="S1567" s="237"/>
      <c r="T1567" s="238"/>
      <c r="AT1567" s="239" t="s">
        <v>189</v>
      </c>
      <c r="AU1567" s="239" t="s">
        <v>84</v>
      </c>
      <c r="AV1567" s="13" t="s">
        <v>187</v>
      </c>
      <c r="AW1567" s="13" t="s">
        <v>39</v>
      </c>
      <c r="AX1567" s="13" t="s">
        <v>24</v>
      </c>
      <c r="AY1567" s="239" t="s">
        <v>179</v>
      </c>
    </row>
    <row r="1568" spans="2:65" s="1" customFormat="1" ht="22.5" customHeight="1">
      <c r="B1568" s="41"/>
      <c r="C1568" s="204" t="s">
        <v>1503</v>
      </c>
      <c r="D1568" s="204" t="s">
        <v>182</v>
      </c>
      <c r="E1568" s="205" t="s">
        <v>1504</v>
      </c>
      <c r="F1568" s="206" t="s">
        <v>1505</v>
      </c>
      <c r="G1568" s="207" t="s">
        <v>372</v>
      </c>
      <c r="H1568" s="208">
        <v>58.62</v>
      </c>
      <c r="I1568" s="209"/>
      <c r="J1568" s="210">
        <f>ROUND(I1568*H1568,2)</f>
        <v>0</v>
      </c>
      <c r="K1568" s="206" t="s">
        <v>186</v>
      </c>
      <c r="L1568" s="61"/>
      <c r="M1568" s="211" t="s">
        <v>22</v>
      </c>
      <c r="N1568" s="212" t="s">
        <v>47</v>
      </c>
      <c r="O1568" s="42"/>
      <c r="P1568" s="213">
        <f>O1568*H1568</f>
        <v>0</v>
      </c>
      <c r="Q1568" s="213">
        <v>0</v>
      </c>
      <c r="R1568" s="213">
        <f>Q1568*H1568</f>
        <v>0</v>
      </c>
      <c r="S1568" s="213">
        <v>0</v>
      </c>
      <c r="T1568" s="214">
        <f>S1568*H1568</f>
        <v>0</v>
      </c>
      <c r="AR1568" s="24" t="s">
        <v>266</v>
      </c>
      <c r="AT1568" s="24" t="s">
        <v>182</v>
      </c>
      <c r="AU1568" s="24" t="s">
        <v>84</v>
      </c>
      <c r="AY1568" s="24" t="s">
        <v>179</v>
      </c>
      <c r="BE1568" s="215">
        <f>IF(N1568="základní",J1568,0)</f>
        <v>0</v>
      </c>
      <c r="BF1568" s="215">
        <f>IF(N1568="snížená",J1568,0)</f>
        <v>0</v>
      </c>
      <c r="BG1568" s="215">
        <f>IF(N1568="zákl. přenesená",J1568,0)</f>
        <v>0</v>
      </c>
      <c r="BH1568" s="215">
        <f>IF(N1568="sníž. přenesená",J1568,0)</f>
        <v>0</v>
      </c>
      <c r="BI1568" s="215">
        <f>IF(N1568="nulová",J1568,0)</f>
        <v>0</v>
      </c>
      <c r="BJ1568" s="24" t="s">
        <v>24</v>
      </c>
      <c r="BK1568" s="215">
        <f>ROUND(I1568*H1568,2)</f>
        <v>0</v>
      </c>
      <c r="BL1568" s="24" t="s">
        <v>266</v>
      </c>
      <c r="BM1568" s="24" t="s">
        <v>1506</v>
      </c>
    </row>
    <row r="1569" spans="2:65" s="14" customFormat="1" ht="13.5">
      <c r="B1569" s="240"/>
      <c r="C1569" s="241"/>
      <c r="D1569" s="218" t="s">
        <v>189</v>
      </c>
      <c r="E1569" s="242" t="s">
        <v>22</v>
      </c>
      <c r="F1569" s="243" t="s">
        <v>1507</v>
      </c>
      <c r="G1569" s="241"/>
      <c r="H1569" s="244" t="s">
        <v>22</v>
      </c>
      <c r="I1569" s="245"/>
      <c r="J1569" s="241"/>
      <c r="K1569" s="241"/>
      <c r="L1569" s="246"/>
      <c r="M1569" s="247"/>
      <c r="N1569" s="248"/>
      <c r="O1569" s="248"/>
      <c r="P1569" s="248"/>
      <c r="Q1569" s="248"/>
      <c r="R1569" s="248"/>
      <c r="S1569" s="248"/>
      <c r="T1569" s="249"/>
      <c r="AT1569" s="250" t="s">
        <v>189</v>
      </c>
      <c r="AU1569" s="250" t="s">
        <v>84</v>
      </c>
      <c r="AV1569" s="14" t="s">
        <v>24</v>
      </c>
      <c r="AW1569" s="14" t="s">
        <v>39</v>
      </c>
      <c r="AX1569" s="14" t="s">
        <v>76</v>
      </c>
      <c r="AY1569" s="250" t="s">
        <v>179</v>
      </c>
    </row>
    <row r="1570" spans="2:65" s="12" customFormat="1" ht="13.5">
      <c r="B1570" s="216"/>
      <c r="C1570" s="217"/>
      <c r="D1570" s="218" t="s">
        <v>189</v>
      </c>
      <c r="E1570" s="219" t="s">
        <v>22</v>
      </c>
      <c r="F1570" s="220" t="s">
        <v>1508</v>
      </c>
      <c r="G1570" s="217"/>
      <c r="H1570" s="221">
        <v>37.82</v>
      </c>
      <c r="I1570" s="222"/>
      <c r="J1570" s="217"/>
      <c r="K1570" s="217"/>
      <c r="L1570" s="223"/>
      <c r="M1570" s="224"/>
      <c r="N1570" s="225"/>
      <c r="O1570" s="225"/>
      <c r="P1570" s="225"/>
      <c r="Q1570" s="225"/>
      <c r="R1570" s="225"/>
      <c r="S1570" s="225"/>
      <c r="T1570" s="226"/>
      <c r="AT1570" s="227" t="s">
        <v>189</v>
      </c>
      <c r="AU1570" s="227" t="s">
        <v>84</v>
      </c>
      <c r="AV1570" s="12" t="s">
        <v>84</v>
      </c>
      <c r="AW1570" s="12" t="s">
        <v>39</v>
      </c>
      <c r="AX1570" s="12" t="s">
        <v>76</v>
      </c>
      <c r="AY1570" s="227" t="s">
        <v>179</v>
      </c>
    </row>
    <row r="1571" spans="2:65" s="14" customFormat="1" ht="13.5">
      <c r="B1571" s="240"/>
      <c r="C1571" s="241"/>
      <c r="D1571" s="218" t="s">
        <v>189</v>
      </c>
      <c r="E1571" s="242" t="s">
        <v>22</v>
      </c>
      <c r="F1571" s="243" t="s">
        <v>1509</v>
      </c>
      <c r="G1571" s="241"/>
      <c r="H1571" s="244" t="s">
        <v>22</v>
      </c>
      <c r="I1571" s="245"/>
      <c r="J1571" s="241"/>
      <c r="K1571" s="241"/>
      <c r="L1571" s="246"/>
      <c r="M1571" s="247"/>
      <c r="N1571" s="248"/>
      <c r="O1571" s="248"/>
      <c r="P1571" s="248"/>
      <c r="Q1571" s="248"/>
      <c r="R1571" s="248"/>
      <c r="S1571" s="248"/>
      <c r="T1571" s="249"/>
      <c r="AT1571" s="250" t="s">
        <v>189</v>
      </c>
      <c r="AU1571" s="250" t="s">
        <v>84</v>
      </c>
      <c r="AV1571" s="14" t="s">
        <v>24</v>
      </c>
      <c r="AW1571" s="14" t="s">
        <v>39</v>
      </c>
      <c r="AX1571" s="14" t="s">
        <v>76</v>
      </c>
      <c r="AY1571" s="250" t="s">
        <v>179</v>
      </c>
    </row>
    <row r="1572" spans="2:65" s="12" customFormat="1" ht="13.5">
      <c r="B1572" s="216"/>
      <c r="C1572" s="217"/>
      <c r="D1572" s="218" t="s">
        <v>189</v>
      </c>
      <c r="E1572" s="219" t="s">
        <v>22</v>
      </c>
      <c r="F1572" s="220" t="s">
        <v>1510</v>
      </c>
      <c r="G1572" s="217"/>
      <c r="H1572" s="221">
        <v>20.8</v>
      </c>
      <c r="I1572" s="222"/>
      <c r="J1572" s="217"/>
      <c r="K1572" s="217"/>
      <c r="L1572" s="223"/>
      <c r="M1572" s="224"/>
      <c r="N1572" s="225"/>
      <c r="O1572" s="225"/>
      <c r="P1572" s="225"/>
      <c r="Q1572" s="225"/>
      <c r="R1572" s="225"/>
      <c r="S1572" s="225"/>
      <c r="T1572" s="226"/>
      <c r="AT1572" s="227" t="s">
        <v>189</v>
      </c>
      <c r="AU1572" s="227" t="s">
        <v>84</v>
      </c>
      <c r="AV1572" s="12" t="s">
        <v>84</v>
      </c>
      <c r="AW1572" s="12" t="s">
        <v>39</v>
      </c>
      <c r="AX1572" s="12" t="s">
        <v>76</v>
      </c>
      <c r="AY1572" s="227" t="s">
        <v>179</v>
      </c>
    </row>
    <row r="1573" spans="2:65" s="13" customFormat="1" ht="13.5">
      <c r="B1573" s="228"/>
      <c r="C1573" s="229"/>
      <c r="D1573" s="230" t="s">
        <v>189</v>
      </c>
      <c r="E1573" s="231" t="s">
        <v>22</v>
      </c>
      <c r="F1573" s="232" t="s">
        <v>191</v>
      </c>
      <c r="G1573" s="229"/>
      <c r="H1573" s="233">
        <v>58.62</v>
      </c>
      <c r="I1573" s="234"/>
      <c r="J1573" s="229"/>
      <c r="K1573" s="229"/>
      <c r="L1573" s="235"/>
      <c r="M1573" s="236"/>
      <c r="N1573" s="237"/>
      <c r="O1573" s="237"/>
      <c r="P1573" s="237"/>
      <c r="Q1573" s="237"/>
      <c r="R1573" s="237"/>
      <c r="S1573" s="237"/>
      <c r="T1573" s="238"/>
      <c r="AT1573" s="239" t="s">
        <v>189</v>
      </c>
      <c r="AU1573" s="239" t="s">
        <v>84</v>
      </c>
      <c r="AV1573" s="13" t="s">
        <v>187</v>
      </c>
      <c r="AW1573" s="13" t="s">
        <v>39</v>
      </c>
      <c r="AX1573" s="13" t="s">
        <v>24</v>
      </c>
      <c r="AY1573" s="239" t="s">
        <v>179</v>
      </c>
    </row>
    <row r="1574" spans="2:65" s="1" customFormat="1" ht="31.5" customHeight="1">
      <c r="B1574" s="41"/>
      <c r="C1574" s="204" t="s">
        <v>1176</v>
      </c>
      <c r="D1574" s="204" t="s">
        <v>182</v>
      </c>
      <c r="E1574" s="205" t="s">
        <v>1511</v>
      </c>
      <c r="F1574" s="206" t="s">
        <v>1512</v>
      </c>
      <c r="G1574" s="207" t="s">
        <v>372</v>
      </c>
      <c r="H1574" s="208">
        <v>12.75</v>
      </c>
      <c r="I1574" s="209"/>
      <c r="J1574" s="210">
        <f>ROUND(I1574*H1574,2)</f>
        <v>0</v>
      </c>
      <c r="K1574" s="206" t="s">
        <v>186</v>
      </c>
      <c r="L1574" s="61"/>
      <c r="M1574" s="211" t="s">
        <v>22</v>
      </c>
      <c r="N1574" s="212" t="s">
        <v>47</v>
      </c>
      <c r="O1574" s="42"/>
      <c r="P1574" s="213">
        <f>O1574*H1574</f>
        <v>0</v>
      </c>
      <c r="Q1574" s="213">
        <v>0</v>
      </c>
      <c r="R1574" s="213">
        <f>Q1574*H1574</f>
        <v>0</v>
      </c>
      <c r="S1574" s="213">
        <v>0</v>
      </c>
      <c r="T1574" s="214">
        <f>S1574*H1574</f>
        <v>0</v>
      </c>
      <c r="AR1574" s="24" t="s">
        <v>266</v>
      </c>
      <c r="AT1574" s="24" t="s">
        <v>182</v>
      </c>
      <c r="AU1574" s="24" t="s">
        <v>84</v>
      </c>
      <c r="AY1574" s="24" t="s">
        <v>179</v>
      </c>
      <c r="BE1574" s="215">
        <f>IF(N1574="základní",J1574,0)</f>
        <v>0</v>
      </c>
      <c r="BF1574" s="215">
        <f>IF(N1574="snížená",J1574,0)</f>
        <v>0</v>
      </c>
      <c r="BG1574" s="215">
        <f>IF(N1574="zákl. přenesená",J1574,0)</f>
        <v>0</v>
      </c>
      <c r="BH1574" s="215">
        <f>IF(N1574="sníž. přenesená",J1574,0)</f>
        <v>0</v>
      </c>
      <c r="BI1574" s="215">
        <f>IF(N1574="nulová",J1574,0)</f>
        <v>0</v>
      </c>
      <c r="BJ1574" s="24" t="s">
        <v>24</v>
      </c>
      <c r="BK1574" s="215">
        <f>ROUND(I1574*H1574,2)</f>
        <v>0</v>
      </c>
      <c r="BL1574" s="24" t="s">
        <v>266</v>
      </c>
      <c r="BM1574" s="24" t="s">
        <v>1513</v>
      </c>
    </row>
    <row r="1575" spans="2:65" s="14" customFormat="1" ht="13.5">
      <c r="B1575" s="240"/>
      <c r="C1575" s="241"/>
      <c r="D1575" s="218" t="s">
        <v>189</v>
      </c>
      <c r="E1575" s="242" t="s">
        <v>22</v>
      </c>
      <c r="F1575" s="243" t="s">
        <v>1496</v>
      </c>
      <c r="G1575" s="241"/>
      <c r="H1575" s="244" t="s">
        <v>22</v>
      </c>
      <c r="I1575" s="245"/>
      <c r="J1575" s="241"/>
      <c r="K1575" s="241"/>
      <c r="L1575" s="246"/>
      <c r="M1575" s="247"/>
      <c r="N1575" s="248"/>
      <c r="O1575" s="248"/>
      <c r="P1575" s="248"/>
      <c r="Q1575" s="248"/>
      <c r="R1575" s="248"/>
      <c r="S1575" s="248"/>
      <c r="T1575" s="249"/>
      <c r="AT1575" s="250" t="s">
        <v>189</v>
      </c>
      <c r="AU1575" s="250" t="s">
        <v>84</v>
      </c>
      <c r="AV1575" s="14" t="s">
        <v>24</v>
      </c>
      <c r="AW1575" s="14" t="s">
        <v>39</v>
      </c>
      <c r="AX1575" s="14" t="s">
        <v>76</v>
      </c>
      <c r="AY1575" s="250" t="s">
        <v>179</v>
      </c>
    </row>
    <row r="1576" spans="2:65" s="12" customFormat="1" ht="13.5">
      <c r="B1576" s="216"/>
      <c r="C1576" s="217"/>
      <c r="D1576" s="218" t="s">
        <v>189</v>
      </c>
      <c r="E1576" s="219" t="s">
        <v>22</v>
      </c>
      <c r="F1576" s="220" t="s">
        <v>1514</v>
      </c>
      <c r="G1576" s="217"/>
      <c r="H1576" s="221">
        <v>12.75</v>
      </c>
      <c r="I1576" s="222"/>
      <c r="J1576" s="217"/>
      <c r="K1576" s="217"/>
      <c r="L1576" s="223"/>
      <c r="M1576" s="224"/>
      <c r="N1576" s="225"/>
      <c r="O1576" s="225"/>
      <c r="P1576" s="225"/>
      <c r="Q1576" s="225"/>
      <c r="R1576" s="225"/>
      <c r="S1576" s="225"/>
      <c r="T1576" s="226"/>
      <c r="AT1576" s="227" t="s">
        <v>189</v>
      </c>
      <c r="AU1576" s="227" t="s">
        <v>84</v>
      </c>
      <c r="AV1576" s="12" t="s">
        <v>84</v>
      </c>
      <c r="AW1576" s="12" t="s">
        <v>39</v>
      </c>
      <c r="AX1576" s="12" t="s">
        <v>76</v>
      </c>
      <c r="AY1576" s="227" t="s">
        <v>179</v>
      </c>
    </row>
    <row r="1577" spans="2:65" s="13" customFormat="1" ht="13.5">
      <c r="B1577" s="228"/>
      <c r="C1577" s="229"/>
      <c r="D1577" s="230" t="s">
        <v>189</v>
      </c>
      <c r="E1577" s="231" t="s">
        <v>22</v>
      </c>
      <c r="F1577" s="232" t="s">
        <v>191</v>
      </c>
      <c r="G1577" s="229"/>
      <c r="H1577" s="233">
        <v>12.75</v>
      </c>
      <c r="I1577" s="234"/>
      <c r="J1577" s="229"/>
      <c r="K1577" s="229"/>
      <c r="L1577" s="235"/>
      <c r="M1577" s="236"/>
      <c r="N1577" s="237"/>
      <c r="O1577" s="237"/>
      <c r="P1577" s="237"/>
      <c r="Q1577" s="237"/>
      <c r="R1577" s="237"/>
      <c r="S1577" s="237"/>
      <c r="T1577" s="238"/>
      <c r="AT1577" s="239" t="s">
        <v>189</v>
      </c>
      <c r="AU1577" s="239" t="s">
        <v>84</v>
      </c>
      <c r="AV1577" s="13" t="s">
        <v>187</v>
      </c>
      <c r="AW1577" s="13" t="s">
        <v>39</v>
      </c>
      <c r="AX1577" s="13" t="s">
        <v>24</v>
      </c>
      <c r="AY1577" s="239" t="s">
        <v>179</v>
      </c>
    </row>
    <row r="1578" spans="2:65" s="1" customFormat="1" ht="31.5" customHeight="1">
      <c r="B1578" s="41"/>
      <c r="C1578" s="204" t="s">
        <v>1515</v>
      </c>
      <c r="D1578" s="204" t="s">
        <v>182</v>
      </c>
      <c r="E1578" s="205" t="s">
        <v>1516</v>
      </c>
      <c r="F1578" s="206" t="s">
        <v>1517</v>
      </c>
      <c r="G1578" s="207" t="s">
        <v>328</v>
      </c>
      <c r="H1578" s="208">
        <v>1</v>
      </c>
      <c r="I1578" s="209"/>
      <c r="J1578" s="210">
        <f>ROUND(I1578*H1578,2)</f>
        <v>0</v>
      </c>
      <c r="K1578" s="206" t="s">
        <v>186</v>
      </c>
      <c r="L1578" s="61"/>
      <c r="M1578" s="211" t="s">
        <v>22</v>
      </c>
      <c r="N1578" s="212" t="s">
        <v>47</v>
      </c>
      <c r="O1578" s="42"/>
      <c r="P1578" s="213">
        <f>O1578*H1578</f>
        <v>0</v>
      </c>
      <c r="Q1578" s="213">
        <v>0</v>
      </c>
      <c r="R1578" s="213">
        <f>Q1578*H1578</f>
        <v>0</v>
      </c>
      <c r="S1578" s="213">
        <v>0</v>
      </c>
      <c r="T1578" s="214">
        <f>S1578*H1578</f>
        <v>0</v>
      </c>
      <c r="AR1578" s="24" t="s">
        <v>266</v>
      </c>
      <c r="AT1578" s="24" t="s">
        <v>182</v>
      </c>
      <c r="AU1578" s="24" t="s">
        <v>84</v>
      </c>
      <c r="AY1578" s="24" t="s">
        <v>179</v>
      </c>
      <c r="BE1578" s="215">
        <f>IF(N1578="základní",J1578,0)</f>
        <v>0</v>
      </c>
      <c r="BF1578" s="215">
        <f>IF(N1578="snížená",J1578,0)</f>
        <v>0</v>
      </c>
      <c r="BG1578" s="215">
        <f>IF(N1578="zákl. přenesená",J1578,0)</f>
        <v>0</v>
      </c>
      <c r="BH1578" s="215">
        <f>IF(N1578="sníž. přenesená",J1578,0)</f>
        <v>0</v>
      </c>
      <c r="BI1578" s="215">
        <f>IF(N1578="nulová",J1578,0)</f>
        <v>0</v>
      </c>
      <c r="BJ1578" s="24" t="s">
        <v>24</v>
      </c>
      <c r="BK1578" s="215">
        <f>ROUND(I1578*H1578,2)</f>
        <v>0</v>
      </c>
      <c r="BL1578" s="24" t="s">
        <v>266</v>
      </c>
      <c r="BM1578" s="24" t="s">
        <v>1518</v>
      </c>
    </row>
    <row r="1579" spans="2:65" s="14" customFormat="1" ht="13.5">
      <c r="B1579" s="240"/>
      <c r="C1579" s="241"/>
      <c r="D1579" s="218" t="s">
        <v>189</v>
      </c>
      <c r="E1579" s="242" t="s">
        <v>22</v>
      </c>
      <c r="F1579" s="243" t="s">
        <v>1519</v>
      </c>
      <c r="G1579" s="241"/>
      <c r="H1579" s="244" t="s">
        <v>22</v>
      </c>
      <c r="I1579" s="245"/>
      <c r="J1579" s="241"/>
      <c r="K1579" s="241"/>
      <c r="L1579" s="246"/>
      <c r="M1579" s="247"/>
      <c r="N1579" s="248"/>
      <c r="O1579" s="248"/>
      <c r="P1579" s="248"/>
      <c r="Q1579" s="248"/>
      <c r="R1579" s="248"/>
      <c r="S1579" s="248"/>
      <c r="T1579" s="249"/>
      <c r="AT1579" s="250" t="s">
        <v>189</v>
      </c>
      <c r="AU1579" s="250" t="s">
        <v>84</v>
      </c>
      <c r="AV1579" s="14" t="s">
        <v>24</v>
      </c>
      <c r="AW1579" s="14" t="s">
        <v>39</v>
      </c>
      <c r="AX1579" s="14" t="s">
        <v>76</v>
      </c>
      <c r="AY1579" s="250" t="s">
        <v>179</v>
      </c>
    </row>
    <row r="1580" spans="2:65" s="12" customFormat="1" ht="13.5">
      <c r="B1580" s="216"/>
      <c r="C1580" s="217"/>
      <c r="D1580" s="218" t="s">
        <v>189</v>
      </c>
      <c r="E1580" s="219" t="s">
        <v>22</v>
      </c>
      <c r="F1580" s="220" t="s">
        <v>24</v>
      </c>
      <c r="G1580" s="217"/>
      <c r="H1580" s="221">
        <v>1</v>
      </c>
      <c r="I1580" s="222"/>
      <c r="J1580" s="217"/>
      <c r="K1580" s="217"/>
      <c r="L1580" s="223"/>
      <c r="M1580" s="224"/>
      <c r="N1580" s="225"/>
      <c r="O1580" s="225"/>
      <c r="P1580" s="225"/>
      <c r="Q1580" s="225"/>
      <c r="R1580" s="225"/>
      <c r="S1580" s="225"/>
      <c r="T1580" s="226"/>
      <c r="AT1580" s="227" t="s">
        <v>189</v>
      </c>
      <c r="AU1580" s="227" t="s">
        <v>84</v>
      </c>
      <c r="AV1580" s="12" t="s">
        <v>84</v>
      </c>
      <c r="AW1580" s="12" t="s">
        <v>39</v>
      </c>
      <c r="AX1580" s="12" t="s">
        <v>76</v>
      </c>
      <c r="AY1580" s="227" t="s">
        <v>179</v>
      </c>
    </row>
    <row r="1581" spans="2:65" s="13" customFormat="1" ht="13.5">
      <c r="B1581" s="228"/>
      <c r="C1581" s="229"/>
      <c r="D1581" s="230" t="s">
        <v>189</v>
      </c>
      <c r="E1581" s="231" t="s">
        <v>22</v>
      </c>
      <c r="F1581" s="232" t="s">
        <v>191</v>
      </c>
      <c r="G1581" s="229"/>
      <c r="H1581" s="233">
        <v>1</v>
      </c>
      <c r="I1581" s="234"/>
      <c r="J1581" s="229"/>
      <c r="K1581" s="229"/>
      <c r="L1581" s="235"/>
      <c r="M1581" s="236"/>
      <c r="N1581" s="237"/>
      <c r="O1581" s="237"/>
      <c r="P1581" s="237"/>
      <c r="Q1581" s="237"/>
      <c r="R1581" s="237"/>
      <c r="S1581" s="237"/>
      <c r="T1581" s="238"/>
      <c r="AT1581" s="239" t="s">
        <v>189</v>
      </c>
      <c r="AU1581" s="239" t="s">
        <v>84</v>
      </c>
      <c r="AV1581" s="13" t="s">
        <v>187</v>
      </c>
      <c r="AW1581" s="13" t="s">
        <v>39</v>
      </c>
      <c r="AX1581" s="13" t="s">
        <v>24</v>
      </c>
      <c r="AY1581" s="239" t="s">
        <v>179</v>
      </c>
    </row>
    <row r="1582" spans="2:65" s="1" customFormat="1" ht="31.5" customHeight="1">
      <c r="B1582" s="41"/>
      <c r="C1582" s="204" t="s">
        <v>1520</v>
      </c>
      <c r="D1582" s="204" t="s">
        <v>182</v>
      </c>
      <c r="E1582" s="205" t="s">
        <v>1521</v>
      </c>
      <c r="F1582" s="206" t="s">
        <v>1522</v>
      </c>
      <c r="G1582" s="207" t="s">
        <v>372</v>
      </c>
      <c r="H1582" s="208">
        <v>10.055999999999999</v>
      </c>
      <c r="I1582" s="209"/>
      <c r="J1582" s="210">
        <f>ROUND(I1582*H1582,2)</f>
        <v>0</v>
      </c>
      <c r="K1582" s="206" t="s">
        <v>186</v>
      </c>
      <c r="L1582" s="61"/>
      <c r="M1582" s="211" t="s">
        <v>22</v>
      </c>
      <c r="N1582" s="212" t="s">
        <v>47</v>
      </c>
      <c r="O1582" s="42"/>
      <c r="P1582" s="213">
        <f>O1582*H1582</f>
        <v>0</v>
      </c>
      <c r="Q1582" s="213">
        <v>0</v>
      </c>
      <c r="R1582" s="213">
        <f>Q1582*H1582</f>
        <v>0</v>
      </c>
      <c r="S1582" s="213">
        <v>0</v>
      </c>
      <c r="T1582" s="214">
        <f>S1582*H1582</f>
        <v>0</v>
      </c>
      <c r="AR1582" s="24" t="s">
        <v>266</v>
      </c>
      <c r="AT1582" s="24" t="s">
        <v>182</v>
      </c>
      <c r="AU1582" s="24" t="s">
        <v>84</v>
      </c>
      <c r="AY1582" s="24" t="s">
        <v>179</v>
      </c>
      <c r="BE1582" s="215">
        <f>IF(N1582="základní",J1582,0)</f>
        <v>0</v>
      </c>
      <c r="BF1582" s="215">
        <f>IF(N1582="snížená",J1582,0)</f>
        <v>0</v>
      </c>
      <c r="BG1582" s="215">
        <f>IF(N1582="zákl. přenesená",J1582,0)</f>
        <v>0</v>
      </c>
      <c r="BH1582" s="215">
        <f>IF(N1582="sníž. přenesená",J1582,0)</f>
        <v>0</v>
      </c>
      <c r="BI1582" s="215">
        <f>IF(N1582="nulová",J1582,0)</f>
        <v>0</v>
      </c>
      <c r="BJ1582" s="24" t="s">
        <v>24</v>
      </c>
      <c r="BK1582" s="215">
        <f>ROUND(I1582*H1582,2)</f>
        <v>0</v>
      </c>
      <c r="BL1582" s="24" t="s">
        <v>266</v>
      </c>
      <c r="BM1582" s="24" t="s">
        <v>1523</v>
      </c>
    </row>
    <row r="1583" spans="2:65" s="14" customFormat="1" ht="13.5">
      <c r="B1583" s="240"/>
      <c r="C1583" s="241"/>
      <c r="D1583" s="218" t="s">
        <v>189</v>
      </c>
      <c r="E1583" s="242" t="s">
        <v>22</v>
      </c>
      <c r="F1583" s="243" t="s">
        <v>1524</v>
      </c>
      <c r="G1583" s="241"/>
      <c r="H1583" s="244" t="s">
        <v>22</v>
      </c>
      <c r="I1583" s="245"/>
      <c r="J1583" s="241"/>
      <c r="K1583" s="241"/>
      <c r="L1583" s="246"/>
      <c r="M1583" s="247"/>
      <c r="N1583" s="248"/>
      <c r="O1583" s="248"/>
      <c r="P1583" s="248"/>
      <c r="Q1583" s="248"/>
      <c r="R1583" s="248"/>
      <c r="S1583" s="248"/>
      <c r="T1583" s="249"/>
      <c r="AT1583" s="250" t="s">
        <v>189</v>
      </c>
      <c r="AU1583" s="250" t="s">
        <v>84</v>
      </c>
      <c r="AV1583" s="14" t="s">
        <v>24</v>
      </c>
      <c r="AW1583" s="14" t="s">
        <v>39</v>
      </c>
      <c r="AX1583" s="14" t="s">
        <v>76</v>
      </c>
      <c r="AY1583" s="250" t="s">
        <v>179</v>
      </c>
    </row>
    <row r="1584" spans="2:65" s="12" customFormat="1" ht="13.5">
      <c r="B1584" s="216"/>
      <c r="C1584" s="217"/>
      <c r="D1584" s="218" t="s">
        <v>189</v>
      </c>
      <c r="E1584" s="219" t="s">
        <v>22</v>
      </c>
      <c r="F1584" s="220" t="s">
        <v>1525</v>
      </c>
      <c r="G1584" s="217"/>
      <c r="H1584" s="221">
        <v>10.055999999999999</v>
      </c>
      <c r="I1584" s="222"/>
      <c r="J1584" s="217"/>
      <c r="K1584" s="217"/>
      <c r="L1584" s="223"/>
      <c r="M1584" s="224"/>
      <c r="N1584" s="225"/>
      <c r="O1584" s="225"/>
      <c r="P1584" s="225"/>
      <c r="Q1584" s="225"/>
      <c r="R1584" s="225"/>
      <c r="S1584" s="225"/>
      <c r="T1584" s="226"/>
      <c r="AT1584" s="227" t="s">
        <v>189</v>
      </c>
      <c r="AU1584" s="227" t="s">
        <v>84</v>
      </c>
      <c r="AV1584" s="12" t="s">
        <v>84</v>
      </c>
      <c r="AW1584" s="12" t="s">
        <v>39</v>
      </c>
      <c r="AX1584" s="12" t="s">
        <v>76</v>
      </c>
      <c r="AY1584" s="227" t="s">
        <v>179</v>
      </c>
    </row>
    <row r="1585" spans="2:65" s="13" customFormat="1" ht="13.5">
      <c r="B1585" s="228"/>
      <c r="C1585" s="229"/>
      <c r="D1585" s="230" t="s">
        <v>189</v>
      </c>
      <c r="E1585" s="231" t="s">
        <v>22</v>
      </c>
      <c r="F1585" s="232" t="s">
        <v>191</v>
      </c>
      <c r="G1585" s="229"/>
      <c r="H1585" s="233">
        <v>10.055999999999999</v>
      </c>
      <c r="I1585" s="234"/>
      <c r="J1585" s="229"/>
      <c r="K1585" s="229"/>
      <c r="L1585" s="235"/>
      <c r="M1585" s="236"/>
      <c r="N1585" s="237"/>
      <c r="O1585" s="237"/>
      <c r="P1585" s="237"/>
      <c r="Q1585" s="237"/>
      <c r="R1585" s="237"/>
      <c r="S1585" s="237"/>
      <c r="T1585" s="238"/>
      <c r="AT1585" s="239" t="s">
        <v>189</v>
      </c>
      <c r="AU1585" s="239" t="s">
        <v>84</v>
      </c>
      <c r="AV1585" s="13" t="s">
        <v>187</v>
      </c>
      <c r="AW1585" s="13" t="s">
        <v>39</v>
      </c>
      <c r="AX1585" s="13" t="s">
        <v>24</v>
      </c>
      <c r="AY1585" s="239" t="s">
        <v>179</v>
      </c>
    </row>
    <row r="1586" spans="2:65" s="1" customFormat="1" ht="31.5" customHeight="1">
      <c r="B1586" s="41"/>
      <c r="C1586" s="204" t="s">
        <v>1526</v>
      </c>
      <c r="D1586" s="204" t="s">
        <v>182</v>
      </c>
      <c r="E1586" s="205" t="s">
        <v>1527</v>
      </c>
      <c r="F1586" s="206" t="s">
        <v>1528</v>
      </c>
      <c r="G1586" s="207" t="s">
        <v>185</v>
      </c>
      <c r="H1586" s="208">
        <v>10.826000000000001</v>
      </c>
      <c r="I1586" s="209"/>
      <c r="J1586" s="210">
        <f>ROUND(I1586*H1586,2)</f>
        <v>0</v>
      </c>
      <c r="K1586" s="206" t="s">
        <v>186</v>
      </c>
      <c r="L1586" s="61"/>
      <c r="M1586" s="211" t="s">
        <v>22</v>
      </c>
      <c r="N1586" s="212" t="s">
        <v>47</v>
      </c>
      <c r="O1586" s="42"/>
      <c r="P1586" s="213">
        <f>O1586*H1586</f>
        <v>0</v>
      </c>
      <c r="Q1586" s="213">
        <v>0</v>
      </c>
      <c r="R1586" s="213">
        <f>Q1586*H1586</f>
        <v>0</v>
      </c>
      <c r="S1586" s="213">
        <v>0</v>
      </c>
      <c r="T1586" s="214">
        <f>S1586*H1586</f>
        <v>0</v>
      </c>
      <c r="AR1586" s="24" t="s">
        <v>266</v>
      </c>
      <c r="AT1586" s="24" t="s">
        <v>182</v>
      </c>
      <c r="AU1586" s="24" t="s">
        <v>84</v>
      </c>
      <c r="AY1586" s="24" t="s">
        <v>179</v>
      </c>
      <c r="BE1586" s="215">
        <f>IF(N1586="základní",J1586,0)</f>
        <v>0</v>
      </c>
      <c r="BF1586" s="215">
        <f>IF(N1586="snížená",J1586,0)</f>
        <v>0</v>
      </c>
      <c r="BG1586" s="215">
        <f>IF(N1586="zákl. přenesená",J1586,0)</f>
        <v>0</v>
      </c>
      <c r="BH1586" s="215">
        <f>IF(N1586="sníž. přenesená",J1586,0)</f>
        <v>0</v>
      </c>
      <c r="BI1586" s="215">
        <f>IF(N1586="nulová",J1586,0)</f>
        <v>0</v>
      </c>
      <c r="BJ1586" s="24" t="s">
        <v>24</v>
      </c>
      <c r="BK1586" s="215">
        <f>ROUND(I1586*H1586,2)</f>
        <v>0</v>
      </c>
      <c r="BL1586" s="24" t="s">
        <v>266</v>
      </c>
      <c r="BM1586" s="24" t="s">
        <v>1529</v>
      </c>
    </row>
    <row r="1587" spans="2:65" s="14" customFormat="1" ht="13.5">
      <c r="B1587" s="240"/>
      <c r="C1587" s="241"/>
      <c r="D1587" s="218" t="s">
        <v>189</v>
      </c>
      <c r="E1587" s="242" t="s">
        <v>22</v>
      </c>
      <c r="F1587" s="243" t="s">
        <v>1530</v>
      </c>
      <c r="G1587" s="241"/>
      <c r="H1587" s="244" t="s">
        <v>22</v>
      </c>
      <c r="I1587" s="245"/>
      <c r="J1587" s="241"/>
      <c r="K1587" s="241"/>
      <c r="L1587" s="246"/>
      <c r="M1587" s="247"/>
      <c r="N1587" s="248"/>
      <c r="O1587" s="248"/>
      <c r="P1587" s="248"/>
      <c r="Q1587" s="248"/>
      <c r="R1587" s="248"/>
      <c r="S1587" s="248"/>
      <c r="T1587" s="249"/>
      <c r="AT1587" s="250" t="s">
        <v>189</v>
      </c>
      <c r="AU1587" s="250" t="s">
        <v>84</v>
      </c>
      <c r="AV1587" s="14" t="s">
        <v>24</v>
      </c>
      <c r="AW1587" s="14" t="s">
        <v>39</v>
      </c>
      <c r="AX1587" s="14" t="s">
        <v>76</v>
      </c>
      <c r="AY1587" s="250" t="s">
        <v>179</v>
      </c>
    </row>
    <row r="1588" spans="2:65" s="12" customFormat="1" ht="13.5">
      <c r="B1588" s="216"/>
      <c r="C1588" s="217"/>
      <c r="D1588" s="218" t="s">
        <v>189</v>
      </c>
      <c r="E1588" s="219" t="s">
        <v>22</v>
      </c>
      <c r="F1588" s="220" t="s">
        <v>1531</v>
      </c>
      <c r="G1588" s="217"/>
      <c r="H1588" s="221">
        <v>1.8360000000000001</v>
      </c>
      <c r="I1588" s="222"/>
      <c r="J1588" s="217"/>
      <c r="K1588" s="217"/>
      <c r="L1588" s="223"/>
      <c r="M1588" s="224"/>
      <c r="N1588" s="225"/>
      <c r="O1588" s="225"/>
      <c r="P1588" s="225"/>
      <c r="Q1588" s="225"/>
      <c r="R1588" s="225"/>
      <c r="S1588" s="225"/>
      <c r="T1588" s="226"/>
      <c r="AT1588" s="227" t="s">
        <v>189</v>
      </c>
      <c r="AU1588" s="227" t="s">
        <v>84</v>
      </c>
      <c r="AV1588" s="12" t="s">
        <v>84</v>
      </c>
      <c r="AW1588" s="12" t="s">
        <v>39</v>
      </c>
      <c r="AX1588" s="12" t="s">
        <v>76</v>
      </c>
      <c r="AY1588" s="227" t="s">
        <v>179</v>
      </c>
    </row>
    <row r="1589" spans="2:65" s="14" customFormat="1" ht="13.5">
      <c r="B1589" s="240"/>
      <c r="C1589" s="241"/>
      <c r="D1589" s="218" t="s">
        <v>189</v>
      </c>
      <c r="E1589" s="242" t="s">
        <v>22</v>
      </c>
      <c r="F1589" s="243" t="s">
        <v>1532</v>
      </c>
      <c r="G1589" s="241"/>
      <c r="H1589" s="244" t="s">
        <v>22</v>
      </c>
      <c r="I1589" s="245"/>
      <c r="J1589" s="241"/>
      <c r="K1589" s="241"/>
      <c r="L1589" s="246"/>
      <c r="M1589" s="247"/>
      <c r="N1589" s="248"/>
      <c r="O1589" s="248"/>
      <c r="P1589" s="248"/>
      <c r="Q1589" s="248"/>
      <c r="R1589" s="248"/>
      <c r="S1589" s="248"/>
      <c r="T1589" s="249"/>
      <c r="AT1589" s="250" t="s">
        <v>189</v>
      </c>
      <c r="AU1589" s="250" t="s">
        <v>84</v>
      </c>
      <c r="AV1589" s="14" t="s">
        <v>24</v>
      </c>
      <c r="AW1589" s="14" t="s">
        <v>39</v>
      </c>
      <c r="AX1589" s="14" t="s">
        <v>76</v>
      </c>
      <c r="AY1589" s="250" t="s">
        <v>179</v>
      </c>
    </row>
    <row r="1590" spans="2:65" s="12" customFormat="1" ht="13.5">
      <c r="B1590" s="216"/>
      <c r="C1590" s="217"/>
      <c r="D1590" s="218" t="s">
        <v>189</v>
      </c>
      <c r="E1590" s="219" t="s">
        <v>22</v>
      </c>
      <c r="F1590" s="220" t="s">
        <v>1533</v>
      </c>
      <c r="G1590" s="217"/>
      <c r="H1590" s="221">
        <v>1.911</v>
      </c>
      <c r="I1590" s="222"/>
      <c r="J1590" s="217"/>
      <c r="K1590" s="217"/>
      <c r="L1590" s="223"/>
      <c r="M1590" s="224"/>
      <c r="N1590" s="225"/>
      <c r="O1590" s="225"/>
      <c r="P1590" s="225"/>
      <c r="Q1590" s="225"/>
      <c r="R1590" s="225"/>
      <c r="S1590" s="225"/>
      <c r="T1590" s="226"/>
      <c r="AT1590" s="227" t="s">
        <v>189</v>
      </c>
      <c r="AU1590" s="227" t="s">
        <v>84</v>
      </c>
      <c r="AV1590" s="12" t="s">
        <v>84</v>
      </c>
      <c r="AW1590" s="12" t="s">
        <v>39</v>
      </c>
      <c r="AX1590" s="12" t="s">
        <v>76</v>
      </c>
      <c r="AY1590" s="227" t="s">
        <v>179</v>
      </c>
    </row>
    <row r="1591" spans="2:65" s="14" customFormat="1" ht="13.5">
      <c r="B1591" s="240"/>
      <c r="C1591" s="241"/>
      <c r="D1591" s="218" t="s">
        <v>189</v>
      </c>
      <c r="E1591" s="242" t="s">
        <v>22</v>
      </c>
      <c r="F1591" s="243" t="s">
        <v>1534</v>
      </c>
      <c r="G1591" s="241"/>
      <c r="H1591" s="244" t="s">
        <v>22</v>
      </c>
      <c r="I1591" s="245"/>
      <c r="J1591" s="241"/>
      <c r="K1591" s="241"/>
      <c r="L1591" s="246"/>
      <c r="M1591" s="247"/>
      <c r="N1591" s="248"/>
      <c r="O1591" s="248"/>
      <c r="P1591" s="248"/>
      <c r="Q1591" s="248"/>
      <c r="R1591" s="248"/>
      <c r="S1591" s="248"/>
      <c r="T1591" s="249"/>
      <c r="AT1591" s="250" t="s">
        <v>189</v>
      </c>
      <c r="AU1591" s="250" t="s">
        <v>84</v>
      </c>
      <c r="AV1591" s="14" t="s">
        <v>24</v>
      </c>
      <c r="AW1591" s="14" t="s">
        <v>39</v>
      </c>
      <c r="AX1591" s="14" t="s">
        <v>76</v>
      </c>
      <c r="AY1591" s="250" t="s">
        <v>179</v>
      </c>
    </row>
    <row r="1592" spans="2:65" s="12" customFormat="1" ht="13.5">
      <c r="B1592" s="216"/>
      <c r="C1592" s="217"/>
      <c r="D1592" s="218" t="s">
        <v>189</v>
      </c>
      <c r="E1592" s="219" t="s">
        <v>22</v>
      </c>
      <c r="F1592" s="220" t="s">
        <v>1535</v>
      </c>
      <c r="G1592" s="217"/>
      <c r="H1592" s="221">
        <v>2.3959999999999999</v>
      </c>
      <c r="I1592" s="222"/>
      <c r="J1592" s="217"/>
      <c r="K1592" s="217"/>
      <c r="L1592" s="223"/>
      <c r="M1592" s="224"/>
      <c r="N1592" s="225"/>
      <c r="O1592" s="225"/>
      <c r="P1592" s="225"/>
      <c r="Q1592" s="225"/>
      <c r="R1592" s="225"/>
      <c r="S1592" s="225"/>
      <c r="T1592" s="226"/>
      <c r="AT1592" s="227" t="s">
        <v>189</v>
      </c>
      <c r="AU1592" s="227" t="s">
        <v>84</v>
      </c>
      <c r="AV1592" s="12" t="s">
        <v>84</v>
      </c>
      <c r="AW1592" s="12" t="s">
        <v>39</v>
      </c>
      <c r="AX1592" s="12" t="s">
        <v>76</v>
      </c>
      <c r="AY1592" s="227" t="s">
        <v>179</v>
      </c>
    </row>
    <row r="1593" spans="2:65" s="14" customFormat="1" ht="13.5">
      <c r="B1593" s="240"/>
      <c r="C1593" s="241"/>
      <c r="D1593" s="218" t="s">
        <v>189</v>
      </c>
      <c r="E1593" s="242" t="s">
        <v>22</v>
      </c>
      <c r="F1593" s="243" t="s">
        <v>1536</v>
      </c>
      <c r="G1593" s="241"/>
      <c r="H1593" s="244" t="s">
        <v>22</v>
      </c>
      <c r="I1593" s="245"/>
      <c r="J1593" s="241"/>
      <c r="K1593" s="241"/>
      <c r="L1593" s="246"/>
      <c r="M1593" s="247"/>
      <c r="N1593" s="248"/>
      <c r="O1593" s="248"/>
      <c r="P1593" s="248"/>
      <c r="Q1593" s="248"/>
      <c r="R1593" s="248"/>
      <c r="S1593" s="248"/>
      <c r="T1593" s="249"/>
      <c r="AT1593" s="250" t="s">
        <v>189</v>
      </c>
      <c r="AU1593" s="250" t="s">
        <v>84</v>
      </c>
      <c r="AV1593" s="14" t="s">
        <v>24</v>
      </c>
      <c r="AW1593" s="14" t="s">
        <v>39</v>
      </c>
      <c r="AX1593" s="14" t="s">
        <v>76</v>
      </c>
      <c r="AY1593" s="250" t="s">
        <v>179</v>
      </c>
    </row>
    <row r="1594" spans="2:65" s="12" customFormat="1" ht="13.5">
      <c r="B1594" s="216"/>
      <c r="C1594" s="217"/>
      <c r="D1594" s="218" t="s">
        <v>189</v>
      </c>
      <c r="E1594" s="219" t="s">
        <v>22</v>
      </c>
      <c r="F1594" s="220" t="s">
        <v>1537</v>
      </c>
      <c r="G1594" s="217"/>
      <c r="H1594" s="221">
        <v>2.3929999999999998</v>
      </c>
      <c r="I1594" s="222"/>
      <c r="J1594" s="217"/>
      <c r="K1594" s="217"/>
      <c r="L1594" s="223"/>
      <c r="M1594" s="224"/>
      <c r="N1594" s="225"/>
      <c r="O1594" s="225"/>
      <c r="P1594" s="225"/>
      <c r="Q1594" s="225"/>
      <c r="R1594" s="225"/>
      <c r="S1594" s="225"/>
      <c r="T1594" s="226"/>
      <c r="AT1594" s="227" t="s">
        <v>189</v>
      </c>
      <c r="AU1594" s="227" t="s">
        <v>84</v>
      </c>
      <c r="AV1594" s="12" t="s">
        <v>84</v>
      </c>
      <c r="AW1594" s="12" t="s">
        <v>39</v>
      </c>
      <c r="AX1594" s="12" t="s">
        <v>76</v>
      </c>
      <c r="AY1594" s="227" t="s">
        <v>179</v>
      </c>
    </row>
    <row r="1595" spans="2:65" s="14" customFormat="1" ht="13.5">
      <c r="B1595" s="240"/>
      <c r="C1595" s="241"/>
      <c r="D1595" s="218" t="s">
        <v>189</v>
      </c>
      <c r="E1595" s="242" t="s">
        <v>22</v>
      </c>
      <c r="F1595" s="243" t="s">
        <v>1538</v>
      </c>
      <c r="G1595" s="241"/>
      <c r="H1595" s="244" t="s">
        <v>22</v>
      </c>
      <c r="I1595" s="245"/>
      <c r="J1595" s="241"/>
      <c r="K1595" s="241"/>
      <c r="L1595" s="246"/>
      <c r="M1595" s="247"/>
      <c r="N1595" s="248"/>
      <c r="O1595" s="248"/>
      <c r="P1595" s="248"/>
      <c r="Q1595" s="248"/>
      <c r="R1595" s="248"/>
      <c r="S1595" s="248"/>
      <c r="T1595" s="249"/>
      <c r="AT1595" s="250" t="s">
        <v>189</v>
      </c>
      <c r="AU1595" s="250" t="s">
        <v>84</v>
      </c>
      <c r="AV1595" s="14" t="s">
        <v>24</v>
      </c>
      <c r="AW1595" s="14" t="s">
        <v>39</v>
      </c>
      <c r="AX1595" s="14" t="s">
        <v>76</v>
      </c>
      <c r="AY1595" s="250" t="s">
        <v>179</v>
      </c>
    </row>
    <row r="1596" spans="2:65" s="12" customFormat="1" ht="13.5">
      <c r="B1596" s="216"/>
      <c r="C1596" s="217"/>
      <c r="D1596" s="218" t="s">
        <v>189</v>
      </c>
      <c r="E1596" s="219" t="s">
        <v>22</v>
      </c>
      <c r="F1596" s="220" t="s">
        <v>1539</v>
      </c>
      <c r="G1596" s="217"/>
      <c r="H1596" s="221">
        <v>2.29</v>
      </c>
      <c r="I1596" s="222"/>
      <c r="J1596" s="217"/>
      <c r="K1596" s="217"/>
      <c r="L1596" s="223"/>
      <c r="M1596" s="224"/>
      <c r="N1596" s="225"/>
      <c r="O1596" s="225"/>
      <c r="P1596" s="225"/>
      <c r="Q1596" s="225"/>
      <c r="R1596" s="225"/>
      <c r="S1596" s="225"/>
      <c r="T1596" s="226"/>
      <c r="AT1596" s="227" t="s">
        <v>189</v>
      </c>
      <c r="AU1596" s="227" t="s">
        <v>84</v>
      </c>
      <c r="AV1596" s="12" t="s">
        <v>84</v>
      </c>
      <c r="AW1596" s="12" t="s">
        <v>39</v>
      </c>
      <c r="AX1596" s="12" t="s">
        <v>76</v>
      </c>
      <c r="AY1596" s="227" t="s">
        <v>179</v>
      </c>
    </row>
    <row r="1597" spans="2:65" s="13" customFormat="1" ht="13.5">
      <c r="B1597" s="228"/>
      <c r="C1597" s="229"/>
      <c r="D1597" s="230" t="s">
        <v>189</v>
      </c>
      <c r="E1597" s="231" t="s">
        <v>22</v>
      </c>
      <c r="F1597" s="232" t="s">
        <v>191</v>
      </c>
      <c r="G1597" s="229"/>
      <c r="H1597" s="233">
        <v>10.826000000000001</v>
      </c>
      <c r="I1597" s="234"/>
      <c r="J1597" s="229"/>
      <c r="K1597" s="229"/>
      <c r="L1597" s="235"/>
      <c r="M1597" s="236"/>
      <c r="N1597" s="237"/>
      <c r="O1597" s="237"/>
      <c r="P1597" s="237"/>
      <c r="Q1597" s="237"/>
      <c r="R1597" s="237"/>
      <c r="S1597" s="237"/>
      <c r="T1597" s="238"/>
      <c r="AT1597" s="239" t="s">
        <v>189</v>
      </c>
      <c r="AU1597" s="239" t="s">
        <v>84</v>
      </c>
      <c r="AV1597" s="13" t="s">
        <v>187</v>
      </c>
      <c r="AW1597" s="13" t="s">
        <v>39</v>
      </c>
      <c r="AX1597" s="13" t="s">
        <v>24</v>
      </c>
      <c r="AY1597" s="239" t="s">
        <v>179</v>
      </c>
    </row>
    <row r="1598" spans="2:65" s="1" customFormat="1" ht="31.5" customHeight="1">
      <c r="B1598" s="41"/>
      <c r="C1598" s="204" t="s">
        <v>1540</v>
      </c>
      <c r="D1598" s="204" t="s">
        <v>182</v>
      </c>
      <c r="E1598" s="205" t="s">
        <v>1541</v>
      </c>
      <c r="F1598" s="206" t="s">
        <v>1542</v>
      </c>
      <c r="G1598" s="207" t="s">
        <v>185</v>
      </c>
      <c r="H1598" s="208">
        <v>2.5219999999999998</v>
      </c>
      <c r="I1598" s="209"/>
      <c r="J1598" s="210">
        <f>ROUND(I1598*H1598,2)</f>
        <v>0</v>
      </c>
      <c r="K1598" s="206" t="s">
        <v>186</v>
      </c>
      <c r="L1598" s="61"/>
      <c r="M1598" s="211" t="s">
        <v>22</v>
      </c>
      <c r="N1598" s="212" t="s">
        <v>47</v>
      </c>
      <c r="O1598" s="42"/>
      <c r="P1598" s="213">
        <f>O1598*H1598</f>
        <v>0</v>
      </c>
      <c r="Q1598" s="213">
        <v>0</v>
      </c>
      <c r="R1598" s="213">
        <f>Q1598*H1598</f>
        <v>0</v>
      </c>
      <c r="S1598" s="213">
        <v>0</v>
      </c>
      <c r="T1598" s="214">
        <f>S1598*H1598</f>
        <v>0</v>
      </c>
      <c r="AR1598" s="24" t="s">
        <v>266</v>
      </c>
      <c r="AT1598" s="24" t="s">
        <v>182</v>
      </c>
      <c r="AU1598" s="24" t="s">
        <v>84</v>
      </c>
      <c r="AY1598" s="24" t="s">
        <v>179</v>
      </c>
      <c r="BE1598" s="215">
        <f>IF(N1598="základní",J1598,0)</f>
        <v>0</v>
      </c>
      <c r="BF1598" s="215">
        <f>IF(N1598="snížená",J1598,0)</f>
        <v>0</v>
      </c>
      <c r="BG1598" s="215">
        <f>IF(N1598="zákl. přenesená",J1598,0)</f>
        <v>0</v>
      </c>
      <c r="BH1598" s="215">
        <f>IF(N1598="sníž. přenesená",J1598,0)</f>
        <v>0</v>
      </c>
      <c r="BI1598" s="215">
        <f>IF(N1598="nulová",J1598,0)</f>
        <v>0</v>
      </c>
      <c r="BJ1598" s="24" t="s">
        <v>24</v>
      </c>
      <c r="BK1598" s="215">
        <f>ROUND(I1598*H1598,2)</f>
        <v>0</v>
      </c>
      <c r="BL1598" s="24" t="s">
        <v>266</v>
      </c>
      <c r="BM1598" s="24" t="s">
        <v>1543</v>
      </c>
    </row>
    <row r="1599" spans="2:65" s="14" customFormat="1" ht="13.5">
      <c r="B1599" s="240"/>
      <c r="C1599" s="241"/>
      <c r="D1599" s="218" t="s">
        <v>189</v>
      </c>
      <c r="E1599" s="242" t="s">
        <v>22</v>
      </c>
      <c r="F1599" s="243" t="s">
        <v>1544</v>
      </c>
      <c r="G1599" s="241"/>
      <c r="H1599" s="244" t="s">
        <v>22</v>
      </c>
      <c r="I1599" s="245"/>
      <c r="J1599" s="241"/>
      <c r="K1599" s="241"/>
      <c r="L1599" s="246"/>
      <c r="M1599" s="247"/>
      <c r="N1599" s="248"/>
      <c r="O1599" s="248"/>
      <c r="P1599" s="248"/>
      <c r="Q1599" s="248"/>
      <c r="R1599" s="248"/>
      <c r="S1599" s="248"/>
      <c r="T1599" s="249"/>
      <c r="AT1599" s="250" t="s">
        <v>189</v>
      </c>
      <c r="AU1599" s="250" t="s">
        <v>84</v>
      </c>
      <c r="AV1599" s="14" t="s">
        <v>24</v>
      </c>
      <c r="AW1599" s="14" t="s">
        <v>39</v>
      </c>
      <c r="AX1599" s="14" t="s">
        <v>76</v>
      </c>
      <c r="AY1599" s="250" t="s">
        <v>179</v>
      </c>
    </row>
    <row r="1600" spans="2:65" s="12" customFormat="1" ht="13.5">
      <c r="B1600" s="216"/>
      <c r="C1600" s="217"/>
      <c r="D1600" s="218" t="s">
        <v>189</v>
      </c>
      <c r="E1600" s="219" t="s">
        <v>22</v>
      </c>
      <c r="F1600" s="220" t="s">
        <v>1545</v>
      </c>
      <c r="G1600" s="217"/>
      <c r="H1600" s="221">
        <v>0.77300000000000002</v>
      </c>
      <c r="I1600" s="222"/>
      <c r="J1600" s="217"/>
      <c r="K1600" s="217"/>
      <c r="L1600" s="223"/>
      <c r="M1600" s="224"/>
      <c r="N1600" s="225"/>
      <c r="O1600" s="225"/>
      <c r="P1600" s="225"/>
      <c r="Q1600" s="225"/>
      <c r="R1600" s="225"/>
      <c r="S1600" s="225"/>
      <c r="T1600" s="226"/>
      <c r="AT1600" s="227" t="s">
        <v>189</v>
      </c>
      <c r="AU1600" s="227" t="s">
        <v>84</v>
      </c>
      <c r="AV1600" s="12" t="s">
        <v>84</v>
      </c>
      <c r="AW1600" s="12" t="s">
        <v>39</v>
      </c>
      <c r="AX1600" s="12" t="s">
        <v>76</v>
      </c>
      <c r="AY1600" s="227" t="s">
        <v>179</v>
      </c>
    </row>
    <row r="1601" spans="2:65" s="14" customFormat="1" ht="13.5">
      <c r="B1601" s="240"/>
      <c r="C1601" s="241"/>
      <c r="D1601" s="218" t="s">
        <v>189</v>
      </c>
      <c r="E1601" s="242" t="s">
        <v>22</v>
      </c>
      <c r="F1601" s="243" t="s">
        <v>1546</v>
      </c>
      <c r="G1601" s="241"/>
      <c r="H1601" s="244" t="s">
        <v>22</v>
      </c>
      <c r="I1601" s="245"/>
      <c r="J1601" s="241"/>
      <c r="K1601" s="241"/>
      <c r="L1601" s="246"/>
      <c r="M1601" s="247"/>
      <c r="N1601" s="248"/>
      <c r="O1601" s="248"/>
      <c r="P1601" s="248"/>
      <c r="Q1601" s="248"/>
      <c r="R1601" s="248"/>
      <c r="S1601" s="248"/>
      <c r="T1601" s="249"/>
      <c r="AT1601" s="250" t="s">
        <v>189</v>
      </c>
      <c r="AU1601" s="250" t="s">
        <v>84</v>
      </c>
      <c r="AV1601" s="14" t="s">
        <v>24</v>
      </c>
      <c r="AW1601" s="14" t="s">
        <v>39</v>
      </c>
      <c r="AX1601" s="14" t="s">
        <v>76</v>
      </c>
      <c r="AY1601" s="250" t="s">
        <v>179</v>
      </c>
    </row>
    <row r="1602" spans="2:65" s="12" customFormat="1" ht="13.5">
      <c r="B1602" s="216"/>
      <c r="C1602" s="217"/>
      <c r="D1602" s="218" t="s">
        <v>189</v>
      </c>
      <c r="E1602" s="219" t="s">
        <v>22</v>
      </c>
      <c r="F1602" s="220" t="s">
        <v>1547</v>
      </c>
      <c r="G1602" s="217"/>
      <c r="H1602" s="221">
        <v>0.88800000000000001</v>
      </c>
      <c r="I1602" s="222"/>
      <c r="J1602" s="217"/>
      <c r="K1602" s="217"/>
      <c r="L1602" s="223"/>
      <c r="M1602" s="224"/>
      <c r="N1602" s="225"/>
      <c r="O1602" s="225"/>
      <c r="P1602" s="225"/>
      <c r="Q1602" s="225"/>
      <c r="R1602" s="225"/>
      <c r="S1602" s="225"/>
      <c r="T1602" s="226"/>
      <c r="AT1602" s="227" t="s">
        <v>189</v>
      </c>
      <c r="AU1602" s="227" t="s">
        <v>84</v>
      </c>
      <c r="AV1602" s="12" t="s">
        <v>84</v>
      </c>
      <c r="AW1602" s="12" t="s">
        <v>39</v>
      </c>
      <c r="AX1602" s="12" t="s">
        <v>76</v>
      </c>
      <c r="AY1602" s="227" t="s">
        <v>179</v>
      </c>
    </row>
    <row r="1603" spans="2:65" s="14" customFormat="1" ht="13.5">
      <c r="B1603" s="240"/>
      <c r="C1603" s="241"/>
      <c r="D1603" s="218" t="s">
        <v>189</v>
      </c>
      <c r="E1603" s="242" t="s">
        <v>22</v>
      </c>
      <c r="F1603" s="243" t="s">
        <v>1548</v>
      </c>
      <c r="G1603" s="241"/>
      <c r="H1603" s="244" t="s">
        <v>22</v>
      </c>
      <c r="I1603" s="245"/>
      <c r="J1603" s="241"/>
      <c r="K1603" s="241"/>
      <c r="L1603" s="246"/>
      <c r="M1603" s="247"/>
      <c r="N1603" s="248"/>
      <c r="O1603" s="248"/>
      <c r="P1603" s="248"/>
      <c r="Q1603" s="248"/>
      <c r="R1603" s="248"/>
      <c r="S1603" s="248"/>
      <c r="T1603" s="249"/>
      <c r="AT1603" s="250" t="s">
        <v>189</v>
      </c>
      <c r="AU1603" s="250" t="s">
        <v>84</v>
      </c>
      <c r="AV1603" s="14" t="s">
        <v>24</v>
      </c>
      <c r="AW1603" s="14" t="s">
        <v>39</v>
      </c>
      <c r="AX1603" s="14" t="s">
        <v>76</v>
      </c>
      <c r="AY1603" s="250" t="s">
        <v>179</v>
      </c>
    </row>
    <row r="1604" spans="2:65" s="12" customFormat="1" ht="13.5">
      <c r="B1604" s="216"/>
      <c r="C1604" s="217"/>
      <c r="D1604" s="218" t="s">
        <v>189</v>
      </c>
      <c r="E1604" s="219" t="s">
        <v>22</v>
      </c>
      <c r="F1604" s="220" t="s">
        <v>1549</v>
      </c>
      <c r="G1604" s="217"/>
      <c r="H1604" s="221">
        <v>0.86099999999999999</v>
      </c>
      <c r="I1604" s="222"/>
      <c r="J1604" s="217"/>
      <c r="K1604" s="217"/>
      <c r="L1604" s="223"/>
      <c r="M1604" s="224"/>
      <c r="N1604" s="225"/>
      <c r="O1604" s="225"/>
      <c r="P1604" s="225"/>
      <c r="Q1604" s="225"/>
      <c r="R1604" s="225"/>
      <c r="S1604" s="225"/>
      <c r="T1604" s="226"/>
      <c r="AT1604" s="227" t="s">
        <v>189</v>
      </c>
      <c r="AU1604" s="227" t="s">
        <v>84</v>
      </c>
      <c r="AV1604" s="12" t="s">
        <v>84</v>
      </c>
      <c r="AW1604" s="12" t="s">
        <v>39</v>
      </c>
      <c r="AX1604" s="12" t="s">
        <v>76</v>
      </c>
      <c r="AY1604" s="227" t="s">
        <v>179</v>
      </c>
    </row>
    <row r="1605" spans="2:65" s="13" customFormat="1" ht="13.5">
      <c r="B1605" s="228"/>
      <c r="C1605" s="229"/>
      <c r="D1605" s="230" t="s">
        <v>189</v>
      </c>
      <c r="E1605" s="231" t="s">
        <v>22</v>
      </c>
      <c r="F1605" s="232" t="s">
        <v>191</v>
      </c>
      <c r="G1605" s="229"/>
      <c r="H1605" s="233">
        <v>2.5219999999999998</v>
      </c>
      <c r="I1605" s="234"/>
      <c r="J1605" s="229"/>
      <c r="K1605" s="229"/>
      <c r="L1605" s="235"/>
      <c r="M1605" s="236"/>
      <c r="N1605" s="237"/>
      <c r="O1605" s="237"/>
      <c r="P1605" s="237"/>
      <c r="Q1605" s="237"/>
      <c r="R1605" s="237"/>
      <c r="S1605" s="237"/>
      <c r="T1605" s="238"/>
      <c r="AT1605" s="239" t="s">
        <v>189</v>
      </c>
      <c r="AU1605" s="239" t="s">
        <v>84</v>
      </c>
      <c r="AV1605" s="13" t="s">
        <v>187</v>
      </c>
      <c r="AW1605" s="13" t="s">
        <v>39</v>
      </c>
      <c r="AX1605" s="13" t="s">
        <v>24</v>
      </c>
      <c r="AY1605" s="239" t="s">
        <v>179</v>
      </c>
    </row>
    <row r="1606" spans="2:65" s="1" customFormat="1" ht="22.5" customHeight="1">
      <c r="B1606" s="41"/>
      <c r="C1606" s="204" t="s">
        <v>1550</v>
      </c>
      <c r="D1606" s="204" t="s">
        <v>182</v>
      </c>
      <c r="E1606" s="205" t="s">
        <v>1551</v>
      </c>
      <c r="F1606" s="206" t="s">
        <v>1552</v>
      </c>
      <c r="G1606" s="207" t="s">
        <v>372</v>
      </c>
      <c r="H1606" s="208">
        <v>76.903000000000006</v>
      </c>
      <c r="I1606" s="209"/>
      <c r="J1606" s="210">
        <f>ROUND(I1606*H1606,2)</f>
        <v>0</v>
      </c>
      <c r="K1606" s="206" t="s">
        <v>186</v>
      </c>
      <c r="L1606" s="61"/>
      <c r="M1606" s="211" t="s">
        <v>22</v>
      </c>
      <c r="N1606" s="212" t="s">
        <v>47</v>
      </c>
      <c r="O1606" s="42"/>
      <c r="P1606" s="213">
        <f>O1606*H1606</f>
        <v>0</v>
      </c>
      <c r="Q1606" s="213">
        <v>0</v>
      </c>
      <c r="R1606" s="213">
        <f>Q1606*H1606</f>
        <v>0</v>
      </c>
      <c r="S1606" s="213">
        <v>0</v>
      </c>
      <c r="T1606" s="214">
        <f>S1606*H1606</f>
        <v>0</v>
      </c>
      <c r="AR1606" s="24" t="s">
        <v>266</v>
      </c>
      <c r="AT1606" s="24" t="s">
        <v>182</v>
      </c>
      <c r="AU1606" s="24" t="s">
        <v>84</v>
      </c>
      <c r="AY1606" s="24" t="s">
        <v>179</v>
      </c>
      <c r="BE1606" s="215">
        <f>IF(N1606="základní",J1606,0)</f>
        <v>0</v>
      </c>
      <c r="BF1606" s="215">
        <f>IF(N1606="snížená",J1606,0)</f>
        <v>0</v>
      </c>
      <c r="BG1606" s="215">
        <f>IF(N1606="zákl. přenesená",J1606,0)</f>
        <v>0</v>
      </c>
      <c r="BH1606" s="215">
        <f>IF(N1606="sníž. přenesená",J1606,0)</f>
        <v>0</v>
      </c>
      <c r="BI1606" s="215">
        <f>IF(N1606="nulová",J1606,0)</f>
        <v>0</v>
      </c>
      <c r="BJ1606" s="24" t="s">
        <v>24</v>
      </c>
      <c r="BK1606" s="215">
        <f>ROUND(I1606*H1606,2)</f>
        <v>0</v>
      </c>
      <c r="BL1606" s="24" t="s">
        <v>266</v>
      </c>
      <c r="BM1606" s="24" t="s">
        <v>1553</v>
      </c>
    </row>
    <row r="1607" spans="2:65" s="14" customFormat="1" ht="13.5">
      <c r="B1607" s="240"/>
      <c r="C1607" s="241"/>
      <c r="D1607" s="218" t="s">
        <v>189</v>
      </c>
      <c r="E1607" s="242" t="s">
        <v>22</v>
      </c>
      <c r="F1607" s="243" t="s">
        <v>531</v>
      </c>
      <c r="G1607" s="241"/>
      <c r="H1607" s="244" t="s">
        <v>22</v>
      </c>
      <c r="I1607" s="245"/>
      <c r="J1607" s="241"/>
      <c r="K1607" s="241"/>
      <c r="L1607" s="246"/>
      <c r="M1607" s="247"/>
      <c r="N1607" s="248"/>
      <c r="O1607" s="248"/>
      <c r="P1607" s="248"/>
      <c r="Q1607" s="248"/>
      <c r="R1607" s="248"/>
      <c r="S1607" s="248"/>
      <c r="T1607" s="249"/>
      <c r="AT1607" s="250" t="s">
        <v>189</v>
      </c>
      <c r="AU1607" s="250" t="s">
        <v>84</v>
      </c>
      <c r="AV1607" s="14" t="s">
        <v>24</v>
      </c>
      <c r="AW1607" s="14" t="s">
        <v>39</v>
      </c>
      <c r="AX1607" s="14" t="s">
        <v>76</v>
      </c>
      <c r="AY1607" s="250" t="s">
        <v>179</v>
      </c>
    </row>
    <row r="1608" spans="2:65" s="12" customFormat="1" ht="13.5">
      <c r="B1608" s="216"/>
      <c r="C1608" s="217"/>
      <c r="D1608" s="218" t="s">
        <v>189</v>
      </c>
      <c r="E1608" s="219" t="s">
        <v>22</v>
      </c>
      <c r="F1608" s="220" t="s">
        <v>1491</v>
      </c>
      <c r="G1608" s="217"/>
      <c r="H1608" s="221">
        <v>76.903000000000006</v>
      </c>
      <c r="I1608" s="222"/>
      <c r="J1608" s="217"/>
      <c r="K1608" s="217"/>
      <c r="L1608" s="223"/>
      <c r="M1608" s="224"/>
      <c r="N1608" s="225"/>
      <c r="O1608" s="225"/>
      <c r="P1608" s="225"/>
      <c r="Q1608" s="225"/>
      <c r="R1608" s="225"/>
      <c r="S1608" s="225"/>
      <c r="T1608" s="226"/>
      <c r="AT1608" s="227" t="s">
        <v>189</v>
      </c>
      <c r="AU1608" s="227" t="s">
        <v>84</v>
      </c>
      <c r="AV1608" s="12" t="s">
        <v>84</v>
      </c>
      <c r="AW1608" s="12" t="s">
        <v>39</v>
      </c>
      <c r="AX1608" s="12" t="s">
        <v>76</v>
      </c>
      <c r="AY1608" s="227" t="s">
        <v>179</v>
      </c>
    </row>
    <row r="1609" spans="2:65" s="13" customFormat="1" ht="13.5">
      <c r="B1609" s="228"/>
      <c r="C1609" s="229"/>
      <c r="D1609" s="230" t="s">
        <v>189</v>
      </c>
      <c r="E1609" s="231" t="s">
        <v>22</v>
      </c>
      <c r="F1609" s="232" t="s">
        <v>191</v>
      </c>
      <c r="G1609" s="229"/>
      <c r="H1609" s="233">
        <v>76.903000000000006</v>
      </c>
      <c r="I1609" s="234"/>
      <c r="J1609" s="229"/>
      <c r="K1609" s="229"/>
      <c r="L1609" s="235"/>
      <c r="M1609" s="236"/>
      <c r="N1609" s="237"/>
      <c r="O1609" s="237"/>
      <c r="P1609" s="237"/>
      <c r="Q1609" s="237"/>
      <c r="R1609" s="237"/>
      <c r="S1609" s="237"/>
      <c r="T1609" s="238"/>
      <c r="AT1609" s="239" t="s">
        <v>189</v>
      </c>
      <c r="AU1609" s="239" t="s">
        <v>84</v>
      </c>
      <c r="AV1609" s="13" t="s">
        <v>187</v>
      </c>
      <c r="AW1609" s="13" t="s">
        <v>39</v>
      </c>
      <c r="AX1609" s="13" t="s">
        <v>24</v>
      </c>
      <c r="AY1609" s="239" t="s">
        <v>179</v>
      </c>
    </row>
    <row r="1610" spans="2:65" s="1" customFormat="1" ht="22.5" customHeight="1">
      <c r="B1610" s="41"/>
      <c r="C1610" s="204" t="s">
        <v>1211</v>
      </c>
      <c r="D1610" s="204" t="s">
        <v>182</v>
      </c>
      <c r="E1610" s="205" t="s">
        <v>1554</v>
      </c>
      <c r="F1610" s="206" t="s">
        <v>1555</v>
      </c>
      <c r="G1610" s="207" t="s">
        <v>328</v>
      </c>
      <c r="H1610" s="208">
        <v>85</v>
      </c>
      <c r="I1610" s="209"/>
      <c r="J1610" s="210">
        <f>ROUND(I1610*H1610,2)</f>
        <v>0</v>
      </c>
      <c r="K1610" s="206" t="s">
        <v>186</v>
      </c>
      <c r="L1610" s="61"/>
      <c r="M1610" s="211" t="s">
        <v>22</v>
      </c>
      <c r="N1610" s="212" t="s">
        <v>47</v>
      </c>
      <c r="O1610" s="42"/>
      <c r="P1610" s="213">
        <f>O1610*H1610</f>
        <v>0</v>
      </c>
      <c r="Q1610" s="213">
        <v>0</v>
      </c>
      <c r="R1610" s="213">
        <f>Q1610*H1610</f>
        <v>0</v>
      </c>
      <c r="S1610" s="213">
        <v>0</v>
      </c>
      <c r="T1610" s="214">
        <f>S1610*H1610</f>
        <v>0</v>
      </c>
      <c r="AR1610" s="24" t="s">
        <v>266</v>
      </c>
      <c r="AT1610" s="24" t="s">
        <v>182</v>
      </c>
      <c r="AU1610" s="24" t="s">
        <v>84</v>
      </c>
      <c r="AY1610" s="24" t="s">
        <v>179</v>
      </c>
      <c r="BE1610" s="215">
        <f>IF(N1610="základní",J1610,0)</f>
        <v>0</v>
      </c>
      <c r="BF1610" s="215">
        <f>IF(N1610="snížená",J1610,0)</f>
        <v>0</v>
      </c>
      <c r="BG1610" s="215">
        <f>IF(N1610="zákl. přenesená",J1610,0)</f>
        <v>0</v>
      </c>
      <c r="BH1610" s="215">
        <f>IF(N1610="sníž. přenesená",J1610,0)</f>
        <v>0</v>
      </c>
      <c r="BI1610" s="215">
        <f>IF(N1610="nulová",J1610,0)</f>
        <v>0</v>
      </c>
      <c r="BJ1610" s="24" t="s">
        <v>24</v>
      </c>
      <c r="BK1610" s="215">
        <f>ROUND(I1610*H1610,2)</f>
        <v>0</v>
      </c>
      <c r="BL1610" s="24" t="s">
        <v>266</v>
      </c>
      <c r="BM1610" s="24" t="s">
        <v>1556</v>
      </c>
    </row>
    <row r="1611" spans="2:65" s="14" customFormat="1" ht="13.5">
      <c r="B1611" s="240"/>
      <c r="C1611" s="241"/>
      <c r="D1611" s="218" t="s">
        <v>189</v>
      </c>
      <c r="E1611" s="242" t="s">
        <v>22</v>
      </c>
      <c r="F1611" s="243" t="s">
        <v>531</v>
      </c>
      <c r="G1611" s="241"/>
      <c r="H1611" s="244" t="s">
        <v>22</v>
      </c>
      <c r="I1611" s="245"/>
      <c r="J1611" s="241"/>
      <c r="K1611" s="241"/>
      <c r="L1611" s="246"/>
      <c r="M1611" s="247"/>
      <c r="N1611" s="248"/>
      <c r="O1611" s="248"/>
      <c r="P1611" s="248"/>
      <c r="Q1611" s="248"/>
      <c r="R1611" s="248"/>
      <c r="S1611" s="248"/>
      <c r="T1611" s="249"/>
      <c r="AT1611" s="250" t="s">
        <v>189</v>
      </c>
      <c r="AU1611" s="250" t="s">
        <v>84</v>
      </c>
      <c r="AV1611" s="14" t="s">
        <v>24</v>
      </c>
      <c r="AW1611" s="14" t="s">
        <v>39</v>
      </c>
      <c r="AX1611" s="14" t="s">
        <v>76</v>
      </c>
      <c r="AY1611" s="250" t="s">
        <v>179</v>
      </c>
    </row>
    <row r="1612" spans="2:65" s="12" customFormat="1" ht="13.5">
      <c r="B1612" s="216"/>
      <c r="C1612" s="217"/>
      <c r="D1612" s="218" t="s">
        <v>189</v>
      </c>
      <c r="E1612" s="219" t="s">
        <v>22</v>
      </c>
      <c r="F1612" s="220" t="s">
        <v>1557</v>
      </c>
      <c r="G1612" s="217"/>
      <c r="H1612" s="221">
        <v>85</v>
      </c>
      <c r="I1612" s="222"/>
      <c r="J1612" s="217"/>
      <c r="K1612" s="217"/>
      <c r="L1612" s="223"/>
      <c r="M1612" s="224"/>
      <c r="N1612" s="225"/>
      <c r="O1612" s="225"/>
      <c r="P1612" s="225"/>
      <c r="Q1612" s="225"/>
      <c r="R1612" s="225"/>
      <c r="S1612" s="225"/>
      <c r="T1612" s="226"/>
      <c r="AT1612" s="227" t="s">
        <v>189</v>
      </c>
      <c r="AU1612" s="227" t="s">
        <v>84</v>
      </c>
      <c r="AV1612" s="12" t="s">
        <v>84</v>
      </c>
      <c r="AW1612" s="12" t="s">
        <v>39</v>
      </c>
      <c r="AX1612" s="12" t="s">
        <v>76</v>
      </c>
      <c r="AY1612" s="227" t="s">
        <v>179</v>
      </c>
    </row>
    <row r="1613" spans="2:65" s="13" customFormat="1" ht="13.5">
      <c r="B1613" s="228"/>
      <c r="C1613" s="229"/>
      <c r="D1613" s="230" t="s">
        <v>189</v>
      </c>
      <c r="E1613" s="231" t="s">
        <v>22</v>
      </c>
      <c r="F1613" s="232" t="s">
        <v>191</v>
      </c>
      <c r="G1613" s="229"/>
      <c r="H1613" s="233">
        <v>85</v>
      </c>
      <c r="I1613" s="234"/>
      <c r="J1613" s="229"/>
      <c r="K1613" s="229"/>
      <c r="L1613" s="235"/>
      <c r="M1613" s="236"/>
      <c r="N1613" s="237"/>
      <c r="O1613" s="237"/>
      <c r="P1613" s="237"/>
      <c r="Q1613" s="237"/>
      <c r="R1613" s="237"/>
      <c r="S1613" s="237"/>
      <c r="T1613" s="238"/>
      <c r="AT1613" s="239" t="s">
        <v>189</v>
      </c>
      <c r="AU1613" s="239" t="s">
        <v>84</v>
      </c>
      <c r="AV1613" s="13" t="s">
        <v>187</v>
      </c>
      <c r="AW1613" s="13" t="s">
        <v>39</v>
      </c>
      <c r="AX1613" s="13" t="s">
        <v>24</v>
      </c>
      <c r="AY1613" s="239" t="s">
        <v>179</v>
      </c>
    </row>
    <row r="1614" spans="2:65" s="1" customFormat="1" ht="22.5" customHeight="1">
      <c r="B1614" s="41"/>
      <c r="C1614" s="204" t="s">
        <v>1558</v>
      </c>
      <c r="D1614" s="204" t="s">
        <v>182</v>
      </c>
      <c r="E1614" s="205" t="s">
        <v>1559</v>
      </c>
      <c r="F1614" s="206" t="s">
        <v>1560</v>
      </c>
      <c r="G1614" s="207" t="s">
        <v>372</v>
      </c>
      <c r="H1614" s="208">
        <v>2.97</v>
      </c>
      <c r="I1614" s="209"/>
      <c r="J1614" s="210">
        <f>ROUND(I1614*H1614,2)</f>
        <v>0</v>
      </c>
      <c r="K1614" s="206" t="s">
        <v>186</v>
      </c>
      <c r="L1614" s="61"/>
      <c r="M1614" s="211" t="s">
        <v>22</v>
      </c>
      <c r="N1614" s="212" t="s">
        <v>47</v>
      </c>
      <c r="O1614" s="42"/>
      <c r="P1614" s="213">
        <f>O1614*H1614</f>
        <v>0</v>
      </c>
      <c r="Q1614" s="213">
        <v>2.9399999999999999E-3</v>
      </c>
      <c r="R1614" s="213">
        <f>Q1614*H1614</f>
        <v>8.7317999999999996E-3</v>
      </c>
      <c r="S1614" s="213">
        <v>0</v>
      </c>
      <c r="T1614" s="214">
        <f>S1614*H1614</f>
        <v>0</v>
      </c>
      <c r="AR1614" s="24" t="s">
        <v>266</v>
      </c>
      <c r="AT1614" s="24" t="s">
        <v>182</v>
      </c>
      <c r="AU1614" s="24" t="s">
        <v>84</v>
      </c>
      <c r="AY1614" s="24" t="s">
        <v>179</v>
      </c>
      <c r="BE1614" s="215">
        <f>IF(N1614="základní",J1614,0)</f>
        <v>0</v>
      </c>
      <c r="BF1614" s="215">
        <f>IF(N1614="snížená",J1614,0)</f>
        <v>0</v>
      </c>
      <c r="BG1614" s="215">
        <f>IF(N1614="zákl. přenesená",J1614,0)</f>
        <v>0</v>
      </c>
      <c r="BH1614" s="215">
        <f>IF(N1614="sníž. přenesená",J1614,0)</f>
        <v>0</v>
      </c>
      <c r="BI1614" s="215">
        <f>IF(N1614="nulová",J1614,0)</f>
        <v>0</v>
      </c>
      <c r="BJ1614" s="24" t="s">
        <v>24</v>
      </c>
      <c r="BK1614" s="215">
        <f>ROUND(I1614*H1614,2)</f>
        <v>0</v>
      </c>
      <c r="BL1614" s="24" t="s">
        <v>266</v>
      </c>
      <c r="BM1614" s="24" t="s">
        <v>1561</v>
      </c>
    </row>
    <row r="1615" spans="2:65" s="12" customFormat="1" ht="13.5">
      <c r="B1615" s="216"/>
      <c r="C1615" s="217"/>
      <c r="D1615" s="218" t="s">
        <v>189</v>
      </c>
      <c r="E1615" s="219" t="s">
        <v>22</v>
      </c>
      <c r="F1615" s="220" t="s">
        <v>1562</v>
      </c>
      <c r="G1615" s="217"/>
      <c r="H1615" s="221">
        <v>2.97</v>
      </c>
      <c r="I1615" s="222"/>
      <c r="J1615" s="217"/>
      <c r="K1615" s="217"/>
      <c r="L1615" s="223"/>
      <c r="M1615" s="224"/>
      <c r="N1615" s="225"/>
      <c r="O1615" s="225"/>
      <c r="P1615" s="225"/>
      <c r="Q1615" s="225"/>
      <c r="R1615" s="225"/>
      <c r="S1615" s="225"/>
      <c r="T1615" s="226"/>
      <c r="AT1615" s="227" t="s">
        <v>189</v>
      </c>
      <c r="AU1615" s="227" t="s">
        <v>84</v>
      </c>
      <c r="AV1615" s="12" t="s">
        <v>84</v>
      </c>
      <c r="AW1615" s="12" t="s">
        <v>39</v>
      </c>
      <c r="AX1615" s="12" t="s">
        <v>76</v>
      </c>
      <c r="AY1615" s="227" t="s">
        <v>179</v>
      </c>
    </row>
    <row r="1616" spans="2:65" s="13" customFormat="1" ht="13.5">
      <c r="B1616" s="228"/>
      <c r="C1616" s="229"/>
      <c r="D1616" s="230" t="s">
        <v>189</v>
      </c>
      <c r="E1616" s="231" t="s">
        <v>22</v>
      </c>
      <c r="F1616" s="232" t="s">
        <v>191</v>
      </c>
      <c r="G1616" s="229"/>
      <c r="H1616" s="233">
        <v>2.97</v>
      </c>
      <c r="I1616" s="234"/>
      <c r="J1616" s="229"/>
      <c r="K1616" s="229"/>
      <c r="L1616" s="235"/>
      <c r="M1616" s="236"/>
      <c r="N1616" s="237"/>
      <c r="O1616" s="237"/>
      <c r="P1616" s="237"/>
      <c r="Q1616" s="237"/>
      <c r="R1616" s="237"/>
      <c r="S1616" s="237"/>
      <c r="T1616" s="238"/>
      <c r="AT1616" s="239" t="s">
        <v>189</v>
      </c>
      <c r="AU1616" s="239" t="s">
        <v>84</v>
      </c>
      <c r="AV1616" s="13" t="s">
        <v>187</v>
      </c>
      <c r="AW1616" s="13" t="s">
        <v>39</v>
      </c>
      <c r="AX1616" s="13" t="s">
        <v>24</v>
      </c>
      <c r="AY1616" s="239" t="s">
        <v>179</v>
      </c>
    </row>
    <row r="1617" spans="2:65" s="1" customFormat="1" ht="22.5" customHeight="1">
      <c r="B1617" s="41"/>
      <c r="C1617" s="204" t="s">
        <v>1214</v>
      </c>
      <c r="D1617" s="204" t="s">
        <v>182</v>
      </c>
      <c r="E1617" s="205" t="s">
        <v>1563</v>
      </c>
      <c r="F1617" s="206" t="s">
        <v>1564</v>
      </c>
      <c r="G1617" s="207" t="s">
        <v>372</v>
      </c>
      <c r="H1617" s="208">
        <v>5</v>
      </c>
      <c r="I1617" s="209"/>
      <c r="J1617" s="210">
        <f>ROUND(I1617*H1617,2)</f>
        <v>0</v>
      </c>
      <c r="K1617" s="206" t="s">
        <v>186</v>
      </c>
      <c r="L1617" s="61"/>
      <c r="M1617" s="211" t="s">
        <v>22</v>
      </c>
      <c r="N1617" s="212" t="s">
        <v>47</v>
      </c>
      <c r="O1617" s="42"/>
      <c r="P1617" s="213">
        <f>O1617*H1617</f>
        <v>0</v>
      </c>
      <c r="Q1617" s="213">
        <v>0</v>
      </c>
      <c r="R1617" s="213">
        <f>Q1617*H1617</f>
        <v>0</v>
      </c>
      <c r="S1617" s="213">
        <v>0</v>
      </c>
      <c r="T1617" s="214">
        <f>S1617*H1617</f>
        <v>0</v>
      </c>
      <c r="AR1617" s="24" t="s">
        <v>266</v>
      </c>
      <c r="AT1617" s="24" t="s">
        <v>182</v>
      </c>
      <c r="AU1617" s="24" t="s">
        <v>84</v>
      </c>
      <c r="AY1617" s="24" t="s">
        <v>179</v>
      </c>
      <c r="BE1617" s="215">
        <f>IF(N1617="základní",J1617,0)</f>
        <v>0</v>
      </c>
      <c r="BF1617" s="215">
        <f>IF(N1617="snížená",J1617,0)</f>
        <v>0</v>
      </c>
      <c r="BG1617" s="215">
        <f>IF(N1617="zákl. přenesená",J1617,0)</f>
        <v>0</v>
      </c>
      <c r="BH1617" s="215">
        <f>IF(N1617="sníž. přenesená",J1617,0)</f>
        <v>0</v>
      </c>
      <c r="BI1617" s="215">
        <f>IF(N1617="nulová",J1617,0)</f>
        <v>0</v>
      </c>
      <c r="BJ1617" s="24" t="s">
        <v>24</v>
      </c>
      <c r="BK1617" s="215">
        <f>ROUND(I1617*H1617,2)</f>
        <v>0</v>
      </c>
      <c r="BL1617" s="24" t="s">
        <v>266</v>
      </c>
      <c r="BM1617" s="24" t="s">
        <v>1565</v>
      </c>
    </row>
    <row r="1618" spans="2:65" s="14" customFormat="1" ht="13.5">
      <c r="B1618" s="240"/>
      <c r="C1618" s="241"/>
      <c r="D1618" s="218" t="s">
        <v>189</v>
      </c>
      <c r="E1618" s="242" t="s">
        <v>22</v>
      </c>
      <c r="F1618" s="243" t="s">
        <v>531</v>
      </c>
      <c r="G1618" s="241"/>
      <c r="H1618" s="244" t="s">
        <v>22</v>
      </c>
      <c r="I1618" s="245"/>
      <c r="J1618" s="241"/>
      <c r="K1618" s="241"/>
      <c r="L1618" s="246"/>
      <c r="M1618" s="247"/>
      <c r="N1618" s="248"/>
      <c r="O1618" s="248"/>
      <c r="P1618" s="248"/>
      <c r="Q1618" s="248"/>
      <c r="R1618" s="248"/>
      <c r="S1618" s="248"/>
      <c r="T1618" s="249"/>
      <c r="AT1618" s="250" t="s">
        <v>189</v>
      </c>
      <c r="AU1618" s="250" t="s">
        <v>84</v>
      </c>
      <c r="AV1618" s="14" t="s">
        <v>24</v>
      </c>
      <c r="AW1618" s="14" t="s">
        <v>39</v>
      </c>
      <c r="AX1618" s="14" t="s">
        <v>76</v>
      </c>
      <c r="AY1618" s="250" t="s">
        <v>179</v>
      </c>
    </row>
    <row r="1619" spans="2:65" s="12" customFormat="1" ht="13.5">
      <c r="B1619" s="216"/>
      <c r="C1619" s="217"/>
      <c r="D1619" s="218" t="s">
        <v>189</v>
      </c>
      <c r="E1619" s="219" t="s">
        <v>22</v>
      </c>
      <c r="F1619" s="220" t="s">
        <v>1566</v>
      </c>
      <c r="G1619" s="217"/>
      <c r="H1619" s="221">
        <v>5</v>
      </c>
      <c r="I1619" s="222"/>
      <c r="J1619" s="217"/>
      <c r="K1619" s="217"/>
      <c r="L1619" s="223"/>
      <c r="M1619" s="224"/>
      <c r="N1619" s="225"/>
      <c r="O1619" s="225"/>
      <c r="P1619" s="225"/>
      <c r="Q1619" s="225"/>
      <c r="R1619" s="225"/>
      <c r="S1619" s="225"/>
      <c r="T1619" s="226"/>
      <c r="AT1619" s="227" t="s">
        <v>189</v>
      </c>
      <c r="AU1619" s="227" t="s">
        <v>84</v>
      </c>
      <c r="AV1619" s="12" t="s">
        <v>84</v>
      </c>
      <c r="AW1619" s="12" t="s">
        <v>39</v>
      </c>
      <c r="AX1619" s="12" t="s">
        <v>76</v>
      </c>
      <c r="AY1619" s="227" t="s">
        <v>179</v>
      </c>
    </row>
    <row r="1620" spans="2:65" s="13" customFormat="1" ht="13.5">
      <c r="B1620" s="228"/>
      <c r="C1620" s="229"/>
      <c r="D1620" s="230" t="s">
        <v>189</v>
      </c>
      <c r="E1620" s="231" t="s">
        <v>22</v>
      </c>
      <c r="F1620" s="232" t="s">
        <v>191</v>
      </c>
      <c r="G1620" s="229"/>
      <c r="H1620" s="233">
        <v>5</v>
      </c>
      <c r="I1620" s="234"/>
      <c r="J1620" s="229"/>
      <c r="K1620" s="229"/>
      <c r="L1620" s="235"/>
      <c r="M1620" s="236"/>
      <c r="N1620" s="237"/>
      <c r="O1620" s="237"/>
      <c r="P1620" s="237"/>
      <c r="Q1620" s="237"/>
      <c r="R1620" s="237"/>
      <c r="S1620" s="237"/>
      <c r="T1620" s="238"/>
      <c r="AT1620" s="239" t="s">
        <v>189</v>
      </c>
      <c r="AU1620" s="239" t="s">
        <v>84</v>
      </c>
      <c r="AV1620" s="13" t="s">
        <v>187</v>
      </c>
      <c r="AW1620" s="13" t="s">
        <v>39</v>
      </c>
      <c r="AX1620" s="13" t="s">
        <v>24</v>
      </c>
      <c r="AY1620" s="239" t="s">
        <v>179</v>
      </c>
    </row>
    <row r="1621" spans="2:65" s="1" customFormat="1" ht="31.5" customHeight="1">
      <c r="B1621" s="41"/>
      <c r="C1621" s="204" t="s">
        <v>1567</v>
      </c>
      <c r="D1621" s="204" t="s">
        <v>182</v>
      </c>
      <c r="E1621" s="205" t="s">
        <v>1568</v>
      </c>
      <c r="F1621" s="206" t="s">
        <v>1569</v>
      </c>
      <c r="G1621" s="207" t="s">
        <v>212</v>
      </c>
      <c r="H1621" s="208">
        <v>1.6160000000000001</v>
      </c>
      <c r="I1621" s="209"/>
      <c r="J1621" s="210">
        <f>ROUND(I1621*H1621,2)</f>
        <v>0</v>
      </c>
      <c r="K1621" s="206" t="s">
        <v>186</v>
      </c>
      <c r="L1621" s="61"/>
      <c r="M1621" s="211" t="s">
        <v>22</v>
      </c>
      <c r="N1621" s="212" t="s">
        <v>47</v>
      </c>
      <c r="O1621" s="42"/>
      <c r="P1621" s="213">
        <f>O1621*H1621</f>
        <v>0</v>
      </c>
      <c r="Q1621" s="213">
        <v>0</v>
      </c>
      <c r="R1621" s="213">
        <f>Q1621*H1621</f>
        <v>0</v>
      </c>
      <c r="S1621" s="213">
        <v>0</v>
      </c>
      <c r="T1621" s="214">
        <f>S1621*H1621</f>
        <v>0</v>
      </c>
      <c r="AR1621" s="24" t="s">
        <v>266</v>
      </c>
      <c r="AT1621" s="24" t="s">
        <v>182</v>
      </c>
      <c r="AU1621" s="24" t="s">
        <v>84</v>
      </c>
      <c r="AY1621" s="24" t="s">
        <v>179</v>
      </c>
      <c r="BE1621" s="215">
        <f>IF(N1621="základní",J1621,0)</f>
        <v>0</v>
      </c>
      <c r="BF1621" s="215">
        <f>IF(N1621="snížená",J1621,0)</f>
        <v>0</v>
      </c>
      <c r="BG1621" s="215">
        <f>IF(N1621="zákl. přenesená",J1621,0)</f>
        <v>0</v>
      </c>
      <c r="BH1621" s="215">
        <f>IF(N1621="sníž. přenesená",J1621,0)</f>
        <v>0</v>
      </c>
      <c r="BI1621" s="215">
        <f>IF(N1621="nulová",J1621,0)</f>
        <v>0</v>
      </c>
      <c r="BJ1621" s="24" t="s">
        <v>24</v>
      </c>
      <c r="BK1621" s="215">
        <f>ROUND(I1621*H1621,2)</f>
        <v>0</v>
      </c>
      <c r="BL1621" s="24" t="s">
        <v>266</v>
      </c>
      <c r="BM1621" s="24" t="s">
        <v>1570</v>
      </c>
    </row>
    <row r="1622" spans="2:65" s="1" customFormat="1" ht="31.5" customHeight="1">
      <c r="B1622" s="41"/>
      <c r="C1622" s="204" t="s">
        <v>1571</v>
      </c>
      <c r="D1622" s="204" t="s">
        <v>182</v>
      </c>
      <c r="E1622" s="205" t="s">
        <v>1572</v>
      </c>
      <c r="F1622" s="206" t="s">
        <v>1573</v>
      </c>
      <c r="G1622" s="207" t="s">
        <v>372</v>
      </c>
      <c r="H1622" s="208">
        <v>3.1</v>
      </c>
      <c r="I1622" s="209"/>
      <c r="J1622" s="210">
        <f>ROUND(I1622*H1622,2)</f>
        <v>0</v>
      </c>
      <c r="K1622" s="206" t="s">
        <v>186</v>
      </c>
      <c r="L1622" s="61"/>
      <c r="M1622" s="211" t="s">
        <v>22</v>
      </c>
      <c r="N1622" s="212" t="s">
        <v>47</v>
      </c>
      <c r="O1622" s="42"/>
      <c r="P1622" s="213">
        <f>O1622*H1622</f>
        <v>0</v>
      </c>
      <c r="Q1622" s="213">
        <v>2.96E-3</v>
      </c>
      <c r="R1622" s="213">
        <f>Q1622*H1622</f>
        <v>9.1760000000000001E-3</v>
      </c>
      <c r="S1622" s="213">
        <v>0</v>
      </c>
      <c r="T1622" s="214">
        <f>S1622*H1622</f>
        <v>0</v>
      </c>
      <c r="AR1622" s="24" t="s">
        <v>187</v>
      </c>
      <c r="AT1622" s="24" t="s">
        <v>182</v>
      </c>
      <c r="AU1622" s="24" t="s">
        <v>84</v>
      </c>
      <c r="AY1622" s="24" t="s">
        <v>179</v>
      </c>
      <c r="BE1622" s="215">
        <f>IF(N1622="základní",J1622,0)</f>
        <v>0</v>
      </c>
      <c r="BF1622" s="215">
        <f>IF(N1622="snížená",J1622,0)</f>
        <v>0</v>
      </c>
      <c r="BG1622" s="215">
        <f>IF(N1622="zákl. přenesená",J1622,0)</f>
        <v>0</v>
      </c>
      <c r="BH1622" s="215">
        <f>IF(N1622="sníž. přenesená",J1622,0)</f>
        <v>0</v>
      </c>
      <c r="BI1622" s="215">
        <f>IF(N1622="nulová",J1622,0)</f>
        <v>0</v>
      </c>
      <c r="BJ1622" s="24" t="s">
        <v>24</v>
      </c>
      <c r="BK1622" s="215">
        <f>ROUND(I1622*H1622,2)</f>
        <v>0</v>
      </c>
      <c r="BL1622" s="24" t="s">
        <v>187</v>
      </c>
      <c r="BM1622" s="24" t="s">
        <v>1574</v>
      </c>
    </row>
    <row r="1623" spans="2:65" s="12" customFormat="1" ht="13.5">
      <c r="B1623" s="216"/>
      <c r="C1623" s="217"/>
      <c r="D1623" s="218" t="s">
        <v>189</v>
      </c>
      <c r="E1623" s="219" t="s">
        <v>22</v>
      </c>
      <c r="F1623" s="220" t="s">
        <v>1575</v>
      </c>
      <c r="G1623" s="217"/>
      <c r="H1623" s="221">
        <v>3.1</v>
      </c>
      <c r="I1623" s="222"/>
      <c r="J1623" s="217"/>
      <c r="K1623" s="217"/>
      <c r="L1623" s="223"/>
      <c r="M1623" s="224"/>
      <c r="N1623" s="225"/>
      <c r="O1623" s="225"/>
      <c r="P1623" s="225"/>
      <c r="Q1623" s="225"/>
      <c r="R1623" s="225"/>
      <c r="S1623" s="225"/>
      <c r="T1623" s="226"/>
      <c r="AT1623" s="227" t="s">
        <v>189</v>
      </c>
      <c r="AU1623" s="227" t="s">
        <v>84</v>
      </c>
      <c r="AV1623" s="12" t="s">
        <v>84</v>
      </c>
      <c r="AW1623" s="12" t="s">
        <v>39</v>
      </c>
      <c r="AX1623" s="12" t="s">
        <v>76</v>
      </c>
      <c r="AY1623" s="227" t="s">
        <v>179</v>
      </c>
    </row>
    <row r="1624" spans="2:65" s="13" customFormat="1" ht="13.5">
      <c r="B1624" s="228"/>
      <c r="C1624" s="229"/>
      <c r="D1624" s="230" t="s">
        <v>189</v>
      </c>
      <c r="E1624" s="231" t="s">
        <v>22</v>
      </c>
      <c r="F1624" s="232" t="s">
        <v>191</v>
      </c>
      <c r="G1624" s="229"/>
      <c r="H1624" s="233">
        <v>3.1</v>
      </c>
      <c r="I1624" s="234"/>
      <c r="J1624" s="229"/>
      <c r="K1624" s="229"/>
      <c r="L1624" s="235"/>
      <c r="M1624" s="236"/>
      <c r="N1624" s="237"/>
      <c r="O1624" s="237"/>
      <c r="P1624" s="237"/>
      <c r="Q1624" s="237"/>
      <c r="R1624" s="237"/>
      <c r="S1624" s="237"/>
      <c r="T1624" s="238"/>
      <c r="AT1624" s="239" t="s">
        <v>189</v>
      </c>
      <c r="AU1624" s="239" t="s">
        <v>84</v>
      </c>
      <c r="AV1624" s="13" t="s">
        <v>187</v>
      </c>
      <c r="AW1624" s="13" t="s">
        <v>39</v>
      </c>
      <c r="AX1624" s="13" t="s">
        <v>24</v>
      </c>
      <c r="AY1624" s="239" t="s">
        <v>179</v>
      </c>
    </row>
    <row r="1625" spans="2:65" s="1" customFormat="1" ht="31.5" customHeight="1">
      <c r="B1625" s="41"/>
      <c r="C1625" s="204" t="s">
        <v>1576</v>
      </c>
      <c r="D1625" s="204" t="s">
        <v>182</v>
      </c>
      <c r="E1625" s="205" t="s">
        <v>1577</v>
      </c>
      <c r="F1625" s="206" t="s">
        <v>1578</v>
      </c>
      <c r="G1625" s="207" t="s">
        <v>372</v>
      </c>
      <c r="H1625" s="208">
        <v>3.1</v>
      </c>
      <c r="I1625" s="209"/>
      <c r="J1625" s="210">
        <f>ROUND(I1625*H1625,2)</f>
        <v>0</v>
      </c>
      <c r="K1625" s="206" t="s">
        <v>186</v>
      </c>
      <c r="L1625" s="61"/>
      <c r="M1625" s="211" t="s">
        <v>22</v>
      </c>
      <c r="N1625" s="212" t="s">
        <v>47</v>
      </c>
      <c r="O1625" s="42"/>
      <c r="P1625" s="213">
        <f>O1625*H1625</f>
        <v>0</v>
      </c>
      <c r="Q1625" s="213">
        <v>1.6299999999999999E-3</v>
      </c>
      <c r="R1625" s="213">
        <f>Q1625*H1625</f>
        <v>5.0530000000000002E-3</v>
      </c>
      <c r="S1625" s="213">
        <v>0</v>
      </c>
      <c r="T1625" s="214">
        <f>S1625*H1625</f>
        <v>0</v>
      </c>
      <c r="AR1625" s="24" t="s">
        <v>187</v>
      </c>
      <c r="AT1625" s="24" t="s">
        <v>182</v>
      </c>
      <c r="AU1625" s="24" t="s">
        <v>84</v>
      </c>
      <c r="AY1625" s="24" t="s">
        <v>179</v>
      </c>
      <c r="BE1625" s="215">
        <f>IF(N1625="základní",J1625,0)</f>
        <v>0</v>
      </c>
      <c r="BF1625" s="215">
        <f>IF(N1625="snížená",J1625,0)</f>
        <v>0</v>
      </c>
      <c r="BG1625" s="215">
        <f>IF(N1625="zákl. přenesená",J1625,0)</f>
        <v>0</v>
      </c>
      <c r="BH1625" s="215">
        <f>IF(N1625="sníž. přenesená",J1625,0)</f>
        <v>0</v>
      </c>
      <c r="BI1625" s="215">
        <f>IF(N1625="nulová",J1625,0)</f>
        <v>0</v>
      </c>
      <c r="BJ1625" s="24" t="s">
        <v>24</v>
      </c>
      <c r="BK1625" s="215">
        <f>ROUND(I1625*H1625,2)</f>
        <v>0</v>
      </c>
      <c r="BL1625" s="24" t="s">
        <v>187</v>
      </c>
      <c r="BM1625" s="24" t="s">
        <v>1579</v>
      </c>
    </row>
    <row r="1626" spans="2:65" s="12" customFormat="1" ht="13.5">
      <c r="B1626" s="216"/>
      <c r="C1626" s="217"/>
      <c r="D1626" s="218" t="s">
        <v>189</v>
      </c>
      <c r="E1626" s="219" t="s">
        <v>22</v>
      </c>
      <c r="F1626" s="220" t="s">
        <v>1575</v>
      </c>
      <c r="G1626" s="217"/>
      <c r="H1626" s="221">
        <v>3.1</v>
      </c>
      <c r="I1626" s="222"/>
      <c r="J1626" s="217"/>
      <c r="K1626" s="217"/>
      <c r="L1626" s="223"/>
      <c r="M1626" s="224"/>
      <c r="N1626" s="225"/>
      <c r="O1626" s="225"/>
      <c r="P1626" s="225"/>
      <c r="Q1626" s="225"/>
      <c r="R1626" s="225"/>
      <c r="S1626" s="225"/>
      <c r="T1626" s="226"/>
      <c r="AT1626" s="227" t="s">
        <v>189</v>
      </c>
      <c r="AU1626" s="227" t="s">
        <v>84</v>
      </c>
      <c r="AV1626" s="12" t="s">
        <v>84</v>
      </c>
      <c r="AW1626" s="12" t="s">
        <v>39</v>
      </c>
      <c r="AX1626" s="12" t="s">
        <v>76</v>
      </c>
      <c r="AY1626" s="227" t="s">
        <v>179</v>
      </c>
    </row>
    <row r="1627" spans="2:65" s="13" customFormat="1" ht="13.5">
      <c r="B1627" s="228"/>
      <c r="C1627" s="229"/>
      <c r="D1627" s="230" t="s">
        <v>189</v>
      </c>
      <c r="E1627" s="231" t="s">
        <v>22</v>
      </c>
      <c r="F1627" s="232" t="s">
        <v>191</v>
      </c>
      <c r="G1627" s="229"/>
      <c r="H1627" s="233">
        <v>3.1</v>
      </c>
      <c r="I1627" s="234"/>
      <c r="J1627" s="229"/>
      <c r="K1627" s="229"/>
      <c r="L1627" s="235"/>
      <c r="M1627" s="236"/>
      <c r="N1627" s="237"/>
      <c r="O1627" s="237"/>
      <c r="P1627" s="237"/>
      <c r="Q1627" s="237"/>
      <c r="R1627" s="237"/>
      <c r="S1627" s="237"/>
      <c r="T1627" s="238"/>
      <c r="AT1627" s="239" t="s">
        <v>189</v>
      </c>
      <c r="AU1627" s="239" t="s">
        <v>84</v>
      </c>
      <c r="AV1627" s="13" t="s">
        <v>187</v>
      </c>
      <c r="AW1627" s="13" t="s">
        <v>39</v>
      </c>
      <c r="AX1627" s="13" t="s">
        <v>24</v>
      </c>
      <c r="AY1627" s="239" t="s">
        <v>179</v>
      </c>
    </row>
    <row r="1628" spans="2:65" s="1" customFormat="1" ht="31.5" customHeight="1">
      <c r="B1628" s="41"/>
      <c r="C1628" s="204" t="s">
        <v>1580</v>
      </c>
      <c r="D1628" s="204" t="s">
        <v>182</v>
      </c>
      <c r="E1628" s="205" t="s">
        <v>1581</v>
      </c>
      <c r="F1628" s="206" t="s">
        <v>1582</v>
      </c>
      <c r="G1628" s="207" t="s">
        <v>328</v>
      </c>
      <c r="H1628" s="208">
        <v>1</v>
      </c>
      <c r="I1628" s="209"/>
      <c r="J1628" s="210">
        <f>ROUND(I1628*H1628,2)</f>
        <v>0</v>
      </c>
      <c r="K1628" s="206" t="s">
        <v>186</v>
      </c>
      <c r="L1628" s="61"/>
      <c r="M1628" s="211" t="s">
        <v>22</v>
      </c>
      <c r="N1628" s="212" t="s">
        <v>47</v>
      </c>
      <c r="O1628" s="42"/>
      <c r="P1628" s="213">
        <f>O1628*H1628</f>
        <v>0</v>
      </c>
      <c r="Q1628" s="213">
        <v>3.2000000000000003E-4</v>
      </c>
      <c r="R1628" s="213">
        <f>Q1628*H1628</f>
        <v>3.2000000000000003E-4</v>
      </c>
      <c r="S1628" s="213">
        <v>0</v>
      </c>
      <c r="T1628" s="214">
        <f>S1628*H1628</f>
        <v>0</v>
      </c>
      <c r="AR1628" s="24" t="s">
        <v>187</v>
      </c>
      <c r="AT1628" s="24" t="s">
        <v>182</v>
      </c>
      <c r="AU1628" s="24" t="s">
        <v>84</v>
      </c>
      <c r="AY1628" s="24" t="s">
        <v>179</v>
      </c>
      <c r="BE1628" s="215">
        <f>IF(N1628="základní",J1628,0)</f>
        <v>0</v>
      </c>
      <c r="BF1628" s="215">
        <f>IF(N1628="snížená",J1628,0)</f>
        <v>0</v>
      </c>
      <c r="BG1628" s="215">
        <f>IF(N1628="zákl. přenesená",J1628,0)</f>
        <v>0</v>
      </c>
      <c r="BH1628" s="215">
        <f>IF(N1628="sníž. přenesená",J1628,0)</f>
        <v>0</v>
      </c>
      <c r="BI1628" s="215">
        <f>IF(N1628="nulová",J1628,0)</f>
        <v>0</v>
      </c>
      <c r="BJ1628" s="24" t="s">
        <v>24</v>
      </c>
      <c r="BK1628" s="215">
        <f>ROUND(I1628*H1628,2)</f>
        <v>0</v>
      </c>
      <c r="BL1628" s="24" t="s">
        <v>187</v>
      </c>
      <c r="BM1628" s="24" t="s">
        <v>1583</v>
      </c>
    </row>
    <row r="1629" spans="2:65" s="12" customFormat="1" ht="13.5">
      <c r="B1629" s="216"/>
      <c r="C1629" s="217"/>
      <c r="D1629" s="218" t="s">
        <v>189</v>
      </c>
      <c r="E1629" s="219" t="s">
        <v>22</v>
      </c>
      <c r="F1629" s="220" t="s">
        <v>24</v>
      </c>
      <c r="G1629" s="217"/>
      <c r="H1629" s="221">
        <v>1</v>
      </c>
      <c r="I1629" s="222"/>
      <c r="J1629" s="217"/>
      <c r="K1629" s="217"/>
      <c r="L1629" s="223"/>
      <c r="M1629" s="224"/>
      <c r="N1629" s="225"/>
      <c r="O1629" s="225"/>
      <c r="P1629" s="225"/>
      <c r="Q1629" s="225"/>
      <c r="R1629" s="225"/>
      <c r="S1629" s="225"/>
      <c r="T1629" s="226"/>
      <c r="AT1629" s="227" t="s">
        <v>189</v>
      </c>
      <c r="AU1629" s="227" t="s">
        <v>84</v>
      </c>
      <c r="AV1629" s="12" t="s">
        <v>84</v>
      </c>
      <c r="AW1629" s="12" t="s">
        <v>39</v>
      </c>
      <c r="AX1629" s="12" t="s">
        <v>76</v>
      </c>
      <c r="AY1629" s="227" t="s">
        <v>179</v>
      </c>
    </row>
    <row r="1630" spans="2:65" s="13" customFormat="1" ht="13.5">
      <c r="B1630" s="228"/>
      <c r="C1630" s="229"/>
      <c r="D1630" s="230" t="s">
        <v>189</v>
      </c>
      <c r="E1630" s="231" t="s">
        <v>22</v>
      </c>
      <c r="F1630" s="232" t="s">
        <v>191</v>
      </c>
      <c r="G1630" s="229"/>
      <c r="H1630" s="233">
        <v>1</v>
      </c>
      <c r="I1630" s="234"/>
      <c r="J1630" s="229"/>
      <c r="K1630" s="229"/>
      <c r="L1630" s="235"/>
      <c r="M1630" s="236"/>
      <c r="N1630" s="237"/>
      <c r="O1630" s="237"/>
      <c r="P1630" s="237"/>
      <c r="Q1630" s="237"/>
      <c r="R1630" s="237"/>
      <c r="S1630" s="237"/>
      <c r="T1630" s="238"/>
      <c r="AT1630" s="239" t="s">
        <v>189</v>
      </c>
      <c r="AU1630" s="239" t="s">
        <v>84</v>
      </c>
      <c r="AV1630" s="13" t="s">
        <v>187</v>
      </c>
      <c r="AW1630" s="13" t="s">
        <v>39</v>
      </c>
      <c r="AX1630" s="13" t="s">
        <v>24</v>
      </c>
      <c r="AY1630" s="239" t="s">
        <v>179</v>
      </c>
    </row>
    <row r="1631" spans="2:65" s="1" customFormat="1" ht="22.5" customHeight="1">
      <c r="B1631" s="41"/>
      <c r="C1631" s="204" t="s">
        <v>1584</v>
      </c>
      <c r="D1631" s="204" t="s">
        <v>182</v>
      </c>
      <c r="E1631" s="205" t="s">
        <v>1585</v>
      </c>
      <c r="F1631" s="206" t="s">
        <v>1586</v>
      </c>
      <c r="G1631" s="207" t="s">
        <v>372</v>
      </c>
      <c r="H1631" s="208">
        <v>1.5</v>
      </c>
      <c r="I1631" s="209"/>
      <c r="J1631" s="210">
        <f>ROUND(I1631*H1631,2)</f>
        <v>0</v>
      </c>
      <c r="K1631" s="206" t="s">
        <v>186</v>
      </c>
      <c r="L1631" s="61"/>
      <c r="M1631" s="211" t="s">
        <v>22</v>
      </c>
      <c r="N1631" s="212" t="s">
        <v>47</v>
      </c>
      <c r="O1631" s="42"/>
      <c r="P1631" s="213">
        <f>O1631*H1631</f>
        <v>0</v>
      </c>
      <c r="Q1631" s="213">
        <v>2.8900000000000002E-3</v>
      </c>
      <c r="R1631" s="213">
        <f>Q1631*H1631</f>
        <v>4.3350000000000003E-3</v>
      </c>
      <c r="S1631" s="213">
        <v>0</v>
      </c>
      <c r="T1631" s="214">
        <f>S1631*H1631</f>
        <v>0</v>
      </c>
      <c r="AR1631" s="24" t="s">
        <v>187</v>
      </c>
      <c r="AT1631" s="24" t="s">
        <v>182</v>
      </c>
      <c r="AU1631" s="24" t="s">
        <v>84</v>
      </c>
      <c r="AY1631" s="24" t="s">
        <v>179</v>
      </c>
      <c r="BE1631" s="215">
        <f>IF(N1631="základní",J1631,0)</f>
        <v>0</v>
      </c>
      <c r="BF1631" s="215">
        <f>IF(N1631="snížená",J1631,0)</f>
        <v>0</v>
      </c>
      <c r="BG1631" s="215">
        <f>IF(N1631="zákl. přenesená",J1631,0)</f>
        <v>0</v>
      </c>
      <c r="BH1631" s="215">
        <f>IF(N1631="sníž. přenesená",J1631,0)</f>
        <v>0</v>
      </c>
      <c r="BI1631" s="215">
        <f>IF(N1631="nulová",J1631,0)</f>
        <v>0</v>
      </c>
      <c r="BJ1631" s="24" t="s">
        <v>24</v>
      </c>
      <c r="BK1631" s="215">
        <f>ROUND(I1631*H1631,2)</f>
        <v>0</v>
      </c>
      <c r="BL1631" s="24" t="s">
        <v>187</v>
      </c>
      <c r="BM1631" s="24" t="s">
        <v>1587</v>
      </c>
    </row>
    <row r="1632" spans="2:65" s="14" customFormat="1" ht="13.5">
      <c r="B1632" s="240"/>
      <c r="C1632" s="241"/>
      <c r="D1632" s="218" t="s">
        <v>189</v>
      </c>
      <c r="E1632" s="242" t="s">
        <v>22</v>
      </c>
      <c r="F1632" s="243" t="s">
        <v>1588</v>
      </c>
      <c r="G1632" s="241"/>
      <c r="H1632" s="244" t="s">
        <v>22</v>
      </c>
      <c r="I1632" s="245"/>
      <c r="J1632" s="241"/>
      <c r="K1632" s="241"/>
      <c r="L1632" s="246"/>
      <c r="M1632" s="247"/>
      <c r="N1632" s="248"/>
      <c r="O1632" s="248"/>
      <c r="P1632" s="248"/>
      <c r="Q1632" s="248"/>
      <c r="R1632" s="248"/>
      <c r="S1632" s="248"/>
      <c r="T1632" s="249"/>
      <c r="AT1632" s="250" t="s">
        <v>189</v>
      </c>
      <c r="AU1632" s="250" t="s">
        <v>84</v>
      </c>
      <c r="AV1632" s="14" t="s">
        <v>24</v>
      </c>
      <c r="AW1632" s="14" t="s">
        <v>39</v>
      </c>
      <c r="AX1632" s="14" t="s">
        <v>76</v>
      </c>
      <c r="AY1632" s="250" t="s">
        <v>179</v>
      </c>
    </row>
    <row r="1633" spans="2:65" s="12" customFormat="1" ht="13.5">
      <c r="B1633" s="216"/>
      <c r="C1633" s="217"/>
      <c r="D1633" s="218" t="s">
        <v>189</v>
      </c>
      <c r="E1633" s="219" t="s">
        <v>22</v>
      </c>
      <c r="F1633" s="220" t="s">
        <v>1589</v>
      </c>
      <c r="G1633" s="217"/>
      <c r="H1633" s="221">
        <v>1.5</v>
      </c>
      <c r="I1633" s="222"/>
      <c r="J1633" s="217"/>
      <c r="K1633" s="217"/>
      <c r="L1633" s="223"/>
      <c r="M1633" s="224"/>
      <c r="N1633" s="225"/>
      <c r="O1633" s="225"/>
      <c r="P1633" s="225"/>
      <c r="Q1633" s="225"/>
      <c r="R1633" s="225"/>
      <c r="S1633" s="225"/>
      <c r="T1633" s="226"/>
      <c r="AT1633" s="227" t="s">
        <v>189</v>
      </c>
      <c r="AU1633" s="227" t="s">
        <v>84</v>
      </c>
      <c r="AV1633" s="12" t="s">
        <v>84</v>
      </c>
      <c r="AW1633" s="12" t="s">
        <v>39</v>
      </c>
      <c r="AX1633" s="12" t="s">
        <v>76</v>
      </c>
      <c r="AY1633" s="227" t="s">
        <v>179</v>
      </c>
    </row>
    <row r="1634" spans="2:65" s="13" customFormat="1" ht="13.5">
      <c r="B1634" s="228"/>
      <c r="C1634" s="229"/>
      <c r="D1634" s="230" t="s">
        <v>189</v>
      </c>
      <c r="E1634" s="231" t="s">
        <v>22</v>
      </c>
      <c r="F1634" s="232" t="s">
        <v>191</v>
      </c>
      <c r="G1634" s="229"/>
      <c r="H1634" s="233">
        <v>1.5</v>
      </c>
      <c r="I1634" s="234"/>
      <c r="J1634" s="229"/>
      <c r="K1634" s="229"/>
      <c r="L1634" s="235"/>
      <c r="M1634" s="236"/>
      <c r="N1634" s="237"/>
      <c r="O1634" s="237"/>
      <c r="P1634" s="237"/>
      <c r="Q1634" s="237"/>
      <c r="R1634" s="237"/>
      <c r="S1634" s="237"/>
      <c r="T1634" s="238"/>
      <c r="AT1634" s="239" t="s">
        <v>189</v>
      </c>
      <c r="AU1634" s="239" t="s">
        <v>84</v>
      </c>
      <c r="AV1634" s="13" t="s">
        <v>187</v>
      </c>
      <c r="AW1634" s="13" t="s">
        <v>39</v>
      </c>
      <c r="AX1634" s="13" t="s">
        <v>24</v>
      </c>
      <c r="AY1634" s="239" t="s">
        <v>179</v>
      </c>
    </row>
    <row r="1635" spans="2:65" s="1" customFormat="1" ht="22.5" customHeight="1">
      <c r="B1635" s="41"/>
      <c r="C1635" s="204" t="s">
        <v>1590</v>
      </c>
      <c r="D1635" s="204" t="s">
        <v>182</v>
      </c>
      <c r="E1635" s="205" t="s">
        <v>1591</v>
      </c>
      <c r="F1635" s="206" t="s">
        <v>1592</v>
      </c>
      <c r="G1635" s="207" t="s">
        <v>372</v>
      </c>
      <c r="H1635" s="208">
        <v>9.9700000000000006</v>
      </c>
      <c r="I1635" s="209"/>
      <c r="J1635" s="210">
        <f>ROUND(I1635*H1635,2)</f>
        <v>0</v>
      </c>
      <c r="K1635" s="206" t="s">
        <v>186</v>
      </c>
      <c r="L1635" s="61"/>
      <c r="M1635" s="211" t="s">
        <v>22</v>
      </c>
      <c r="N1635" s="212" t="s">
        <v>47</v>
      </c>
      <c r="O1635" s="42"/>
      <c r="P1635" s="213">
        <f>O1635*H1635</f>
        <v>0</v>
      </c>
      <c r="Q1635" s="213">
        <v>0</v>
      </c>
      <c r="R1635" s="213">
        <f>Q1635*H1635</f>
        <v>0</v>
      </c>
      <c r="S1635" s="213">
        <v>1.75E-3</v>
      </c>
      <c r="T1635" s="214">
        <f>S1635*H1635</f>
        <v>1.7447500000000001E-2</v>
      </c>
      <c r="AR1635" s="24" t="s">
        <v>187</v>
      </c>
      <c r="AT1635" s="24" t="s">
        <v>182</v>
      </c>
      <c r="AU1635" s="24" t="s">
        <v>84</v>
      </c>
      <c r="AY1635" s="24" t="s">
        <v>179</v>
      </c>
      <c r="BE1635" s="215">
        <f>IF(N1635="základní",J1635,0)</f>
        <v>0</v>
      </c>
      <c r="BF1635" s="215">
        <f>IF(N1635="snížená",J1635,0)</f>
        <v>0</v>
      </c>
      <c r="BG1635" s="215">
        <f>IF(N1635="zákl. přenesená",J1635,0)</f>
        <v>0</v>
      </c>
      <c r="BH1635" s="215">
        <f>IF(N1635="sníž. přenesená",J1635,0)</f>
        <v>0</v>
      </c>
      <c r="BI1635" s="215">
        <f>IF(N1635="nulová",J1635,0)</f>
        <v>0</v>
      </c>
      <c r="BJ1635" s="24" t="s">
        <v>24</v>
      </c>
      <c r="BK1635" s="215">
        <f>ROUND(I1635*H1635,2)</f>
        <v>0</v>
      </c>
      <c r="BL1635" s="24" t="s">
        <v>187</v>
      </c>
      <c r="BM1635" s="24" t="s">
        <v>1593</v>
      </c>
    </row>
    <row r="1636" spans="2:65" s="14" customFormat="1" ht="13.5">
      <c r="B1636" s="240"/>
      <c r="C1636" s="241"/>
      <c r="D1636" s="218" t="s">
        <v>189</v>
      </c>
      <c r="E1636" s="242" t="s">
        <v>22</v>
      </c>
      <c r="F1636" s="243" t="s">
        <v>1594</v>
      </c>
      <c r="G1636" s="241"/>
      <c r="H1636" s="244" t="s">
        <v>22</v>
      </c>
      <c r="I1636" s="245"/>
      <c r="J1636" s="241"/>
      <c r="K1636" s="241"/>
      <c r="L1636" s="246"/>
      <c r="M1636" s="247"/>
      <c r="N1636" s="248"/>
      <c r="O1636" s="248"/>
      <c r="P1636" s="248"/>
      <c r="Q1636" s="248"/>
      <c r="R1636" s="248"/>
      <c r="S1636" s="248"/>
      <c r="T1636" s="249"/>
      <c r="AT1636" s="250" t="s">
        <v>189</v>
      </c>
      <c r="AU1636" s="250" t="s">
        <v>84</v>
      </c>
      <c r="AV1636" s="14" t="s">
        <v>24</v>
      </c>
      <c r="AW1636" s="14" t="s">
        <v>39</v>
      </c>
      <c r="AX1636" s="14" t="s">
        <v>76</v>
      </c>
      <c r="AY1636" s="250" t="s">
        <v>179</v>
      </c>
    </row>
    <row r="1637" spans="2:65" s="12" customFormat="1" ht="13.5">
      <c r="B1637" s="216"/>
      <c r="C1637" s="217"/>
      <c r="D1637" s="218" t="s">
        <v>189</v>
      </c>
      <c r="E1637" s="219" t="s">
        <v>22</v>
      </c>
      <c r="F1637" s="220" t="s">
        <v>1595</v>
      </c>
      <c r="G1637" s="217"/>
      <c r="H1637" s="221">
        <v>9.9700000000000006</v>
      </c>
      <c r="I1637" s="222"/>
      <c r="J1637" s="217"/>
      <c r="K1637" s="217"/>
      <c r="L1637" s="223"/>
      <c r="M1637" s="224"/>
      <c r="N1637" s="225"/>
      <c r="O1637" s="225"/>
      <c r="P1637" s="225"/>
      <c r="Q1637" s="225"/>
      <c r="R1637" s="225"/>
      <c r="S1637" s="225"/>
      <c r="T1637" s="226"/>
      <c r="AT1637" s="227" t="s">
        <v>189</v>
      </c>
      <c r="AU1637" s="227" t="s">
        <v>84</v>
      </c>
      <c r="AV1637" s="12" t="s">
        <v>84</v>
      </c>
      <c r="AW1637" s="12" t="s">
        <v>39</v>
      </c>
      <c r="AX1637" s="12" t="s">
        <v>76</v>
      </c>
      <c r="AY1637" s="227" t="s">
        <v>179</v>
      </c>
    </row>
    <row r="1638" spans="2:65" s="13" customFormat="1" ht="13.5">
      <c r="B1638" s="228"/>
      <c r="C1638" s="229"/>
      <c r="D1638" s="230" t="s">
        <v>189</v>
      </c>
      <c r="E1638" s="231" t="s">
        <v>22</v>
      </c>
      <c r="F1638" s="232" t="s">
        <v>191</v>
      </c>
      <c r="G1638" s="229"/>
      <c r="H1638" s="233">
        <v>9.9700000000000006</v>
      </c>
      <c r="I1638" s="234"/>
      <c r="J1638" s="229"/>
      <c r="K1638" s="229"/>
      <c r="L1638" s="235"/>
      <c r="M1638" s="236"/>
      <c r="N1638" s="237"/>
      <c r="O1638" s="237"/>
      <c r="P1638" s="237"/>
      <c r="Q1638" s="237"/>
      <c r="R1638" s="237"/>
      <c r="S1638" s="237"/>
      <c r="T1638" s="238"/>
      <c r="AT1638" s="239" t="s">
        <v>189</v>
      </c>
      <c r="AU1638" s="239" t="s">
        <v>84</v>
      </c>
      <c r="AV1638" s="13" t="s">
        <v>187</v>
      </c>
      <c r="AW1638" s="13" t="s">
        <v>39</v>
      </c>
      <c r="AX1638" s="13" t="s">
        <v>24</v>
      </c>
      <c r="AY1638" s="239" t="s">
        <v>179</v>
      </c>
    </row>
    <row r="1639" spans="2:65" s="1" customFormat="1" ht="22.5" customHeight="1">
      <c r="B1639" s="41"/>
      <c r="C1639" s="204" t="s">
        <v>1596</v>
      </c>
      <c r="D1639" s="204" t="s">
        <v>182</v>
      </c>
      <c r="E1639" s="205" t="s">
        <v>1597</v>
      </c>
      <c r="F1639" s="206" t="s">
        <v>1598</v>
      </c>
      <c r="G1639" s="207" t="s">
        <v>372</v>
      </c>
      <c r="H1639" s="208">
        <v>3.1</v>
      </c>
      <c r="I1639" s="209"/>
      <c r="J1639" s="210">
        <f>ROUND(I1639*H1639,2)</f>
        <v>0</v>
      </c>
      <c r="K1639" s="206" t="s">
        <v>186</v>
      </c>
      <c r="L1639" s="61"/>
      <c r="M1639" s="211" t="s">
        <v>22</v>
      </c>
      <c r="N1639" s="212" t="s">
        <v>47</v>
      </c>
      <c r="O1639" s="42"/>
      <c r="P1639" s="213">
        <f>O1639*H1639</f>
        <v>0</v>
      </c>
      <c r="Q1639" s="213">
        <v>0</v>
      </c>
      <c r="R1639" s="213">
        <f>Q1639*H1639</f>
        <v>0</v>
      </c>
      <c r="S1639" s="213">
        <v>2.5999999999999999E-3</v>
      </c>
      <c r="T1639" s="214">
        <f>S1639*H1639</f>
        <v>8.0599999999999995E-3</v>
      </c>
      <c r="AR1639" s="24" t="s">
        <v>187</v>
      </c>
      <c r="AT1639" s="24" t="s">
        <v>182</v>
      </c>
      <c r="AU1639" s="24" t="s">
        <v>84</v>
      </c>
      <c r="AY1639" s="24" t="s">
        <v>179</v>
      </c>
      <c r="BE1639" s="215">
        <f>IF(N1639="základní",J1639,0)</f>
        <v>0</v>
      </c>
      <c r="BF1639" s="215">
        <f>IF(N1639="snížená",J1639,0)</f>
        <v>0</v>
      </c>
      <c r="BG1639" s="215">
        <f>IF(N1639="zákl. přenesená",J1639,0)</f>
        <v>0</v>
      </c>
      <c r="BH1639" s="215">
        <f>IF(N1639="sníž. přenesená",J1639,0)</f>
        <v>0</v>
      </c>
      <c r="BI1639" s="215">
        <f>IF(N1639="nulová",J1639,0)</f>
        <v>0</v>
      </c>
      <c r="BJ1639" s="24" t="s">
        <v>24</v>
      </c>
      <c r="BK1639" s="215">
        <f>ROUND(I1639*H1639,2)</f>
        <v>0</v>
      </c>
      <c r="BL1639" s="24" t="s">
        <v>187</v>
      </c>
      <c r="BM1639" s="24" t="s">
        <v>1599</v>
      </c>
    </row>
    <row r="1640" spans="2:65" s="12" customFormat="1" ht="13.5">
      <c r="B1640" s="216"/>
      <c r="C1640" s="217"/>
      <c r="D1640" s="218" t="s">
        <v>189</v>
      </c>
      <c r="E1640" s="219" t="s">
        <v>22</v>
      </c>
      <c r="F1640" s="220" t="s">
        <v>1575</v>
      </c>
      <c r="G1640" s="217"/>
      <c r="H1640" s="221">
        <v>3.1</v>
      </c>
      <c r="I1640" s="222"/>
      <c r="J1640" s="217"/>
      <c r="K1640" s="217"/>
      <c r="L1640" s="223"/>
      <c r="M1640" s="224"/>
      <c r="N1640" s="225"/>
      <c r="O1640" s="225"/>
      <c r="P1640" s="225"/>
      <c r="Q1640" s="225"/>
      <c r="R1640" s="225"/>
      <c r="S1640" s="225"/>
      <c r="T1640" s="226"/>
      <c r="AT1640" s="227" t="s">
        <v>189</v>
      </c>
      <c r="AU1640" s="227" t="s">
        <v>84</v>
      </c>
      <c r="AV1640" s="12" t="s">
        <v>84</v>
      </c>
      <c r="AW1640" s="12" t="s">
        <v>39</v>
      </c>
      <c r="AX1640" s="12" t="s">
        <v>76</v>
      </c>
      <c r="AY1640" s="227" t="s">
        <v>179</v>
      </c>
    </row>
    <row r="1641" spans="2:65" s="13" customFormat="1" ht="13.5">
      <c r="B1641" s="228"/>
      <c r="C1641" s="229"/>
      <c r="D1641" s="230" t="s">
        <v>189</v>
      </c>
      <c r="E1641" s="231" t="s">
        <v>22</v>
      </c>
      <c r="F1641" s="232" t="s">
        <v>191</v>
      </c>
      <c r="G1641" s="229"/>
      <c r="H1641" s="233">
        <v>3.1</v>
      </c>
      <c r="I1641" s="234"/>
      <c r="J1641" s="229"/>
      <c r="K1641" s="229"/>
      <c r="L1641" s="235"/>
      <c r="M1641" s="236"/>
      <c r="N1641" s="237"/>
      <c r="O1641" s="237"/>
      <c r="P1641" s="237"/>
      <c r="Q1641" s="237"/>
      <c r="R1641" s="237"/>
      <c r="S1641" s="237"/>
      <c r="T1641" s="238"/>
      <c r="AT1641" s="239" t="s">
        <v>189</v>
      </c>
      <c r="AU1641" s="239" t="s">
        <v>84</v>
      </c>
      <c r="AV1641" s="13" t="s">
        <v>187</v>
      </c>
      <c r="AW1641" s="13" t="s">
        <v>39</v>
      </c>
      <c r="AX1641" s="13" t="s">
        <v>24</v>
      </c>
      <c r="AY1641" s="239" t="s">
        <v>179</v>
      </c>
    </row>
    <row r="1642" spans="2:65" s="1" customFormat="1" ht="22.5" customHeight="1">
      <c r="B1642" s="41"/>
      <c r="C1642" s="204" t="s">
        <v>1600</v>
      </c>
      <c r="D1642" s="204" t="s">
        <v>182</v>
      </c>
      <c r="E1642" s="205" t="s">
        <v>1601</v>
      </c>
      <c r="F1642" s="206" t="s">
        <v>1602</v>
      </c>
      <c r="G1642" s="207" t="s">
        <v>372</v>
      </c>
      <c r="H1642" s="208">
        <v>10.37</v>
      </c>
      <c r="I1642" s="209"/>
      <c r="J1642" s="210">
        <f>ROUND(I1642*H1642,2)</f>
        <v>0</v>
      </c>
      <c r="K1642" s="206" t="s">
        <v>186</v>
      </c>
      <c r="L1642" s="61"/>
      <c r="M1642" s="211" t="s">
        <v>22</v>
      </c>
      <c r="N1642" s="212" t="s">
        <v>47</v>
      </c>
      <c r="O1642" s="42"/>
      <c r="P1642" s="213">
        <f>O1642*H1642</f>
        <v>0</v>
      </c>
      <c r="Q1642" s="213">
        <v>0</v>
      </c>
      <c r="R1642" s="213">
        <f>Q1642*H1642</f>
        <v>0</v>
      </c>
      <c r="S1642" s="213">
        <v>1.91E-3</v>
      </c>
      <c r="T1642" s="214">
        <f>S1642*H1642</f>
        <v>1.98067E-2</v>
      </c>
      <c r="AR1642" s="24" t="s">
        <v>187</v>
      </c>
      <c r="AT1642" s="24" t="s">
        <v>182</v>
      </c>
      <c r="AU1642" s="24" t="s">
        <v>84</v>
      </c>
      <c r="AY1642" s="24" t="s">
        <v>179</v>
      </c>
      <c r="BE1642" s="215">
        <f>IF(N1642="základní",J1642,0)</f>
        <v>0</v>
      </c>
      <c r="BF1642" s="215">
        <f>IF(N1642="snížená",J1642,0)</f>
        <v>0</v>
      </c>
      <c r="BG1642" s="215">
        <f>IF(N1642="zákl. přenesená",J1642,0)</f>
        <v>0</v>
      </c>
      <c r="BH1642" s="215">
        <f>IF(N1642="sníž. přenesená",J1642,0)</f>
        <v>0</v>
      </c>
      <c r="BI1642" s="215">
        <f>IF(N1642="nulová",J1642,0)</f>
        <v>0</v>
      </c>
      <c r="BJ1642" s="24" t="s">
        <v>24</v>
      </c>
      <c r="BK1642" s="215">
        <f>ROUND(I1642*H1642,2)</f>
        <v>0</v>
      </c>
      <c r="BL1642" s="24" t="s">
        <v>187</v>
      </c>
      <c r="BM1642" s="24" t="s">
        <v>1603</v>
      </c>
    </row>
    <row r="1643" spans="2:65" s="14" customFormat="1" ht="13.5">
      <c r="B1643" s="240"/>
      <c r="C1643" s="241"/>
      <c r="D1643" s="218" t="s">
        <v>189</v>
      </c>
      <c r="E1643" s="242" t="s">
        <v>22</v>
      </c>
      <c r="F1643" s="243" t="s">
        <v>1604</v>
      </c>
      <c r="G1643" s="241"/>
      <c r="H1643" s="244" t="s">
        <v>22</v>
      </c>
      <c r="I1643" s="245"/>
      <c r="J1643" s="241"/>
      <c r="K1643" s="241"/>
      <c r="L1643" s="246"/>
      <c r="M1643" s="247"/>
      <c r="N1643" s="248"/>
      <c r="O1643" s="248"/>
      <c r="P1643" s="248"/>
      <c r="Q1643" s="248"/>
      <c r="R1643" s="248"/>
      <c r="S1643" s="248"/>
      <c r="T1643" s="249"/>
      <c r="AT1643" s="250" t="s">
        <v>189</v>
      </c>
      <c r="AU1643" s="250" t="s">
        <v>84</v>
      </c>
      <c r="AV1643" s="14" t="s">
        <v>24</v>
      </c>
      <c r="AW1643" s="14" t="s">
        <v>39</v>
      </c>
      <c r="AX1643" s="14" t="s">
        <v>76</v>
      </c>
      <c r="AY1643" s="250" t="s">
        <v>179</v>
      </c>
    </row>
    <row r="1644" spans="2:65" s="12" customFormat="1" ht="13.5">
      <c r="B1644" s="216"/>
      <c r="C1644" s="217"/>
      <c r="D1644" s="218" t="s">
        <v>189</v>
      </c>
      <c r="E1644" s="219" t="s">
        <v>22</v>
      </c>
      <c r="F1644" s="220" t="s">
        <v>1605</v>
      </c>
      <c r="G1644" s="217"/>
      <c r="H1644" s="221">
        <v>10.37</v>
      </c>
      <c r="I1644" s="222"/>
      <c r="J1644" s="217"/>
      <c r="K1644" s="217"/>
      <c r="L1644" s="223"/>
      <c r="M1644" s="224"/>
      <c r="N1644" s="225"/>
      <c r="O1644" s="225"/>
      <c r="P1644" s="225"/>
      <c r="Q1644" s="225"/>
      <c r="R1644" s="225"/>
      <c r="S1644" s="225"/>
      <c r="T1644" s="226"/>
      <c r="AT1644" s="227" t="s">
        <v>189</v>
      </c>
      <c r="AU1644" s="227" t="s">
        <v>84</v>
      </c>
      <c r="AV1644" s="12" t="s">
        <v>84</v>
      </c>
      <c r="AW1644" s="12" t="s">
        <v>39</v>
      </c>
      <c r="AX1644" s="12" t="s">
        <v>76</v>
      </c>
      <c r="AY1644" s="227" t="s">
        <v>179</v>
      </c>
    </row>
    <row r="1645" spans="2:65" s="13" customFormat="1" ht="13.5">
      <c r="B1645" s="228"/>
      <c r="C1645" s="229"/>
      <c r="D1645" s="230" t="s">
        <v>189</v>
      </c>
      <c r="E1645" s="231" t="s">
        <v>22</v>
      </c>
      <c r="F1645" s="232" t="s">
        <v>191</v>
      </c>
      <c r="G1645" s="229"/>
      <c r="H1645" s="233">
        <v>10.37</v>
      </c>
      <c r="I1645" s="234"/>
      <c r="J1645" s="229"/>
      <c r="K1645" s="229"/>
      <c r="L1645" s="235"/>
      <c r="M1645" s="236"/>
      <c r="N1645" s="237"/>
      <c r="O1645" s="237"/>
      <c r="P1645" s="237"/>
      <c r="Q1645" s="237"/>
      <c r="R1645" s="237"/>
      <c r="S1645" s="237"/>
      <c r="T1645" s="238"/>
      <c r="AT1645" s="239" t="s">
        <v>189</v>
      </c>
      <c r="AU1645" s="239" t="s">
        <v>84</v>
      </c>
      <c r="AV1645" s="13" t="s">
        <v>187</v>
      </c>
      <c r="AW1645" s="13" t="s">
        <v>39</v>
      </c>
      <c r="AX1645" s="13" t="s">
        <v>24</v>
      </c>
      <c r="AY1645" s="239" t="s">
        <v>179</v>
      </c>
    </row>
    <row r="1646" spans="2:65" s="1" customFormat="1" ht="31.5" customHeight="1">
      <c r="B1646" s="41"/>
      <c r="C1646" s="204" t="s">
        <v>1606</v>
      </c>
      <c r="D1646" s="204" t="s">
        <v>182</v>
      </c>
      <c r="E1646" s="205" t="s">
        <v>1607</v>
      </c>
      <c r="F1646" s="206" t="s">
        <v>1608</v>
      </c>
      <c r="G1646" s="207" t="s">
        <v>212</v>
      </c>
      <c r="H1646" s="208">
        <v>2.9000000000000001E-2</v>
      </c>
      <c r="I1646" s="209"/>
      <c r="J1646" s="210">
        <f>ROUND(I1646*H1646,2)</f>
        <v>0</v>
      </c>
      <c r="K1646" s="206" t="s">
        <v>186</v>
      </c>
      <c r="L1646" s="61"/>
      <c r="M1646" s="211" t="s">
        <v>22</v>
      </c>
      <c r="N1646" s="212" t="s">
        <v>47</v>
      </c>
      <c r="O1646" s="42"/>
      <c r="P1646" s="213">
        <f>O1646*H1646</f>
        <v>0</v>
      </c>
      <c r="Q1646" s="213">
        <v>0</v>
      </c>
      <c r="R1646" s="213">
        <f>Q1646*H1646</f>
        <v>0</v>
      </c>
      <c r="S1646" s="213">
        <v>0</v>
      </c>
      <c r="T1646" s="214">
        <f>S1646*H1646</f>
        <v>0</v>
      </c>
      <c r="AR1646" s="24" t="s">
        <v>187</v>
      </c>
      <c r="AT1646" s="24" t="s">
        <v>182</v>
      </c>
      <c r="AU1646" s="24" t="s">
        <v>84</v>
      </c>
      <c r="AY1646" s="24" t="s">
        <v>179</v>
      </c>
      <c r="BE1646" s="215">
        <f>IF(N1646="základní",J1646,0)</f>
        <v>0</v>
      </c>
      <c r="BF1646" s="215">
        <f>IF(N1646="snížená",J1646,0)</f>
        <v>0</v>
      </c>
      <c r="BG1646" s="215">
        <f>IF(N1646="zákl. přenesená",J1646,0)</f>
        <v>0</v>
      </c>
      <c r="BH1646" s="215">
        <f>IF(N1646="sníž. přenesená",J1646,0)</f>
        <v>0</v>
      </c>
      <c r="BI1646" s="215">
        <f>IF(N1646="nulová",J1646,0)</f>
        <v>0</v>
      </c>
      <c r="BJ1646" s="24" t="s">
        <v>24</v>
      </c>
      <c r="BK1646" s="215">
        <f>ROUND(I1646*H1646,2)</f>
        <v>0</v>
      </c>
      <c r="BL1646" s="24" t="s">
        <v>187</v>
      </c>
      <c r="BM1646" s="24" t="s">
        <v>1609</v>
      </c>
    </row>
    <row r="1647" spans="2:65" s="12" customFormat="1" ht="13.5">
      <c r="B1647" s="216"/>
      <c r="C1647" s="217"/>
      <c r="D1647" s="218" t="s">
        <v>189</v>
      </c>
      <c r="E1647" s="219" t="s">
        <v>22</v>
      </c>
      <c r="F1647" s="220" t="s">
        <v>1610</v>
      </c>
      <c r="G1647" s="217"/>
      <c r="H1647" s="221">
        <v>2.9000000000000001E-2</v>
      </c>
      <c r="I1647" s="222"/>
      <c r="J1647" s="217"/>
      <c r="K1647" s="217"/>
      <c r="L1647" s="223"/>
      <c r="M1647" s="224"/>
      <c r="N1647" s="225"/>
      <c r="O1647" s="225"/>
      <c r="P1647" s="225"/>
      <c r="Q1647" s="225"/>
      <c r="R1647" s="225"/>
      <c r="S1647" s="225"/>
      <c r="T1647" s="226"/>
      <c r="AT1647" s="227" t="s">
        <v>189</v>
      </c>
      <c r="AU1647" s="227" t="s">
        <v>84</v>
      </c>
      <c r="AV1647" s="12" t="s">
        <v>84</v>
      </c>
      <c r="AW1647" s="12" t="s">
        <v>39</v>
      </c>
      <c r="AX1647" s="12" t="s">
        <v>24</v>
      </c>
      <c r="AY1647" s="227" t="s">
        <v>179</v>
      </c>
    </row>
    <row r="1648" spans="2:65" s="11" customFormat="1" ht="29.85" customHeight="1">
      <c r="B1648" s="187"/>
      <c r="C1648" s="188"/>
      <c r="D1648" s="201" t="s">
        <v>75</v>
      </c>
      <c r="E1648" s="202" t="s">
        <v>1611</v>
      </c>
      <c r="F1648" s="202" t="s">
        <v>1612</v>
      </c>
      <c r="G1648" s="188"/>
      <c r="H1648" s="188"/>
      <c r="I1648" s="191"/>
      <c r="J1648" s="203">
        <f>BK1648</f>
        <v>0</v>
      </c>
      <c r="K1648" s="188"/>
      <c r="L1648" s="193"/>
      <c r="M1648" s="194"/>
      <c r="N1648" s="195"/>
      <c r="O1648" s="195"/>
      <c r="P1648" s="196">
        <f>SUM(P1649:P1869)</f>
        <v>0</v>
      </c>
      <c r="Q1648" s="195"/>
      <c r="R1648" s="196">
        <f>SUM(R1649:R1869)</f>
        <v>6.1499999999999992E-3</v>
      </c>
      <c r="S1648" s="195"/>
      <c r="T1648" s="197">
        <f>SUM(T1649:T1869)</f>
        <v>0</v>
      </c>
      <c r="AR1648" s="198" t="s">
        <v>84</v>
      </c>
      <c r="AT1648" s="199" t="s">
        <v>75</v>
      </c>
      <c r="AU1648" s="199" t="s">
        <v>24</v>
      </c>
      <c r="AY1648" s="198" t="s">
        <v>179</v>
      </c>
      <c r="BK1648" s="200">
        <f>SUM(BK1649:BK1869)</f>
        <v>0</v>
      </c>
    </row>
    <row r="1649" spans="2:65" s="1" customFormat="1" ht="22.5" customHeight="1">
      <c r="B1649" s="41"/>
      <c r="C1649" s="254" t="s">
        <v>1613</v>
      </c>
      <c r="D1649" s="254" t="s">
        <v>267</v>
      </c>
      <c r="E1649" s="255" t="s">
        <v>1614</v>
      </c>
      <c r="F1649" s="256" t="s">
        <v>1615</v>
      </c>
      <c r="G1649" s="257" t="s">
        <v>328</v>
      </c>
      <c r="H1649" s="258">
        <v>104</v>
      </c>
      <c r="I1649" s="259"/>
      <c r="J1649" s="260">
        <f>ROUND(I1649*H1649,2)</f>
        <v>0</v>
      </c>
      <c r="K1649" s="256" t="s">
        <v>186</v>
      </c>
      <c r="L1649" s="261"/>
      <c r="M1649" s="262" t="s">
        <v>22</v>
      </c>
      <c r="N1649" s="263" t="s">
        <v>47</v>
      </c>
      <c r="O1649" s="42"/>
      <c r="P1649" s="213">
        <f>O1649*H1649</f>
        <v>0</v>
      </c>
      <c r="Q1649" s="213">
        <v>0</v>
      </c>
      <c r="R1649" s="213">
        <f>Q1649*H1649</f>
        <v>0</v>
      </c>
      <c r="S1649" s="213">
        <v>0</v>
      </c>
      <c r="T1649" s="214">
        <f>S1649*H1649</f>
        <v>0</v>
      </c>
      <c r="AR1649" s="24" t="s">
        <v>311</v>
      </c>
      <c r="AT1649" s="24" t="s">
        <v>267</v>
      </c>
      <c r="AU1649" s="24" t="s">
        <v>84</v>
      </c>
      <c r="AY1649" s="24" t="s">
        <v>179</v>
      </c>
      <c r="BE1649" s="215">
        <f>IF(N1649="základní",J1649,0)</f>
        <v>0</v>
      </c>
      <c r="BF1649" s="215">
        <f>IF(N1649="snížená",J1649,0)</f>
        <v>0</v>
      </c>
      <c r="BG1649" s="215">
        <f>IF(N1649="zákl. přenesená",J1649,0)</f>
        <v>0</v>
      </c>
      <c r="BH1649" s="215">
        <f>IF(N1649="sníž. přenesená",J1649,0)</f>
        <v>0</v>
      </c>
      <c r="BI1649" s="215">
        <f>IF(N1649="nulová",J1649,0)</f>
        <v>0</v>
      </c>
      <c r="BJ1649" s="24" t="s">
        <v>24</v>
      </c>
      <c r="BK1649" s="215">
        <f>ROUND(I1649*H1649,2)</f>
        <v>0</v>
      </c>
      <c r="BL1649" s="24" t="s">
        <v>266</v>
      </c>
      <c r="BM1649" s="24" t="s">
        <v>1616</v>
      </c>
    </row>
    <row r="1650" spans="2:65" s="14" customFormat="1" ht="13.5">
      <c r="B1650" s="240"/>
      <c r="C1650" s="241"/>
      <c r="D1650" s="218" t="s">
        <v>189</v>
      </c>
      <c r="E1650" s="242" t="s">
        <v>22</v>
      </c>
      <c r="F1650" s="243" t="s">
        <v>1617</v>
      </c>
      <c r="G1650" s="241"/>
      <c r="H1650" s="244" t="s">
        <v>22</v>
      </c>
      <c r="I1650" s="245"/>
      <c r="J1650" s="241"/>
      <c r="K1650" s="241"/>
      <c r="L1650" s="246"/>
      <c r="M1650" s="247"/>
      <c r="N1650" s="248"/>
      <c r="O1650" s="248"/>
      <c r="P1650" s="248"/>
      <c r="Q1650" s="248"/>
      <c r="R1650" s="248"/>
      <c r="S1650" s="248"/>
      <c r="T1650" s="249"/>
      <c r="AT1650" s="250" t="s">
        <v>189</v>
      </c>
      <c r="AU1650" s="250" t="s">
        <v>84</v>
      </c>
      <c r="AV1650" s="14" t="s">
        <v>24</v>
      </c>
      <c r="AW1650" s="14" t="s">
        <v>39</v>
      </c>
      <c r="AX1650" s="14" t="s">
        <v>76</v>
      </c>
      <c r="AY1650" s="250" t="s">
        <v>179</v>
      </c>
    </row>
    <row r="1651" spans="2:65" s="12" customFormat="1" ht="13.5">
      <c r="B1651" s="216"/>
      <c r="C1651" s="217"/>
      <c r="D1651" s="218" t="s">
        <v>189</v>
      </c>
      <c r="E1651" s="219" t="s">
        <v>22</v>
      </c>
      <c r="F1651" s="220" t="s">
        <v>1618</v>
      </c>
      <c r="G1651" s="217"/>
      <c r="H1651" s="221">
        <v>104</v>
      </c>
      <c r="I1651" s="222"/>
      <c r="J1651" s="217"/>
      <c r="K1651" s="217"/>
      <c r="L1651" s="223"/>
      <c r="M1651" s="224"/>
      <c r="N1651" s="225"/>
      <c r="O1651" s="225"/>
      <c r="P1651" s="225"/>
      <c r="Q1651" s="225"/>
      <c r="R1651" s="225"/>
      <c r="S1651" s="225"/>
      <c r="T1651" s="226"/>
      <c r="AT1651" s="227" t="s">
        <v>189</v>
      </c>
      <c r="AU1651" s="227" t="s">
        <v>84</v>
      </c>
      <c r="AV1651" s="12" t="s">
        <v>84</v>
      </c>
      <c r="AW1651" s="12" t="s">
        <v>39</v>
      </c>
      <c r="AX1651" s="12" t="s">
        <v>76</v>
      </c>
      <c r="AY1651" s="227" t="s">
        <v>179</v>
      </c>
    </row>
    <row r="1652" spans="2:65" s="13" customFormat="1" ht="13.5">
      <c r="B1652" s="228"/>
      <c r="C1652" s="229"/>
      <c r="D1652" s="230" t="s">
        <v>189</v>
      </c>
      <c r="E1652" s="231" t="s">
        <v>22</v>
      </c>
      <c r="F1652" s="232" t="s">
        <v>191</v>
      </c>
      <c r="G1652" s="229"/>
      <c r="H1652" s="233">
        <v>104</v>
      </c>
      <c r="I1652" s="234"/>
      <c r="J1652" s="229"/>
      <c r="K1652" s="229"/>
      <c r="L1652" s="235"/>
      <c r="M1652" s="236"/>
      <c r="N1652" s="237"/>
      <c r="O1652" s="237"/>
      <c r="P1652" s="237"/>
      <c r="Q1652" s="237"/>
      <c r="R1652" s="237"/>
      <c r="S1652" s="237"/>
      <c r="T1652" s="238"/>
      <c r="AT1652" s="239" t="s">
        <v>189</v>
      </c>
      <c r="AU1652" s="239" t="s">
        <v>84</v>
      </c>
      <c r="AV1652" s="13" t="s">
        <v>187</v>
      </c>
      <c r="AW1652" s="13" t="s">
        <v>39</v>
      </c>
      <c r="AX1652" s="13" t="s">
        <v>24</v>
      </c>
      <c r="AY1652" s="239" t="s">
        <v>179</v>
      </c>
    </row>
    <row r="1653" spans="2:65" s="1" customFormat="1" ht="22.5" customHeight="1">
      <c r="B1653" s="41"/>
      <c r="C1653" s="254" t="s">
        <v>1619</v>
      </c>
      <c r="D1653" s="254" t="s">
        <v>267</v>
      </c>
      <c r="E1653" s="255" t="s">
        <v>1620</v>
      </c>
      <c r="F1653" s="256" t="s">
        <v>1621</v>
      </c>
      <c r="G1653" s="257" t="s">
        <v>328</v>
      </c>
      <c r="H1653" s="258">
        <v>80.748000000000005</v>
      </c>
      <c r="I1653" s="259"/>
      <c r="J1653" s="260">
        <f>ROUND(I1653*H1653,2)</f>
        <v>0</v>
      </c>
      <c r="K1653" s="256" t="s">
        <v>186</v>
      </c>
      <c r="L1653" s="261"/>
      <c r="M1653" s="262" t="s">
        <v>22</v>
      </c>
      <c r="N1653" s="263" t="s">
        <v>47</v>
      </c>
      <c r="O1653" s="42"/>
      <c r="P1653" s="213">
        <f>O1653*H1653</f>
        <v>0</v>
      </c>
      <c r="Q1653" s="213">
        <v>0</v>
      </c>
      <c r="R1653" s="213">
        <f>Q1653*H1653</f>
        <v>0</v>
      </c>
      <c r="S1653" s="213">
        <v>0</v>
      </c>
      <c r="T1653" s="214">
        <f>S1653*H1653</f>
        <v>0</v>
      </c>
      <c r="AR1653" s="24" t="s">
        <v>311</v>
      </c>
      <c r="AT1653" s="24" t="s">
        <v>267</v>
      </c>
      <c r="AU1653" s="24" t="s">
        <v>84</v>
      </c>
      <c r="AY1653" s="24" t="s">
        <v>179</v>
      </c>
      <c r="BE1653" s="215">
        <f>IF(N1653="základní",J1653,0)</f>
        <v>0</v>
      </c>
      <c r="BF1653" s="215">
        <f>IF(N1653="snížená",J1653,0)</f>
        <v>0</v>
      </c>
      <c r="BG1653" s="215">
        <f>IF(N1653="zákl. přenesená",J1653,0)</f>
        <v>0</v>
      </c>
      <c r="BH1653" s="215">
        <f>IF(N1653="sníž. přenesená",J1653,0)</f>
        <v>0</v>
      </c>
      <c r="BI1653" s="215">
        <f>IF(N1653="nulová",J1653,0)</f>
        <v>0</v>
      </c>
      <c r="BJ1653" s="24" t="s">
        <v>24</v>
      </c>
      <c r="BK1653" s="215">
        <f>ROUND(I1653*H1653,2)</f>
        <v>0</v>
      </c>
      <c r="BL1653" s="24" t="s">
        <v>266</v>
      </c>
      <c r="BM1653" s="24" t="s">
        <v>1622</v>
      </c>
    </row>
    <row r="1654" spans="2:65" s="12" customFormat="1" ht="13.5">
      <c r="B1654" s="216"/>
      <c r="C1654" s="217"/>
      <c r="D1654" s="218" t="s">
        <v>189</v>
      </c>
      <c r="E1654" s="219" t="s">
        <v>22</v>
      </c>
      <c r="F1654" s="220" t="s">
        <v>1623</v>
      </c>
      <c r="G1654" s="217"/>
      <c r="H1654" s="221">
        <v>80.748000000000005</v>
      </c>
      <c r="I1654" s="222"/>
      <c r="J1654" s="217"/>
      <c r="K1654" s="217"/>
      <c r="L1654" s="223"/>
      <c r="M1654" s="224"/>
      <c r="N1654" s="225"/>
      <c r="O1654" s="225"/>
      <c r="P1654" s="225"/>
      <c r="Q1654" s="225"/>
      <c r="R1654" s="225"/>
      <c r="S1654" s="225"/>
      <c r="T1654" s="226"/>
      <c r="AT1654" s="227" t="s">
        <v>189</v>
      </c>
      <c r="AU1654" s="227" t="s">
        <v>84</v>
      </c>
      <c r="AV1654" s="12" t="s">
        <v>84</v>
      </c>
      <c r="AW1654" s="12" t="s">
        <v>39</v>
      </c>
      <c r="AX1654" s="12" t="s">
        <v>76</v>
      </c>
      <c r="AY1654" s="227" t="s">
        <v>179</v>
      </c>
    </row>
    <row r="1655" spans="2:65" s="13" customFormat="1" ht="13.5">
      <c r="B1655" s="228"/>
      <c r="C1655" s="229"/>
      <c r="D1655" s="230" t="s">
        <v>189</v>
      </c>
      <c r="E1655" s="231" t="s">
        <v>22</v>
      </c>
      <c r="F1655" s="232" t="s">
        <v>191</v>
      </c>
      <c r="G1655" s="229"/>
      <c r="H1655" s="233">
        <v>80.748000000000005</v>
      </c>
      <c r="I1655" s="234"/>
      <c r="J1655" s="229"/>
      <c r="K1655" s="229"/>
      <c r="L1655" s="235"/>
      <c r="M1655" s="236"/>
      <c r="N1655" s="237"/>
      <c r="O1655" s="237"/>
      <c r="P1655" s="237"/>
      <c r="Q1655" s="237"/>
      <c r="R1655" s="237"/>
      <c r="S1655" s="237"/>
      <c r="T1655" s="238"/>
      <c r="AT1655" s="239" t="s">
        <v>189</v>
      </c>
      <c r="AU1655" s="239" t="s">
        <v>84</v>
      </c>
      <c r="AV1655" s="13" t="s">
        <v>187</v>
      </c>
      <c r="AW1655" s="13" t="s">
        <v>39</v>
      </c>
      <c r="AX1655" s="13" t="s">
        <v>24</v>
      </c>
      <c r="AY1655" s="239" t="s">
        <v>179</v>
      </c>
    </row>
    <row r="1656" spans="2:65" s="1" customFormat="1" ht="22.5" customHeight="1">
      <c r="B1656" s="41"/>
      <c r="C1656" s="254" t="s">
        <v>1624</v>
      </c>
      <c r="D1656" s="254" t="s">
        <v>267</v>
      </c>
      <c r="E1656" s="255" t="s">
        <v>1625</v>
      </c>
      <c r="F1656" s="256" t="s">
        <v>1626</v>
      </c>
      <c r="G1656" s="257" t="s">
        <v>185</v>
      </c>
      <c r="H1656" s="258">
        <v>568.846</v>
      </c>
      <c r="I1656" s="259"/>
      <c r="J1656" s="260">
        <f>ROUND(I1656*H1656,2)</f>
        <v>0</v>
      </c>
      <c r="K1656" s="256" t="s">
        <v>186</v>
      </c>
      <c r="L1656" s="261"/>
      <c r="M1656" s="262" t="s">
        <v>22</v>
      </c>
      <c r="N1656" s="263" t="s">
        <v>47</v>
      </c>
      <c r="O1656" s="42"/>
      <c r="P1656" s="213">
        <f>O1656*H1656</f>
        <v>0</v>
      </c>
      <c r="Q1656" s="213">
        <v>0</v>
      </c>
      <c r="R1656" s="213">
        <f>Q1656*H1656</f>
        <v>0</v>
      </c>
      <c r="S1656" s="213">
        <v>0</v>
      </c>
      <c r="T1656" s="214">
        <f>S1656*H1656</f>
        <v>0</v>
      </c>
      <c r="AR1656" s="24" t="s">
        <v>311</v>
      </c>
      <c r="AT1656" s="24" t="s">
        <v>267</v>
      </c>
      <c r="AU1656" s="24" t="s">
        <v>84</v>
      </c>
      <c r="AY1656" s="24" t="s">
        <v>179</v>
      </c>
      <c r="BE1656" s="215">
        <f>IF(N1656="základní",J1656,0)</f>
        <v>0</v>
      </c>
      <c r="BF1656" s="215">
        <f>IF(N1656="snížená",J1656,0)</f>
        <v>0</v>
      </c>
      <c r="BG1656" s="215">
        <f>IF(N1656="zákl. přenesená",J1656,0)</f>
        <v>0</v>
      </c>
      <c r="BH1656" s="215">
        <f>IF(N1656="sníž. přenesená",J1656,0)</f>
        <v>0</v>
      </c>
      <c r="BI1656" s="215">
        <f>IF(N1656="nulová",J1656,0)</f>
        <v>0</v>
      </c>
      <c r="BJ1656" s="24" t="s">
        <v>24</v>
      </c>
      <c r="BK1656" s="215">
        <f>ROUND(I1656*H1656,2)</f>
        <v>0</v>
      </c>
      <c r="BL1656" s="24" t="s">
        <v>266</v>
      </c>
      <c r="BM1656" s="24" t="s">
        <v>1627</v>
      </c>
    </row>
    <row r="1657" spans="2:65" s="12" customFormat="1" ht="13.5">
      <c r="B1657" s="216"/>
      <c r="C1657" s="217"/>
      <c r="D1657" s="218" t="s">
        <v>189</v>
      </c>
      <c r="E1657" s="219" t="s">
        <v>22</v>
      </c>
      <c r="F1657" s="220" t="s">
        <v>1628</v>
      </c>
      <c r="G1657" s="217"/>
      <c r="H1657" s="221">
        <v>568.846</v>
      </c>
      <c r="I1657" s="222"/>
      <c r="J1657" s="217"/>
      <c r="K1657" s="217"/>
      <c r="L1657" s="223"/>
      <c r="M1657" s="224"/>
      <c r="N1657" s="225"/>
      <c r="O1657" s="225"/>
      <c r="P1657" s="225"/>
      <c r="Q1657" s="225"/>
      <c r="R1657" s="225"/>
      <c r="S1657" s="225"/>
      <c r="T1657" s="226"/>
      <c r="AT1657" s="227" t="s">
        <v>189</v>
      </c>
      <c r="AU1657" s="227" t="s">
        <v>84</v>
      </c>
      <c r="AV1657" s="12" t="s">
        <v>84</v>
      </c>
      <c r="AW1657" s="12" t="s">
        <v>39</v>
      </c>
      <c r="AX1657" s="12" t="s">
        <v>76</v>
      </c>
      <c r="AY1657" s="227" t="s">
        <v>179</v>
      </c>
    </row>
    <row r="1658" spans="2:65" s="13" customFormat="1" ht="13.5">
      <c r="B1658" s="228"/>
      <c r="C1658" s="229"/>
      <c r="D1658" s="230" t="s">
        <v>189</v>
      </c>
      <c r="E1658" s="231" t="s">
        <v>22</v>
      </c>
      <c r="F1658" s="232" t="s">
        <v>191</v>
      </c>
      <c r="G1658" s="229"/>
      <c r="H1658" s="233">
        <v>568.846</v>
      </c>
      <c r="I1658" s="234"/>
      <c r="J1658" s="229"/>
      <c r="K1658" s="229"/>
      <c r="L1658" s="235"/>
      <c r="M1658" s="236"/>
      <c r="N1658" s="237"/>
      <c r="O1658" s="237"/>
      <c r="P1658" s="237"/>
      <c r="Q1658" s="237"/>
      <c r="R1658" s="237"/>
      <c r="S1658" s="237"/>
      <c r="T1658" s="238"/>
      <c r="AT1658" s="239" t="s">
        <v>189</v>
      </c>
      <c r="AU1658" s="239" t="s">
        <v>84</v>
      </c>
      <c r="AV1658" s="13" t="s">
        <v>187</v>
      </c>
      <c r="AW1658" s="13" t="s">
        <v>39</v>
      </c>
      <c r="AX1658" s="13" t="s">
        <v>24</v>
      </c>
      <c r="AY1658" s="239" t="s">
        <v>179</v>
      </c>
    </row>
    <row r="1659" spans="2:65" s="1" customFormat="1" ht="22.5" customHeight="1">
      <c r="B1659" s="41"/>
      <c r="C1659" s="254" t="s">
        <v>1629</v>
      </c>
      <c r="D1659" s="254" t="s">
        <v>267</v>
      </c>
      <c r="E1659" s="255" t="s">
        <v>1630</v>
      </c>
      <c r="F1659" s="256" t="s">
        <v>1631</v>
      </c>
      <c r="G1659" s="257" t="s">
        <v>328</v>
      </c>
      <c r="H1659" s="258">
        <v>16</v>
      </c>
      <c r="I1659" s="259"/>
      <c r="J1659" s="260">
        <f>ROUND(I1659*H1659,2)</f>
        <v>0</v>
      </c>
      <c r="K1659" s="256" t="s">
        <v>186</v>
      </c>
      <c r="L1659" s="261"/>
      <c r="M1659" s="262" t="s">
        <v>22</v>
      </c>
      <c r="N1659" s="263" t="s">
        <v>47</v>
      </c>
      <c r="O1659" s="42"/>
      <c r="P1659" s="213">
        <f>O1659*H1659</f>
        <v>0</v>
      </c>
      <c r="Q1659" s="213">
        <v>0</v>
      </c>
      <c r="R1659" s="213">
        <f>Q1659*H1659</f>
        <v>0</v>
      </c>
      <c r="S1659" s="213">
        <v>0</v>
      </c>
      <c r="T1659" s="214">
        <f>S1659*H1659</f>
        <v>0</v>
      </c>
      <c r="AR1659" s="24" t="s">
        <v>311</v>
      </c>
      <c r="AT1659" s="24" t="s">
        <v>267</v>
      </c>
      <c r="AU1659" s="24" t="s">
        <v>84</v>
      </c>
      <c r="AY1659" s="24" t="s">
        <v>179</v>
      </c>
      <c r="BE1659" s="215">
        <f>IF(N1659="základní",J1659,0)</f>
        <v>0</v>
      </c>
      <c r="BF1659" s="215">
        <f>IF(N1659="snížená",J1659,0)</f>
        <v>0</v>
      </c>
      <c r="BG1659" s="215">
        <f>IF(N1659="zákl. přenesená",J1659,0)</f>
        <v>0</v>
      </c>
      <c r="BH1659" s="215">
        <f>IF(N1659="sníž. přenesená",J1659,0)</f>
        <v>0</v>
      </c>
      <c r="BI1659" s="215">
        <f>IF(N1659="nulová",J1659,0)</f>
        <v>0</v>
      </c>
      <c r="BJ1659" s="24" t="s">
        <v>24</v>
      </c>
      <c r="BK1659" s="215">
        <f>ROUND(I1659*H1659,2)</f>
        <v>0</v>
      </c>
      <c r="BL1659" s="24" t="s">
        <v>266</v>
      </c>
      <c r="BM1659" s="24" t="s">
        <v>1632</v>
      </c>
    </row>
    <row r="1660" spans="2:65" s="12" customFormat="1" ht="13.5">
      <c r="B1660" s="216"/>
      <c r="C1660" s="217"/>
      <c r="D1660" s="218" t="s">
        <v>189</v>
      </c>
      <c r="E1660" s="219" t="s">
        <v>22</v>
      </c>
      <c r="F1660" s="220" t="s">
        <v>1633</v>
      </c>
      <c r="G1660" s="217"/>
      <c r="H1660" s="221">
        <v>16</v>
      </c>
      <c r="I1660" s="222"/>
      <c r="J1660" s="217"/>
      <c r="K1660" s="217"/>
      <c r="L1660" s="223"/>
      <c r="M1660" s="224"/>
      <c r="N1660" s="225"/>
      <c r="O1660" s="225"/>
      <c r="P1660" s="225"/>
      <c r="Q1660" s="225"/>
      <c r="R1660" s="225"/>
      <c r="S1660" s="225"/>
      <c r="T1660" s="226"/>
      <c r="AT1660" s="227" t="s">
        <v>189</v>
      </c>
      <c r="AU1660" s="227" t="s">
        <v>84</v>
      </c>
      <c r="AV1660" s="12" t="s">
        <v>84</v>
      </c>
      <c r="AW1660" s="12" t="s">
        <v>39</v>
      </c>
      <c r="AX1660" s="12" t="s">
        <v>76</v>
      </c>
      <c r="AY1660" s="227" t="s">
        <v>179</v>
      </c>
    </row>
    <row r="1661" spans="2:65" s="13" customFormat="1" ht="13.5">
      <c r="B1661" s="228"/>
      <c r="C1661" s="229"/>
      <c r="D1661" s="230" t="s">
        <v>189</v>
      </c>
      <c r="E1661" s="231" t="s">
        <v>22</v>
      </c>
      <c r="F1661" s="232" t="s">
        <v>191</v>
      </c>
      <c r="G1661" s="229"/>
      <c r="H1661" s="233">
        <v>16</v>
      </c>
      <c r="I1661" s="234"/>
      <c r="J1661" s="229"/>
      <c r="K1661" s="229"/>
      <c r="L1661" s="235"/>
      <c r="M1661" s="236"/>
      <c r="N1661" s="237"/>
      <c r="O1661" s="237"/>
      <c r="P1661" s="237"/>
      <c r="Q1661" s="237"/>
      <c r="R1661" s="237"/>
      <c r="S1661" s="237"/>
      <c r="T1661" s="238"/>
      <c r="AT1661" s="239" t="s">
        <v>189</v>
      </c>
      <c r="AU1661" s="239" t="s">
        <v>84</v>
      </c>
      <c r="AV1661" s="13" t="s">
        <v>187</v>
      </c>
      <c r="AW1661" s="13" t="s">
        <v>39</v>
      </c>
      <c r="AX1661" s="13" t="s">
        <v>24</v>
      </c>
      <c r="AY1661" s="239" t="s">
        <v>179</v>
      </c>
    </row>
    <row r="1662" spans="2:65" s="1" customFormat="1" ht="31.5" customHeight="1">
      <c r="B1662" s="41"/>
      <c r="C1662" s="204" t="s">
        <v>1634</v>
      </c>
      <c r="D1662" s="204" t="s">
        <v>182</v>
      </c>
      <c r="E1662" s="205" t="s">
        <v>1635</v>
      </c>
      <c r="F1662" s="206" t="s">
        <v>1636</v>
      </c>
      <c r="G1662" s="207" t="s">
        <v>185</v>
      </c>
      <c r="H1662" s="208">
        <v>494.649</v>
      </c>
      <c r="I1662" s="209"/>
      <c r="J1662" s="210">
        <f>ROUND(I1662*H1662,2)</f>
        <v>0</v>
      </c>
      <c r="K1662" s="206" t="s">
        <v>186</v>
      </c>
      <c r="L1662" s="61"/>
      <c r="M1662" s="211" t="s">
        <v>22</v>
      </c>
      <c r="N1662" s="212" t="s">
        <v>47</v>
      </c>
      <c r="O1662" s="42"/>
      <c r="P1662" s="213">
        <f>O1662*H1662</f>
        <v>0</v>
      </c>
      <c r="Q1662" s="213">
        <v>0</v>
      </c>
      <c r="R1662" s="213">
        <f>Q1662*H1662</f>
        <v>0</v>
      </c>
      <c r="S1662" s="213">
        <v>0</v>
      </c>
      <c r="T1662" s="214">
        <f>S1662*H1662</f>
        <v>0</v>
      </c>
      <c r="AR1662" s="24" t="s">
        <v>266</v>
      </c>
      <c r="AT1662" s="24" t="s">
        <v>182</v>
      </c>
      <c r="AU1662" s="24" t="s">
        <v>84</v>
      </c>
      <c r="AY1662" s="24" t="s">
        <v>179</v>
      </c>
      <c r="BE1662" s="215">
        <f>IF(N1662="základní",J1662,0)</f>
        <v>0</v>
      </c>
      <c r="BF1662" s="215">
        <f>IF(N1662="snížená",J1662,0)</f>
        <v>0</v>
      </c>
      <c r="BG1662" s="215">
        <f>IF(N1662="zákl. přenesená",J1662,0)</f>
        <v>0</v>
      </c>
      <c r="BH1662" s="215">
        <f>IF(N1662="sníž. přenesená",J1662,0)</f>
        <v>0</v>
      </c>
      <c r="BI1662" s="215">
        <f>IF(N1662="nulová",J1662,0)</f>
        <v>0</v>
      </c>
      <c r="BJ1662" s="24" t="s">
        <v>24</v>
      </c>
      <c r="BK1662" s="215">
        <f>ROUND(I1662*H1662,2)</f>
        <v>0</v>
      </c>
      <c r="BL1662" s="24" t="s">
        <v>266</v>
      </c>
      <c r="BM1662" s="24" t="s">
        <v>1637</v>
      </c>
    </row>
    <row r="1663" spans="2:65" s="14" customFormat="1" ht="13.5">
      <c r="B1663" s="240"/>
      <c r="C1663" s="241"/>
      <c r="D1663" s="218" t="s">
        <v>189</v>
      </c>
      <c r="E1663" s="242" t="s">
        <v>22</v>
      </c>
      <c r="F1663" s="243" t="s">
        <v>531</v>
      </c>
      <c r="G1663" s="241"/>
      <c r="H1663" s="244" t="s">
        <v>22</v>
      </c>
      <c r="I1663" s="245"/>
      <c r="J1663" s="241"/>
      <c r="K1663" s="241"/>
      <c r="L1663" s="246"/>
      <c r="M1663" s="247"/>
      <c r="N1663" s="248"/>
      <c r="O1663" s="248"/>
      <c r="P1663" s="248"/>
      <c r="Q1663" s="248"/>
      <c r="R1663" s="248"/>
      <c r="S1663" s="248"/>
      <c r="T1663" s="249"/>
      <c r="AT1663" s="250" t="s">
        <v>189</v>
      </c>
      <c r="AU1663" s="250" t="s">
        <v>84</v>
      </c>
      <c r="AV1663" s="14" t="s">
        <v>24</v>
      </c>
      <c r="AW1663" s="14" t="s">
        <v>39</v>
      </c>
      <c r="AX1663" s="14" t="s">
        <v>76</v>
      </c>
      <c r="AY1663" s="250" t="s">
        <v>179</v>
      </c>
    </row>
    <row r="1664" spans="2:65" s="12" customFormat="1" ht="13.5">
      <c r="B1664" s="216"/>
      <c r="C1664" s="217"/>
      <c r="D1664" s="218" t="s">
        <v>189</v>
      </c>
      <c r="E1664" s="219" t="s">
        <v>22</v>
      </c>
      <c r="F1664" s="220" t="s">
        <v>1349</v>
      </c>
      <c r="G1664" s="217"/>
      <c r="H1664" s="221">
        <v>13.089</v>
      </c>
      <c r="I1664" s="222"/>
      <c r="J1664" s="217"/>
      <c r="K1664" s="217"/>
      <c r="L1664" s="223"/>
      <c r="M1664" s="224"/>
      <c r="N1664" s="225"/>
      <c r="O1664" s="225"/>
      <c r="P1664" s="225"/>
      <c r="Q1664" s="225"/>
      <c r="R1664" s="225"/>
      <c r="S1664" s="225"/>
      <c r="T1664" s="226"/>
      <c r="AT1664" s="227" t="s">
        <v>189</v>
      </c>
      <c r="AU1664" s="227" t="s">
        <v>84</v>
      </c>
      <c r="AV1664" s="12" t="s">
        <v>84</v>
      </c>
      <c r="AW1664" s="12" t="s">
        <v>39</v>
      </c>
      <c r="AX1664" s="12" t="s">
        <v>76</v>
      </c>
      <c r="AY1664" s="227" t="s">
        <v>179</v>
      </c>
    </row>
    <row r="1665" spans="2:51" s="12" customFormat="1" ht="13.5">
      <c r="B1665" s="216"/>
      <c r="C1665" s="217"/>
      <c r="D1665" s="218" t="s">
        <v>189</v>
      </c>
      <c r="E1665" s="219" t="s">
        <v>22</v>
      </c>
      <c r="F1665" s="220" t="s">
        <v>1327</v>
      </c>
      <c r="G1665" s="217"/>
      <c r="H1665" s="221">
        <v>4.3150000000000004</v>
      </c>
      <c r="I1665" s="222"/>
      <c r="J1665" s="217"/>
      <c r="K1665" s="217"/>
      <c r="L1665" s="223"/>
      <c r="M1665" s="224"/>
      <c r="N1665" s="225"/>
      <c r="O1665" s="225"/>
      <c r="P1665" s="225"/>
      <c r="Q1665" s="225"/>
      <c r="R1665" s="225"/>
      <c r="S1665" s="225"/>
      <c r="T1665" s="226"/>
      <c r="AT1665" s="227" t="s">
        <v>189</v>
      </c>
      <c r="AU1665" s="227" t="s">
        <v>84</v>
      </c>
      <c r="AV1665" s="12" t="s">
        <v>84</v>
      </c>
      <c r="AW1665" s="12" t="s">
        <v>39</v>
      </c>
      <c r="AX1665" s="12" t="s">
        <v>76</v>
      </c>
      <c r="AY1665" s="227" t="s">
        <v>179</v>
      </c>
    </row>
    <row r="1666" spans="2:51" s="12" customFormat="1" ht="13.5">
      <c r="B1666" s="216"/>
      <c r="C1666" s="217"/>
      <c r="D1666" s="218" t="s">
        <v>189</v>
      </c>
      <c r="E1666" s="219" t="s">
        <v>22</v>
      </c>
      <c r="F1666" s="220" t="s">
        <v>1327</v>
      </c>
      <c r="G1666" s="217"/>
      <c r="H1666" s="221">
        <v>4.3150000000000004</v>
      </c>
      <c r="I1666" s="222"/>
      <c r="J1666" s="217"/>
      <c r="K1666" s="217"/>
      <c r="L1666" s="223"/>
      <c r="M1666" s="224"/>
      <c r="N1666" s="225"/>
      <c r="O1666" s="225"/>
      <c r="P1666" s="225"/>
      <c r="Q1666" s="225"/>
      <c r="R1666" s="225"/>
      <c r="S1666" s="225"/>
      <c r="T1666" s="226"/>
      <c r="AT1666" s="227" t="s">
        <v>189</v>
      </c>
      <c r="AU1666" s="227" t="s">
        <v>84</v>
      </c>
      <c r="AV1666" s="12" t="s">
        <v>84</v>
      </c>
      <c r="AW1666" s="12" t="s">
        <v>39</v>
      </c>
      <c r="AX1666" s="12" t="s">
        <v>76</v>
      </c>
      <c r="AY1666" s="227" t="s">
        <v>179</v>
      </c>
    </row>
    <row r="1667" spans="2:51" s="12" customFormat="1" ht="13.5">
      <c r="B1667" s="216"/>
      <c r="C1667" s="217"/>
      <c r="D1667" s="218" t="s">
        <v>189</v>
      </c>
      <c r="E1667" s="219" t="s">
        <v>22</v>
      </c>
      <c r="F1667" s="220" t="s">
        <v>1328</v>
      </c>
      <c r="G1667" s="217"/>
      <c r="H1667" s="221">
        <v>38.872</v>
      </c>
      <c r="I1667" s="222"/>
      <c r="J1667" s="217"/>
      <c r="K1667" s="217"/>
      <c r="L1667" s="223"/>
      <c r="M1667" s="224"/>
      <c r="N1667" s="225"/>
      <c r="O1667" s="225"/>
      <c r="P1667" s="225"/>
      <c r="Q1667" s="225"/>
      <c r="R1667" s="225"/>
      <c r="S1667" s="225"/>
      <c r="T1667" s="226"/>
      <c r="AT1667" s="227" t="s">
        <v>189</v>
      </c>
      <c r="AU1667" s="227" t="s">
        <v>84</v>
      </c>
      <c r="AV1667" s="12" t="s">
        <v>84</v>
      </c>
      <c r="AW1667" s="12" t="s">
        <v>39</v>
      </c>
      <c r="AX1667" s="12" t="s">
        <v>76</v>
      </c>
      <c r="AY1667" s="227" t="s">
        <v>179</v>
      </c>
    </row>
    <row r="1668" spans="2:51" s="12" customFormat="1" ht="13.5">
      <c r="B1668" s="216"/>
      <c r="C1668" s="217"/>
      <c r="D1668" s="218" t="s">
        <v>189</v>
      </c>
      <c r="E1668" s="219" t="s">
        <v>22</v>
      </c>
      <c r="F1668" s="220" t="s">
        <v>1329</v>
      </c>
      <c r="G1668" s="217"/>
      <c r="H1668" s="221">
        <v>73.941999999999993</v>
      </c>
      <c r="I1668" s="222"/>
      <c r="J1668" s="217"/>
      <c r="K1668" s="217"/>
      <c r="L1668" s="223"/>
      <c r="M1668" s="224"/>
      <c r="N1668" s="225"/>
      <c r="O1668" s="225"/>
      <c r="P1668" s="225"/>
      <c r="Q1668" s="225"/>
      <c r="R1668" s="225"/>
      <c r="S1668" s="225"/>
      <c r="T1668" s="226"/>
      <c r="AT1668" s="227" t="s">
        <v>189</v>
      </c>
      <c r="AU1668" s="227" t="s">
        <v>84</v>
      </c>
      <c r="AV1668" s="12" t="s">
        <v>84</v>
      </c>
      <c r="AW1668" s="12" t="s">
        <v>39</v>
      </c>
      <c r="AX1668" s="12" t="s">
        <v>76</v>
      </c>
      <c r="AY1668" s="227" t="s">
        <v>179</v>
      </c>
    </row>
    <row r="1669" spans="2:51" s="12" customFormat="1" ht="13.5">
      <c r="B1669" s="216"/>
      <c r="C1669" s="217"/>
      <c r="D1669" s="218" t="s">
        <v>189</v>
      </c>
      <c r="E1669" s="219" t="s">
        <v>22</v>
      </c>
      <c r="F1669" s="220" t="s">
        <v>1330</v>
      </c>
      <c r="G1669" s="217"/>
      <c r="H1669" s="221">
        <v>12.666</v>
      </c>
      <c r="I1669" s="222"/>
      <c r="J1669" s="217"/>
      <c r="K1669" s="217"/>
      <c r="L1669" s="223"/>
      <c r="M1669" s="224"/>
      <c r="N1669" s="225"/>
      <c r="O1669" s="225"/>
      <c r="P1669" s="225"/>
      <c r="Q1669" s="225"/>
      <c r="R1669" s="225"/>
      <c r="S1669" s="225"/>
      <c r="T1669" s="226"/>
      <c r="AT1669" s="227" t="s">
        <v>189</v>
      </c>
      <c r="AU1669" s="227" t="s">
        <v>84</v>
      </c>
      <c r="AV1669" s="12" t="s">
        <v>84</v>
      </c>
      <c r="AW1669" s="12" t="s">
        <v>39</v>
      </c>
      <c r="AX1669" s="12" t="s">
        <v>76</v>
      </c>
      <c r="AY1669" s="227" t="s">
        <v>179</v>
      </c>
    </row>
    <row r="1670" spans="2:51" s="12" customFormat="1" ht="13.5">
      <c r="B1670" s="216"/>
      <c r="C1670" s="217"/>
      <c r="D1670" s="218" t="s">
        <v>189</v>
      </c>
      <c r="E1670" s="219" t="s">
        <v>22</v>
      </c>
      <c r="F1670" s="220" t="s">
        <v>1331</v>
      </c>
      <c r="G1670" s="217"/>
      <c r="H1670" s="221">
        <v>56.862000000000002</v>
      </c>
      <c r="I1670" s="222"/>
      <c r="J1670" s="217"/>
      <c r="K1670" s="217"/>
      <c r="L1670" s="223"/>
      <c r="M1670" s="224"/>
      <c r="N1670" s="225"/>
      <c r="O1670" s="225"/>
      <c r="P1670" s="225"/>
      <c r="Q1670" s="225"/>
      <c r="R1670" s="225"/>
      <c r="S1670" s="225"/>
      <c r="T1670" s="226"/>
      <c r="AT1670" s="227" t="s">
        <v>189</v>
      </c>
      <c r="AU1670" s="227" t="s">
        <v>84</v>
      </c>
      <c r="AV1670" s="12" t="s">
        <v>84</v>
      </c>
      <c r="AW1670" s="12" t="s">
        <v>39</v>
      </c>
      <c r="AX1670" s="12" t="s">
        <v>76</v>
      </c>
      <c r="AY1670" s="227" t="s">
        <v>179</v>
      </c>
    </row>
    <row r="1671" spans="2:51" s="12" customFormat="1" ht="13.5">
      <c r="B1671" s="216"/>
      <c r="C1671" s="217"/>
      <c r="D1671" s="218" t="s">
        <v>189</v>
      </c>
      <c r="E1671" s="219" t="s">
        <v>22</v>
      </c>
      <c r="F1671" s="220" t="s">
        <v>1330</v>
      </c>
      <c r="G1671" s="217"/>
      <c r="H1671" s="221">
        <v>12.666</v>
      </c>
      <c r="I1671" s="222"/>
      <c r="J1671" s="217"/>
      <c r="K1671" s="217"/>
      <c r="L1671" s="223"/>
      <c r="M1671" s="224"/>
      <c r="N1671" s="225"/>
      <c r="O1671" s="225"/>
      <c r="P1671" s="225"/>
      <c r="Q1671" s="225"/>
      <c r="R1671" s="225"/>
      <c r="S1671" s="225"/>
      <c r="T1671" s="226"/>
      <c r="AT1671" s="227" t="s">
        <v>189</v>
      </c>
      <c r="AU1671" s="227" t="s">
        <v>84</v>
      </c>
      <c r="AV1671" s="12" t="s">
        <v>84</v>
      </c>
      <c r="AW1671" s="12" t="s">
        <v>39</v>
      </c>
      <c r="AX1671" s="12" t="s">
        <v>76</v>
      </c>
      <c r="AY1671" s="227" t="s">
        <v>179</v>
      </c>
    </row>
    <row r="1672" spans="2:51" s="12" customFormat="1" ht="13.5">
      <c r="B1672" s="216"/>
      <c r="C1672" s="217"/>
      <c r="D1672" s="218" t="s">
        <v>189</v>
      </c>
      <c r="E1672" s="219" t="s">
        <v>22</v>
      </c>
      <c r="F1672" s="220" t="s">
        <v>1332</v>
      </c>
      <c r="G1672" s="217"/>
      <c r="H1672" s="221">
        <v>73.772999999999996</v>
      </c>
      <c r="I1672" s="222"/>
      <c r="J1672" s="217"/>
      <c r="K1672" s="217"/>
      <c r="L1672" s="223"/>
      <c r="M1672" s="224"/>
      <c r="N1672" s="225"/>
      <c r="O1672" s="225"/>
      <c r="P1672" s="225"/>
      <c r="Q1672" s="225"/>
      <c r="R1672" s="225"/>
      <c r="S1672" s="225"/>
      <c r="T1672" s="226"/>
      <c r="AT1672" s="227" t="s">
        <v>189</v>
      </c>
      <c r="AU1672" s="227" t="s">
        <v>84</v>
      </c>
      <c r="AV1672" s="12" t="s">
        <v>84</v>
      </c>
      <c r="AW1672" s="12" t="s">
        <v>39</v>
      </c>
      <c r="AX1672" s="12" t="s">
        <v>76</v>
      </c>
      <c r="AY1672" s="227" t="s">
        <v>179</v>
      </c>
    </row>
    <row r="1673" spans="2:51" s="12" customFormat="1" ht="13.5">
      <c r="B1673" s="216"/>
      <c r="C1673" s="217"/>
      <c r="D1673" s="218" t="s">
        <v>189</v>
      </c>
      <c r="E1673" s="219" t="s">
        <v>22</v>
      </c>
      <c r="F1673" s="220" t="s">
        <v>1333</v>
      </c>
      <c r="G1673" s="217"/>
      <c r="H1673" s="221">
        <v>47.856999999999999</v>
      </c>
      <c r="I1673" s="222"/>
      <c r="J1673" s="217"/>
      <c r="K1673" s="217"/>
      <c r="L1673" s="223"/>
      <c r="M1673" s="224"/>
      <c r="N1673" s="225"/>
      <c r="O1673" s="225"/>
      <c r="P1673" s="225"/>
      <c r="Q1673" s="225"/>
      <c r="R1673" s="225"/>
      <c r="S1673" s="225"/>
      <c r="T1673" s="226"/>
      <c r="AT1673" s="227" t="s">
        <v>189</v>
      </c>
      <c r="AU1673" s="227" t="s">
        <v>84</v>
      </c>
      <c r="AV1673" s="12" t="s">
        <v>84</v>
      </c>
      <c r="AW1673" s="12" t="s">
        <v>39</v>
      </c>
      <c r="AX1673" s="12" t="s">
        <v>76</v>
      </c>
      <c r="AY1673" s="227" t="s">
        <v>179</v>
      </c>
    </row>
    <row r="1674" spans="2:51" s="12" customFormat="1" ht="13.5">
      <c r="B1674" s="216"/>
      <c r="C1674" s="217"/>
      <c r="D1674" s="218" t="s">
        <v>189</v>
      </c>
      <c r="E1674" s="219" t="s">
        <v>22</v>
      </c>
      <c r="F1674" s="220" t="s">
        <v>1334</v>
      </c>
      <c r="G1674" s="217"/>
      <c r="H1674" s="221">
        <v>24.713000000000001</v>
      </c>
      <c r="I1674" s="222"/>
      <c r="J1674" s="217"/>
      <c r="K1674" s="217"/>
      <c r="L1674" s="223"/>
      <c r="M1674" s="224"/>
      <c r="N1674" s="225"/>
      <c r="O1674" s="225"/>
      <c r="P1674" s="225"/>
      <c r="Q1674" s="225"/>
      <c r="R1674" s="225"/>
      <c r="S1674" s="225"/>
      <c r="T1674" s="226"/>
      <c r="AT1674" s="227" t="s">
        <v>189</v>
      </c>
      <c r="AU1674" s="227" t="s">
        <v>84</v>
      </c>
      <c r="AV1674" s="12" t="s">
        <v>84</v>
      </c>
      <c r="AW1674" s="12" t="s">
        <v>39</v>
      </c>
      <c r="AX1674" s="12" t="s">
        <v>76</v>
      </c>
      <c r="AY1674" s="227" t="s">
        <v>179</v>
      </c>
    </row>
    <row r="1675" spans="2:51" s="12" customFormat="1" ht="13.5">
      <c r="B1675" s="216"/>
      <c r="C1675" s="217"/>
      <c r="D1675" s="218" t="s">
        <v>189</v>
      </c>
      <c r="E1675" s="219" t="s">
        <v>22</v>
      </c>
      <c r="F1675" s="220" t="s">
        <v>1335</v>
      </c>
      <c r="G1675" s="217"/>
      <c r="H1675" s="221">
        <v>149.33099999999999</v>
      </c>
      <c r="I1675" s="222"/>
      <c r="J1675" s="217"/>
      <c r="K1675" s="217"/>
      <c r="L1675" s="223"/>
      <c r="M1675" s="224"/>
      <c r="N1675" s="225"/>
      <c r="O1675" s="225"/>
      <c r="P1675" s="225"/>
      <c r="Q1675" s="225"/>
      <c r="R1675" s="225"/>
      <c r="S1675" s="225"/>
      <c r="T1675" s="226"/>
      <c r="AT1675" s="227" t="s">
        <v>189</v>
      </c>
      <c r="AU1675" s="227" t="s">
        <v>84</v>
      </c>
      <c r="AV1675" s="12" t="s">
        <v>84</v>
      </c>
      <c r="AW1675" s="12" t="s">
        <v>39</v>
      </c>
      <c r="AX1675" s="12" t="s">
        <v>76</v>
      </c>
      <c r="AY1675" s="227" t="s">
        <v>179</v>
      </c>
    </row>
    <row r="1676" spans="2:51" s="12" customFormat="1" ht="13.5">
      <c r="B1676" s="216"/>
      <c r="C1676" s="217"/>
      <c r="D1676" s="218" t="s">
        <v>189</v>
      </c>
      <c r="E1676" s="219" t="s">
        <v>22</v>
      </c>
      <c r="F1676" s="220" t="s">
        <v>1336</v>
      </c>
      <c r="G1676" s="217"/>
      <c r="H1676" s="221">
        <v>-16.553999999999998</v>
      </c>
      <c r="I1676" s="222"/>
      <c r="J1676" s="217"/>
      <c r="K1676" s="217"/>
      <c r="L1676" s="223"/>
      <c r="M1676" s="224"/>
      <c r="N1676" s="225"/>
      <c r="O1676" s="225"/>
      <c r="P1676" s="225"/>
      <c r="Q1676" s="225"/>
      <c r="R1676" s="225"/>
      <c r="S1676" s="225"/>
      <c r="T1676" s="226"/>
      <c r="AT1676" s="227" t="s">
        <v>189</v>
      </c>
      <c r="AU1676" s="227" t="s">
        <v>84</v>
      </c>
      <c r="AV1676" s="12" t="s">
        <v>84</v>
      </c>
      <c r="AW1676" s="12" t="s">
        <v>39</v>
      </c>
      <c r="AX1676" s="12" t="s">
        <v>76</v>
      </c>
      <c r="AY1676" s="227" t="s">
        <v>179</v>
      </c>
    </row>
    <row r="1677" spans="2:51" s="12" customFormat="1" ht="13.5">
      <c r="B1677" s="216"/>
      <c r="C1677" s="217"/>
      <c r="D1677" s="218" t="s">
        <v>189</v>
      </c>
      <c r="E1677" s="219" t="s">
        <v>22</v>
      </c>
      <c r="F1677" s="220" t="s">
        <v>1337</v>
      </c>
      <c r="G1677" s="217"/>
      <c r="H1677" s="221">
        <v>-24.239000000000001</v>
      </c>
      <c r="I1677" s="222"/>
      <c r="J1677" s="217"/>
      <c r="K1677" s="217"/>
      <c r="L1677" s="223"/>
      <c r="M1677" s="224"/>
      <c r="N1677" s="225"/>
      <c r="O1677" s="225"/>
      <c r="P1677" s="225"/>
      <c r="Q1677" s="225"/>
      <c r="R1677" s="225"/>
      <c r="S1677" s="225"/>
      <c r="T1677" s="226"/>
      <c r="AT1677" s="227" t="s">
        <v>189</v>
      </c>
      <c r="AU1677" s="227" t="s">
        <v>84</v>
      </c>
      <c r="AV1677" s="12" t="s">
        <v>84</v>
      </c>
      <c r="AW1677" s="12" t="s">
        <v>39</v>
      </c>
      <c r="AX1677" s="12" t="s">
        <v>76</v>
      </c>
      <c r="AY1677" s="227" t="s">
        <v>179</v>
      </c>
    </row>
    <row r="1678" spans="2:51" s="12" customFormat="1" ht="13.5">
      <c r="B1678" s="216"/>
      <c r="C1678" s="217"/>
      <c r="D1678" s="218" t="s">
        <v>189</v>
      </c>
      <c r="E1678" s="219" t="s">
        <v>22</v>
      </c>
      <c r="F1678" s="220" t="s">
        <v>1338</v>
      </c>
      <c r="G1678" s="217"/>
      <c r="H1678" s="221">
        <v>18.829999999999998</v>
      </c>
      <c r="I1678" s="222"/>
      <c r="J1678" s="217"/>
      <c r="K1678" s="217"/>
      <c r="L1678" s="223"/>
      <c r="M1678" s="224"/>
      <c r="N1678" s="225"/>
      <c r="O1678" s="225"/>
      <c r="P1678" s="225"/>
      <c r="Q1678" s="225"/>
      <c r="R1678" s="225"/>
      <c r="S1678" s="225"/>
      <c r="T1678" s="226"/>
      <c r="AT1678" s="227" t="s">
        <v>189</v>
      </c>
      <c r="AU1678" s="227" t="s">
        <v>84</v>
      </c>
      <c r="AV1678" s="12" t="s">
        <v>84</v>
      </c>
      <c r="AW1678" s="12" t="s">
        <v>39</v>
      </c>
      <c r="AX1678" s="12" t="s">
        <v>76</v>
      </c>
      <c r="AY1678" s="227" t="s">
        <v>179</v>
      </c>
    </row>
    <row r="1679" spans="2:51" s="12" customFormat="1" ht="13.5">
      <c r="B1679" s="216"/>
      <c r="C1679" s="217"/>
      <c r="D1679" s="218" t="s">
        <v>189</v>
      </c>
      <c r="E1679" s="219" t="s">
        <v>22</v>
      </c>
      <c r="F1679" s="220" t="s">
        <v>1334</v>
      </c>
      <c r="G1679" s="217"/>
      <c r="H1679" s="221">
        <v>24.713000000000001</v>
      </c>
      <c r="I1679" s="222"/>
      <c r="J1679" s="217"/>
      <c r="K1679" s="217"/>
      <c r="L1679" s="223"/>
      <c r="M1679" s="224"/>
      <c r="N1679" s="225"/>
      <c r="O1679" s="225"/>
      <c r="P1679" s="225"/>
      <c r="Q1679" s="225"/>
      <c r="R1679" s="225"/>
      <c r="S1679" s="225"/>
      <c r="T1679" s="226"/>
      <c r="AT1679" s="227" t="s">
        <v>189</v>
      </c>
      <c r="AU1679" s="227" t="s">
        <v>84</v>
      </c>
      <c r="AV1679" s="12" t="s">
        <v>84</v>
      </c>
      <c r="AW1679" s="12" t="s">
        <v>39</v>
      </c>
      <c r="AX1679" s="12" t="s">
        <v>76</v>
      </c>
      <c r="AY1679" s="227" t="s">
        <v>179</v>
      </c>
    </row>
    <row r="1680" spans="2:51" s="12" customFormat="1" ht="13.5">
      <c r="B1680" s="216"/>
      <c r="C1680" s="217"/>
      <c r="D1680" s="218" t="s">
        <v>189</v>
      </c>
      <c r="E1680" s="219" t="s">
        <v>22</v>
      </c>
      <c r="F1680" s="220" t="s">
        <v>1339</v>
      </c>
      <c r="G1680" s="217"/>
      <c r="H1680" s="221">
        <v>-2.2639999999999998</v>
      </c>
      <c r="I1680" s="222"/>
      <c r="J1680" s="217"/>
      <c r="K1680" s="217"/>
      <c r="L1680" s="223"/>
      <c r="M1680" s="224"/>
      <c r="N1680" s="225"/>
      <c r="O1680" s="225"/>
      <c r="P1680" s="225"/>
      <c r="Q1680" s="225"/>
      <c r="R1680" s="225"/>
      <c r="S1680" s="225"/>
      <c r="T1680" s="226"/>
      <c r="AT1680" s="227" t="s">
        <v>189</v>
      </c>
      <c r="AU1680" s="227" t="s">
        <v>84</v>
      </c>
      <c r="AV1680" s="12" t="s">
        <v>84</v>
      </c>
      <c r="AW1680" s="12" t="s">
        <v>39</v>
      </c>
      <c r="AX1680" s="12" t="s">
        <v>76</v>
      </c>
      <c r="AY1680" s="227" t="s">
        <v>179</v>
      </c>
    </row>
    <row r="1681" spans="2:65" s="12" customFormat="1" ht="13.5">
      <c r="B1681" s="216"/>
      <c r="C1681" s="217"/>
      <c r="D1681" s="218" t="s">
        <v>189</v>
      </c>
      <c r="E1681" s="219" t="s">
        <v>22</v>
      </c>
      <c r="F1681" s="220" t="s">
        <v>1340</v>
      </c>
      <c r="G1681" s="217"/>
      <c r="H1681" s="221">
        <v>-1.44</v>
      </c>
      <c r="I1681" s="222"/>
      <c r="J1681" s="217"/>
      <c r="K1681" s="217"/>
      <c r="L1681" s="223"/>
      <c r="M1681" s="224"/>
      <c r="N1681" s="225"/>
      <c r="O1681" s="225"/>
      <c r="P1681" s="225"/>
      <c r="Q1681" s="225"/>
      <c r="R1681" s="225"/>
      <c r="S1681" s="225"/>
      <c r="T1681" s="226"/>
      <c r="AT1681" s="227" t="s">
        <v>189</v>
      </c>
      <c r="AU1681" s="227" t="s">
        <v>84</v>
      </c>
      <c r="AV1681" s="12" t="s">
        <v>84</v>
      </c>
      <c r="AW1681" s="12" t="s">
        <v>39</v>
      </c>
      <c r="AX1681" s="12" t="s">
        <v>76</v>
      </c>
      <c r="AY1681" s="227" t="s">
        <v>179</v>
      </c>
    </row>
    <row r="1682" spans="2:65" s="14" customFormat="1" ht="13.5">
      <c r="B1682" s="240"/>
      <c r="C1682" s="241"/>
      <c r="D1682" s="218" t="s">
        <v>189</v>
      </c>
      <c r="E1682" s="242" t="s">
        <v>22</v>
      </c>
      <c r="F1682" s="243" t="s">
        <v>1341</v>
      </c>
      <c r="G1682" s="241"/>
      <c r="H1682" s="244" t="s">
        <v>22</v>
      </c>
      <c r="I1682" s="245"/>
      <c r="J1682" s="241"/>
      <c r="K1682" s="241"/>
      <c r="L1682" s="246"/>
      <c r="M1682" s="247"/>
      <c r="N1682" s="248"/>
      <c r="O1682" s="248"/>
      <c r="P1682" s="248"/>
      <c r="Q1682" s="248"/>
      <c r="R1682" s="248"/>
      <c r="S1682" s="248"/>
      <c r="T1682" s="249"/>
      <c r="AT1682" s="250" t="s">
        <v>189</v>
      </c>
      <c r="AU1682" s="250" t="s">
        <v>84</v>
      </c>
      <c r="AV1682" s="14" t="s">
        <v>24</v>
      </c>
      <c r="AW1682" s="14" t="s">
        <v>39</v>
      </c>
      <c r="AX1682" s="14" t="s">
        <v>76</v>
      </c>
      <c r="AY1682" s="250" t="s">
        <v>179</v>
      </c>
    </row>
    <row r="1683" spans="2:65" s="12" customFormat="1" ht="13.5">
      <c r="B1683" s="216"/>
      <c r="C1683" s="217"/>
      <c r="D1683" s="218" t="s">
        <v>189</v>
      </c>
      <c r="E1683" s="219" t="s">
        <v>22</v>
      </c>
      <c r="F1683" s="220" t="s">
        <v>1342</v>
      </c>
      <c r="G1683" s="217"/>
      <c r="H1683" s="221">
        <v>-12.885999999999999</v>
      </c>
      <c r="I1683" s="222"/>
      <c r="J1683" s="217"/>
      <c r="K1683" s="217"/>
      <c r="L1683" s="223"/>
      <c r="M1683" s="224"/>
      <c r="N1683" s="225"/>
      <c r="O1683" s="225"/>
      <c r="P1683" s="225"/>
      <c r="Q1683" s="225"/>
      <c r="R1683" s="225"/>
      <c r="S1683" s="225"/>
      <c r="T1683" s="226"/>
      <c r="AT1683" s="227" t="s">
        <v>189</v>
      </c>
      <c r="AU1683" s="227" t="s">
        <v>84</v>
      </c>
      <c r="AV1683" s="12" t="s">
        <v>84</v>
      </c>
      <c r="AW1683" s="12" t="s">
        <v>39</v>
      </c>
      <c r="AX1683" s="12" t="s">
        <v>76</v>
      </c>
      <c r="AY1683" s="227" t="s">
        <v>179</v>
      </c>
    </row>
    <row r="1684" spans="2:65" s="12" customFormat="1" ht="13.5">
      <c r="B1684" s="216"/>
      <c r="C1684" s="217"/>
      <c r="D1684" s="218" t="s">
        <v>189</v>
      </c>
      <c r="E1684" s="219" t="s">
        <v>22</v>
      </c>
      <c r="F1684" s="220" t="s">
        <v>1343</v>
      </c>
      <c r="G1684" s="217"/>
      <c r="H1684" s="221">
        <v>-2.496</v>
      </c>
      <c r="I1684" s="222"/>
      <c r="J1684" s="217"/>
      <c r="K1684" s="217"/>
      <c r="L1684" s="223"/>
      <c r="M1684" s="224"/>
      <c r="N1684" s="225"/>
      <c r="O1684" s="225"/>
      <c r="P1684" s="225"/>
      <c r="Q1684" s="225"/>
      <c r="R1684" s="225"/>
      <c r="S1684" s="225"/>
      <c r="T1684" s="226"/>
      <c r="AT1684" s="227" t="s">
        <v>189</v>
      </c>
      <c r="AU1684" s="227" t="s">
        <v>84</v>
      </c>
      <c r="AV1684" s="12" t="s">
        <v>84</v>
      </c>
      <c r="AW1684" s="12" t="s">
        <v>39</v>
      </c>
      <c r="AX1684" s="12" t="s">
        <v>76</v>
      </c>
      <c r="AY1684" s="227" t="s">
        <v>179</v>
      </c>
    </row>
    <row r="1685" spans="2:65" s="12" customFormat="1" ht="13.5">
      <c r="B1685" s="216"/>
      <c r="C1685" s="217"/>
      <c r="D1685" s="218" t="s">
        <v>189</v>
      </c>
      <c r="E1685" s="219" t="s">
        <v>22</v>
      </c>
      <c r="F1685" s="220" t="s">
        <v>1344</v>
      </c>
      <c r="G1685" s="217"/>
      <c r="H1685" s="221">
        <v>-1.4159999999999999</v>
      </c>
      <c r="I1685" s="222"/>
      <c r="J1685" s="217"/>
      <c r="K1685" s="217"/>
      <c r="L1685" s="223"/>
      <c r="M1685" s="224"/>
      <c r="N1685" s="225"/>
      <c r="O1685" s="225"/>
      <c r="P1685" s="225"/>
      <c r="Q1685" s="225"/>
      <c r="R1685" s="225"/>
      <c r="S1685" s="225"/>
      <c r="T1685" s="226"/>
      <c r="AT1685" s="227" t="s">
        <v>189</v>
      </c>
      <c r="AU1685" s="227" t="s">
        <v>84</v>
      </c>
      <c r="AV1685" s="12" t="s">
        <v>84</v>
      </c>
      <c r="AW1685" s="12" t="s">
        <v>39</v>
      </c>
      <c r="AX1685" s="12" t="s">
        <v>76</v>
      </c>
      <c r="AY1685" s="227" t="s">
        <v>179</v>
      </c>
    </row>
    <row r="1686" spans="2:65" s="13" customFormat="1" ht="13.5">
      <c r="B1686" s="228"/>
      <c r="C1686" s="229"/>
      <c r="D1686" s="230" t="s">
        <v>189</v>
      </c>
      <c r="E1686" s="231" t="s">
        <v>22</v>
      </c>
      <c r="F1686" s="232" t="s">
        <v>191</v>
      </c>
      <c r="G1686" s="229"/>
      <c r="H1686" s="233">
        <v>494.649</v>
      </c>
      <c r="I1686" s="234"/>
      <c r="J1686" s="229"/>
      <c r="K1686" s="229"/>
      <c r="L1686" s="235"/>
      <c r="M1686" s="236"/>
      <c r="N1686" s="237"/>
      <c r="O1686" s="237"/>
      <c r="P1686" s="237"/>
      <c r="Q1686" s="237"/>
      <c r="R1686" s="237"/>
      <c r="S1686" s="237"/>
      <c r="T1686" s="238"/>
      <c r="AT1686" s="239" t="s">
        <v>189</v>
      </c>
      <c r="AU1686" s="239" t="s">
        <v>84</v>
      </c>
      <c r="AV1686" s="13" t="s">
        <v>187</v>
      </c>
      <c r="AW1686" s="13" t="s">
        <v>39</v>
      </c>
      <c r="AX1686" s="13" t="s">
        <v>24</v>
      </c>
      <c r="AY1686" s="239" t="s">
        <v>179</v>
      </c>
    </row>
    <row r="1687" spans="2:65" s="1" customFormat="1" ht="22.5" customHeight="1">
      <c r="B1687" s="41"/>
      <c r="C1687" s="204" t="s">
        <v>1638</v>
      </c>
      <c r="D1687" s="204" t="s">
        <v>182</v>
      </c>
      <c r="E1687" s="205" t="s">
        <v>1639</v>
      </c>
      <c r="F1687" s="206" t="s">
        <v>1640</v>
      </c>
      <c r="G1687" s="207" t="s">
        <v>372</v>
      </c>
      <c r="H1687" s="208">
        <v>76.903000000000006</v>
      </c>
      <c r="I1687" s="209"/>
      <c r="J1687" s="210">
        <f>ROUND(I1687*H1687,2)</f>
        <v>0</v>
      </c>
      <c r="K1687" s="206" t="s">
        <v>186</v>
      </c>
      <c r="L1687" s="61"/>
      <c r="M1687" s="211" t="s">
        <v>22</v>
      </c>
      <c r="N1687" s="212" t="s">
        <v>47</v>
      </c>
      <c r="O1687" s="42"/>
      <c r="P1687" s="213">
        <f>O1687*H1687</f>
        <v>0</v>
      </c>
      <c r="Q1687" s="213">
        <v>0</v>
      </c>
      <c r="R1687" s="213">
        <f>Q1687*H1687</f>
        <v>0</v>
      </c>
      <c r="S1687" s="213">
        <v>0</v>
      </c>
      <c r="T1687" s="214">
        <f>S1687*H1687</f>
        <v>0</v>
      </c>
      <c r="AR1687" s="24" t="s">
        <v>266</v>
      </c>
      <c r="AT1687" s="24" t="s">
        <v>182</v>
      </c>
      <c r="AU1687" s="24" t="s">
        <v>84</v>
      </c>
      <c r="AY1687" s="24" t="s">
        <v>179</v>
      </c>
      <c r="BE1687" s="215">
        <f>IF(N1687="základní",J1687,0)</f>
        <v>0</v>
      </c>
      <c r="BF1687" s="215">
        <f>IF(N1687="snížená",J1687,0)</f>
        <v>0</v>
      </c>
      <c r="BG1687" s="215">
        <f>IF(N1687="zákl. přenesená",J1687,0)</f>
        <v>0</v>
      </c>
      <c r="BH1687" s="215">
        <f>IF(N1687="sníž. přenesená",J1687,0)</f>
        <v>0</v>
      </c>
      <c r="BI1687" s="215">
        <f>IF(N1687="nulová",J1687,0)</f>
        <v>0</v>
      </c>
      <c r="BJ1687" s="24" t="s">
        <v>24</v>
      </c>
      <c r="BK1687" s="215">
        <f>ROUND(I1687*H1687,2)</f>
        <v>0</v>
      </c>
      <c r="BL1687" s="24" t="s">
        <v>266</v>
      </c>
      <c r="BM1687" s="24" t="s">
        <v>1641</v>
      </c>
    </row>
    <row r="1688" spans="2:65" s="14" customFormat="1" ht="13.5">
      <c r="B1688" s="240"/>
      <c r="C1688" s="241"/>
      <c r="D1688" s="218" t="s">
        <v>189</v>
      </c>
      <c r="E1688" s="242" t="s">
        <v>22</v>
      </c>
      <c r="F1688" s="243" t="s">
        <v>531</v>
      </c>
      <c r="G1688" s="241"/>
      <c r="H1688" s="244" t="s">
        <v>22</v>
      </c>
      <c r="I1688" s="245"/>
      <c r="J1688" s="241"/>
      <c r="K1688" s="241"/>
      <c r="L1688" s="246"/>
      <c r="M1688" s="247"/>
      <c r="N1688" s="248"/>
      <c r="O1688" s="248"/>
      <c r="P1688" s="248"/>
      <c r="Q1688" s="248"/>
      <c r="R1688" s="248"/>
      <c r="S1688" s="248"/>
      <c r="T1688" s="249"/>
      <c r="AT1688" s="250" t="s">
        <v>189</v>
      </c>
      <c r="AU1688" s="250" t="s">
        <v>84</v>
      </c>
      <c r="AV1688" s="14" t="s">
        <v>24</v>
      </c>
      <c r="AW1688" s="14" t="s">
        <v>39</v>
      </c>
      <c r="AX1688" s="14" t="s">
        <v>76</v>
      </c>
      <c r="AY1688" s="250" t="s">
        <v>179</v>
      </c>
    </row>
    <row r="1689" spans="2:65" s="12" customFormat="1" ht="13.5">
      <c r="B1689" s="216"/>
      <c r="C1689" s="217"/>
      <c r="D1689" s="218" t="s">
        <v>189</v>
      </c>
      <c r="E1689" s="219" t="s">
        <v>22</v>
      </c>
      <c r="F1689" s="220" t="s">
        <v>1491</v>
      </c>
      <c r="G1689" s="217"/>
      <c r="H1689" s="221">
        <v>76.903000000000006</v>
      </c>
      <c r="I1689" s="222"/>
      <c r="J1689" s="217"/>
      <c r="K1689" s="217"/>
      <c r="L1689" s="223"/>
      <c r="M1689" s="224"/>
      <c r="N1689" s="225"/>
      <c r="O1689" s="225"/>
      <c r="P1689" s="225"/>
      <c r="Q1689" s="225"/>
      <c r="R1689" s="225"/>
      <c r="S1689" s="225"/>
      <c r="T1689" s="226"/>
      <c r="AT1689" s="227" t="s">
        <v>189</v>
      </c>
      <c r="AU1689" s="227" t="s">
        <v>84</v>
      </c>
      <c r="AV1689" s="12" t="s">
        <v>84</v>
      </c>
      <c r="AW1689" s="12" t="s">
        <v>39</v>
      </c>
      <c r="AX1689" s="12" t="s">
        <v>76</v>
      </c>
      <c r="AY1689" s="227" t="s">
        <v>179</v>
      </c>
    </row>
    <row r="1690" spans="2:65" s="13" customFormat="1" ht="13.5">
      <c r="B1690" s="228"/>
      <c r="C1690" s="229"/>
      <c r="D1690" s="230" t="s">
        <v>189</v>
      </c>
      <c r="E1690" s="231" t="s">
        <v>22</v>
      </c>
      <c r="F1690" s="232" t="s">
        <v>191</v>
      </c>
      <c r="G1690" s="229"/>
      <c r="H1690" s="233">
        <v>76.903000000000006</v>
      </c>
      <c r="I1690" s="234"/>
      <c r="J1690" s="229"/>
      <c r="K1690" s="229"/>
      <c r="L1690" s="235"/>
      <c r="M1690" s="236"/>
      <c r="N1690" s="237"/>
      <c r="O1690" s="237"/>
      <c r="P1690" s="237"/>
      <c r="Q1690" s="237"/>
      <c r="R1690" s="237"/>
      <c r="S1690" s="237"/>
      <c r="T1690" s="238"/>
      <c r="AT1690" s="239" t="s">
        <v>189</v>
      </c>
      <c r="AU1690" s="239" t="s">
        <v>84</v>
      </c>
      <c r="AV1690" s="13" t="s">
        <v>187</v>
      </c>
      <c r="AW1690" s="13" t="s">
        <v>39</v>
      </c>
      <c r="AX1690" s="13" t="s">
        <v>24</v>
      </c>
      <c r="AY1690" s="239" t="s">
        <v>179</v>
      </c>
    </row>
    <row r="1691" spans="2:65" s="1" customFormat="1" ht="22.5" customHeight="1">
      <c r="B1691" s="41"/>
      <c r="C1691" s="204" t="s">
        <v>1642</v>
      </c>
      <c r="D1691" s="204" t="s">
        <v>182</v>
      </c>
      <c r="E1691" s="205" t="s">
        <v>1643</v>
      </c>
      <c r="F1691" s="206" t="s">
        <v>1644</v>
      </c>
      <c r="G1691" s="207" t="s">
        <v>372</v>
      </c>
      <c r="H1691" s="208">
        <v>76.903000000000006</v>
      </c>
      <c r="I1691" s="209"/>
      <c r="J1691" s="210">
        <f>ROUND(I1691*H1691,2)</f>
        <v>0</v>
      </c>
      <c r="K1691" s="206" t="s">
        <v>186</v>
      </c>
      <c r="L1691" s="61"/>
      <c r="M1691" s="211" t="s">
        <v>22</v>
      </c>
      <c r="N1691" s="212" t="s">
        <v>47</v>
      </c>
      <c r="O1691" s="42"/>
      <c r="P1691" s="213">
        <f>O1691*H1691</f>
        <v>0</v>
      </c>
      <c r="Q1691" s="213">
        <v>0</v>
      </c>
      <c r="R1691" s="213">
        <f>Q1691*H1691</f>
        <v>0</v>
      </c>
      <c r="S1691" s="213">
        <v>0</v>
      </c>
      <c r="T1691" s="214">
        <f>S1691*H1691</f>
        <v>0</v>
      </c>
      <c r="AR1691" s="24" t="s">
        <v>266</v>
      </c>
      <c r="AT1691" s="24" t="s">
        <v>182</v>
      </c>
      <c r="AU1691" s="24" t="s">
        <v>84</v>
      </c>
      <c r="AY1691" s="24" t="s">
        <v>179</v>
      </c>
      <c r="BE1691" s="215">
        <f>IF(N1691="základní",J1691,0)</f>
        <v>0</v>
      </c>
      <c r="BF1691" s="215">
        <f>IF(N1691="snížená",J1691,0)</f>
        <v>0</v>
      </c>
      <c r="BG1691" s="215">
        <f>IF(N1691="zákl. přenesená",J1691,0)</f>
        <v>0</v>
      </c>
      <c r="BH1691" s="215">
        <f>IF(N1691="sníž. přenesená",J1691,0)</f>
        <v>0</v>
      </c>
      <c r="BI1691" s="215">
        <f>IF(N1691="nulová",J1691,0)</f>
        <v>0</v>
      </c>
      <c r="BJ1691" s="24" t="s">
        <v>24</v>
      </c>
      <c r="BK1691" s="215">
        <f>ROUND(I1691*H1691,2)</f>
        <v>0</v>
      </c>
      <c r="BL1691" s="24" t="s">
        <v>266</v>
      </c>
      <c r="BM1691" s="24" t="s">
        <v>1645</v>
      </c>
    </row>
    <row r="1692" spans="2:65" s="14" customFormat="1" ht="13.5">
      <c r="B1692" s="240"/>
      <c r="C1692" s="241"/>
      <c r="D1692" s="218" t="s">
        <v>189</v>
      </c>
      <c r="E1692" s="242" t="s">
        <v>22</v>
      </c>
      <c r="F1692" s="243" t="s">
        <v>531</v>
      </c>
      <c r="G1692" s="241"/>
      <c r="H1692" s="244" t="s">
        <v>22</v>
      </c>
      <c r="I1692" s="245"/>
      <c r="J1692" s="241"/>
      <c r="K1692" s="241"/>
      <c r="L1692" s="246"/>
      <c r="M1692" s="247"/>
      <c r="N1692" s="248"/>
      <c r="O1692" s="248"/>
      <c r="P1692" s="248"/>
      <c r="Q1692" s="248"/>
      <c r="R1692" s="248"/>
      <c r="S1692" s="248"/>
      <c r="T1692" s="249"/>
      <c r="AT1692" s="250" t="s">
        <v>189</v>
      </c>
      <c r="AU1692" s="250" t="s">
        <v>84</v>
      </c>
      <c r="AV1692" s="14" t="s">
        <v>24</v>
      </c>
      <c r="AW1692" s="14" t="s">
        <v>39</v>
      </c>
      <c r="AX1692" s="14" t="s">
        <v>76</v>
      </c>
      <c r="AY1692" s="250" t="s">
        <v>179</v>
      </c>
    </row>
    <row r="1693" spans="2:65" s="12" customFormat="1" ht="13.5">
      <c r="B1693" s="216"/>
      <c r="C1693" s="217"/>
      <c r="D1693" s="218" t="s">
        <v>189</v>
      </c>
      <c r="E1693" s="219" t="s">
        <v>22</v>
      </c>
      <c r="F1693" s="220" t="s">
        <v>1491</v>
      </c>
      <c r="G1693" s="217"/>
      <c r="H1693" s="221">
        <v>76.903000000000006</v>
      </c>
      <c r="I1693" s="222"/>
      <c r="J1693" s="217"/>
      <c r="K1693" s="217"/>
      <c r="L1693" s="223"/>
      <c r="M1693" s="224"/>
      <c r="N1693" s="225"/>
      <c r="O1693" s="225"/>
      <c r="P1693" s="225"/>
      <c r="Q1693" s="225"/>
      <c r="R1693" s="225"/>
      <c r="S1693" s="225"/>
      <c r="T1693" s="226"/>
      <c r="AT1693" s="227" t="s">
        <v>189</v>
      </c>
      <c r="AU1693" s="227" t="s">
        <v>84</v>
      </c>
      <c r="AV1693" s="12" t="s">
        <v>84</v>
      </c>
      <c r="AW1693" s="12" t="s">
        <v>39</v>
      </c>
      <c r="AX1693" s="12" t="s">
        <v>76</v>
      </c>
      <c r="AY1693" s="227" t="s">
        <v>179</v>
      </c>
    </row>
    <row r="1694" spans="2:65" s="13" customFormat="1" ht="13.5">
      <c r="B1694" s="228"/>
      <c r="C1694" s="229"/>
      <c r="D1694" s="230" t="s">
        <v>189</v>
      </c>
      <c r="E1694" s="231" t="s">
        <v>22</v>
      </c>
      <c r="F1694" s="232" t="s">
        <v>191</v>
      </c>
      <c r="G1694" s="229"/>
      <c r="H1694" s="233">
        <v>76.903000000000006</v>
      </c>
      <c r="I1694" s="234"/>
      <c r="J1694" s="229"/>
      <c r="K1694" s="229"/>
      <c r="L1694" s="235"/>
      <c r="M1694" s="236"/>
      <c r="N1694" s="237"/>
      <c r="O1694" s="237"/>
      <c r="P1694" s="237"/>
      <c r="Q1694" s="237"/>
      <c r="R1694" s="237"/>
      <c r="S1694" s="237"/>
      <c r="T1694" s="238"/>
      <c r="AT1694" s="239" t="s">
        <v>189</v>
      </c>
      <c r="AU1694" s="239" t="s">
        <v>84</v>
      </c>
      <c r="AV1694" s="13" t="s">
        <v>187</v>
      </c>
      <c r="AW1694" s="13" t="s">
        <v>39</v>
      </c>
      <c r="AX1694" s="13" t="s">
        <v>24</v>
      </c>
      <c r="AY1694" s="239" t="s">
        <v>179</v>
      </c>
    </row>
    <row r="1695" spans="2:65" s="1" customFormat="1" ht="22.5" customHeight="1">
      <c r="B1695" s="41"/>
      <c r="C1695" s="204" t="s">
        <v>1646</v>
      </c>
      <c r="D1695" s="204" t="s">
        <v>182</v>
      </c>
      <c r="E1695" s="205" t="s">
        <v>1647</v>
      </c>
      <c r="F1695" s="206" t="s">
        <v>1648</v>
      </c>
      <c r="G1695" s="207" t="s">
        <v>372</v>
      </c>
      <c r="H1695" s="208">
        <v>94.32</v>
      </c>
      <c r="I1695" s="209"/>
      <c r="J1695" s="210">
        <f>ROUND(I1695*H1695,2)</f>
        <v>0</v>
      </c>
      <c r="K1695" s="206" t="s">
        <v>186</v>
      </c>
      <c r="L1695" s="61"/>
      <c r="M1695" s="211" t="s">
        <v>22</v>
      </c>
      <c r="N1695" s="212" t="s">
        <v>47</v>
      </c>
      <c r="O1695" s="42"/>
      <c r="P1695" s="213">
        <f>O1695*H1695</f>
        <v>0</v>
      </c>
      <c r="Q1695" s="213">
        <v>0</v>
      </c>
      <c r="R1695" s="213">
        <f>Q1695*H1695</f>
        <v>0</v>
      </c>
      <c r="S1695" s="213">
        <v>0</v>
      </c>
      <c r="T1695" s="214">
        <f>S1695*H1695</f>
        <v>0</v>
      </c>
      <c r="AR1695" s="24" t="s">
        <v>266</v>
      </c>
      <c r="AT1695" s="24" t="s">
        <v>182</v>
      </c>
      <c r="AU1695" s="24" t="s">
        <v>84</v>
      </c>
      <c r="AY1695" s="24" t="s">
        <v>179</v>
      </c>
      <c r="BE1695" s="215">
        <f>IF(N1695="základní",J1695,0)</f>
        <v>0</v>
      </c>
      <c r="BF1695" s="215">
        <f>IF(N1695="snížená",J1695,0)</f>
        <v>0</v>
      </c>
      <c r="BG1695" s="215">
        <f>IF(N1695="zákl. přenesená",J1695,0)</f>
        <v>0</v>
      </c>
      <c r="BH1695" s="215">
        <f>IF(N1695="sníž. přenesená",J1695,0)</f>
        <v>0</v>
      </c>
      <c r="BI1695" s="215">
        <f>IF(N1695="nulová",J1695,0)</f>
        <v>0</v>
      </c>
      <c r="BJ1695" s="24" t="s">
        <v>24</v>
      </c>
      <c r="BK1695" s="215">
        <f>ROUND(I1695*H1695,2)</f>
        <v>0</v>
      </c>
      <c r="BL1695" s="24" t="s">
        <v>266</v>
      </c>
      <c r="BM1695" s="24" t="s">
        <v>1649</v>
      </c>
    </row>
    <row r="1696" spans="2:65" s="14" customFormat="1" ht="13.5">
      <c r="B1696" s="240"/>
      <c r="C1696" s="241"/>
      <c r="D1696" s="218" t="s">
        <v>189</v>
      </c>
      <c r="E1696" s="242" t="s">
        <v>22</v>
      </c>
      <c r="F1696" s="243" t="s">
        <v>1617</v>
      </c>
      <c r="G1696" s="241"/>
      <c r="H1696" s="244" t="s">
        <v>22</v>
      </c>
      <c r="I1696" s="245"/>
      <c r="J1696" s="241"/>
      <c r="K1696" s="241"/>
      <c r="L1696" s="246"/>
      <c r="M1696" s="247"/>
      <c r="N1696" s="248"/>
      <c r="O1696" s="248"/>
      <c r="P1696" s="248"/>
      <c r="Q1696" s="248"/>
      <c r="R1696" s="248"/>
      <c r="S1696" s="248"/>
      <c r="T1696" s="249"/>
      <c r="AT1696" s="250" t="s">
        <v>189</v>
      </c>
      <c r="AU1696" s="250" t="s">
        <v>84</v>
      </c>
      <c r="AV1696" s="14" t="s">
        <v>24</v>
      </c>
      <c r="AW1696" s="14" t="s">
        <v>39</v>
      </c>
      <c r="AX1696" s="14" t="s">
        <v>76</v>
      </c>
      <c r="AY1696" s="250" t="s">
        <v>179</v>
      </c>
    </row>
    <row r="1697" spans="2:65" s="12" customFormat="1" ht="13.5">
      <c r="B1697" s="216"/>
      <c r="C1697" s="217"/>
      <c r="D1697" s="218" t="s">
        <v>189</v>
      </c>
      <c r="E1697" s="219" t="s">
        <v>22</v>
      </c>
      <c r="F1697" s="220" t="s">
        <v>1650</v>
      </c>
      <c r="G1697" s="217"/>
      <c r="H1697" s="221">
        <v>94.32</v>
      </c>
      <c r="I1697" s="222"/>
      <c r="J1697" s="217"/>
      <c r="K1697" s="217"/>
      <c r="L1697" s="223"/>
      <c r="M1697" s="224"/>
      <c r="N1697" s="225"/>
      <c r="O1697" s="225"/>
      <c r="P1697" s="225"/>
      <c r="Q1697" s="225"/>
      <c r="R1697" s="225"/>
      <c r="S1697" s="225"/>
      <c r="T1697" s="226"/>
      <c r="AT1697" s="227" t="s">
        <v>189</v>
      </c>
      <c r="AU1697" s="227" t="s">
        <v>84</v>
      </c>
      <c r="AV1697" s="12" t="s">
        <v>84</v>
      </c>
      <c r="AW1697" s="12" t="s">
        <v>39</v>
      </c>
      <c r="AX1697" s="12" t="s">
        <v>76</v>
      </c>
      <c r="AY1697" s="227" t="s">
        <v>179</v>
      </c>
    </row>
    <row r="1698" spans="2:65" s="13" customFormat="1" ht="13.5">
      <c r="B1698" s="228"/>
      <c r="C1698" s="229"/>
      <c r="D1698" s="230" t="s">
        <v>189</v>
      </c>
      <c r="E1698" s="231" t="s">
        <v>22</v>
      </c>
      <c r="F1698" s="232" t="s">
        <v>191</v>
      </c>
      <c r="G1698" s="229"/>
      <c r="H1698" s="233">
        <v>94.32</v>
      </c>
      <c r="I1698" s="234"/>
      <c r="J1698" s="229"/>
      <c r="K1698" s="229"/>
      <c r="L1698" s="235"/>
      <c r="M1698" s="236"/>
      <c r="N1698" s="237"/>
      <c r="O1698" s="237"/>
      <c r="P1698" s="237"/>
      <c r="Q1698" s="237"/>
      <c r="R1698" s="237"/>
      <c r="S1698" s="237"/>
      <c r="T1698" s="238"/>
      <c r="AT1698" s="239" t="s">
        <v>189</v>
      </c>
      <c r="AU1698" s="239" t="s">
        <v>84</v>
      </c>
      <c r="AV1698" s="13" t="s">
        <v>187</v>
      </c>
      <c r="AW1698" s="13" t="s">
        <v>39</v>
      </c>
      <c r="AX1698" s="13" t="s">
        <v>24</v>
      </c>
      <c r="AY1698" s="239" t="s">
        <v>179</v>
      </c>
    </row>
    <row r="1699" spans="2:65" s="1" customFormat="1" ht="31.5" customHeight="1">
      <c r="B1699" s="41"/>
      <c r="C1699" s="204" t="s">
        <v>1651</v>
      </c>
      <c r="D1699" s="204" t="s">
        <v>182</v>
      </c>
      <c r="E1699" s="205" t="s">
        <v>1652</v>
      </c>
      <c r="F1699" s="206" t="s">
        <v>1653</v>
      </c>
      <c r="G1699" s="207" t="s">
        <v>372</v>
      </c>
      <c r="H1699" s="208">
        <v>52.58</v>
      </c>
      <c r="I1699" s="209"/>
      <c r="J1699" s="210">
        <f>ROUND(I1699*H1699,2)</f>
        <v>0</v>
      </c>
      <c r="K1699" s="206" t="s">
        <v>186</v>
      </c>
      <c r="L1699" s="61"/>
      <c r="M1699" s="211" t="s">
        <v>22</v>
      </c>
      <c r="N1699" s="212" t="s">
        <v>47</v>
      </c>
      <c r="O1699" s="42"/>
      <c r="P1699" s="213">
        <f>O1699*H1699</f>
        <v>0</v>
      </c>
      <c r="Q1699" s="213">
        <v>0</v>
      </c>
      <c r="R1699" s="213">
        <f>Q1699*H1699</f>
        <v>0</v>
      </c>
      <c r="S1699" s="213">
        <v>0</v>
      </c>
      <c r="T1699" s="214">
        <f>S1699*H1699</f>
        <v>0</v>
      </c>
      <c r="AR1699" s="24" t="s">
        <v>266</v>
      </c>
      <c r="AT1699" s="24" t="s">
        <v>182</v>
      </c>
      <c r="AU1699" s="24" t="s">
        <v>84</v>
      </c>
      <c r="AY1699" s="24" t="s">
        <v>179</v>
      </c>
      <c r="BE1699" s="215">
        <f>IF(N1699="základní",J1699,0)</f>
        <v>0</v>
      </c>
      <c r="BF1699" s="215">
        <f>IF(N1699="snížená",J1699,0)</f>
        <v>0</v>
      </c>
      <c r="BG1699" s="215">
        <f>IF(N1699="zákl. přenesená",J1699,0)</f>
        <v>0</v>
      </c>
      <c r="BH1699" s="215">
        <f>IF(N1699="sníž. přenesená",J1699,0)</f>
        <v>0</v>
      </c>
      <c r="BI1699" s="215">
        <f>IF(N1699="nulová",J1699,0)</f>
        <v>0</v>
      </c>
      <c r="BJ1699" s="24" t="s">
        <v>24</v>
      </c>
      <c r="BK1699" s="215">
        <f>ROUND(I1699*H1699,2)</f>
        <v>0</v>
      </c>
      <c r="BL1699" s="24" t="s">
        <v>266</v>
      </c>
      <c r="BM1699" s="24" t="s">
        <v>1654</v>
      </c>
    </row>
    <row r="1700" spans="2:65" s="14" customFormat="1" ht="13.5">
      <c r="B1700" s="240"/>
      <c r="C1700" s="241"/>
      <c r="D1700" s="218" t="s">
        <v>189</v>
      </c>
      <c r="E1700" s="242" t="s">
        <v>22</v>
      </c>
      <c r="F1700" s="243" t="s">
        <v>1655</v>
      </c>
      <c r="G1700" s="241"/>
      <c r="H1700" s="244" t="s">
        <v>22</v>
      </c>
      <c r="I1700" s="245"/>
      <c r="J1700" s="241"/>
      <c r="K1700" s="241"/>
      <c r="L1700" s="246"/>
      <c r="M1700" s="247"/>
      <c r="N1700" s="248"/>
      <c r="O1700" s="248"/>
      <c r="P1700" s="248"/>
      <c r="Q1700" s="248"/>
      <c r="R1700" s="248"/>
      <c r="S1700" s="248"/>
      <c r="T1700" s="249"/>
      <c r="AT1700" s="250" t="s">
        <v>189</v>
      </c>
      <c r="AU1700" s="250" t="s">
        <v>84</v>
      </c>
      <c r="AV1700" s="14" t="s">
        <v>24</v>
      </c>
      <c r="AW1700" s="14" t="s">
        <v>39</v>
      </c>
      <c r="AX1700" s="14" t="s">
        <v>76</v>
      </c>
      <c r="AY1700" s="250" t="s">
        <v>179</v>
      </c>
    </row>
    <row r="1701" spans="2:65" s="12" customFormat="1" ht="13.5">
      <c r="B1701" s="216"/>
      <c r="C1701" s="217"/>
      <c r="D1701" s="218" t="s">
        <v>189</v>
      </c>
      <c r="E1701" s="219" t="s">
        <v>22</v>
      </c>
      <c r="F1701" s="220" t="s">
        <v>1656</v>
      </c>
      <c r="G1701" s="217"/>
      <c r="H1701" s="221">
        <v>52.58</v>
      </c>
      <c r="I1701" s="222"/>
      <c r="J1701" s="217"/>
      <c r="K1701" s="217"/>
      <c r="L1701" s="223"/>
      <c r="M1701" s="224"/>
      <c r="N1701" s="225"/>
      <c r="O1701" s="225"/>
      <c r="P1701" s="225"/>
      <c r="Q1701" s="225"/>
      <c r="R1701" s="225"/>
      <c r="S1701" s="225"/>
      <c r="T1701" s="226"/>
      <c r="AT1701" s="227" t="s">
        <v>189</v>
      </c>
      <c r="AU1701" s="227" t="s">
        <v>84</v>
      </c>
      <c r="AV1701" s="12" t="s">
        <v>84</v>
      </c>
      <c r="AW1701" s="12" t="s">
        <v>39</v>
      </c>
      <c r="AX1701" s="12" t="s">
        <v>76</v>
      </c>
      <c r="AY1701" s="227" t="s">
        <v>179</v>
      </c>
    </row>
    <row r="1702" spans="2:65" s="13" customFormat="1" ht="13.5">
      <c r="B1702" s="228"/>
      <c r="C1702" s="229"/>
      <c r="D1702" s="230" t="s">
        <v>189</v>
      </c>
      <c r="E1702" s="231" t="s">
        <v>22</v>
      </c>
      <c r="F1702" s="232" t="s">
        <v>191</v>
      </c>
      <c r="G1702" s="229"/>
      <c r="H1702" s="233">
        <v>52.58</v>
      </c>
      <c r="I1702" s="234"/>
      <c r="J1702" s="229"/>
      <c r="K1702" s="229"/>
      <c r="L1702" s="235"/>
      <c r="M1702" s="236"/>
      <c r="N1702" s="237"/>
      <c r="O1702" s="237"/>
      <c r="P1702" s="237"/>
      <c r="Q1702" s="237"/>
      <c r="R1702" s="237"/>
      <c r="S1702" s="237"/>
      <c r="T1702" s="238"/>
      <c r="AT1702" s="239" t="s">
        <v>189</v>
      </c>
      <c r="AU1702" s="239" t="s">
        <v>84</v>
      </c>
      <c r="AV1702" s="13" t="s">
        <v>187</v>
      </c>
      <c r="AW1702" s="13" t="s">
        <v>39</v>
      </c>
      <c r="AX1702" s="13" t="s">
        <v>24</v>
      </c>
      <c r="AY1702" s="239" t="s">
        <v>179</v>
      </c>
    </row>
    <row r="1703" spans="2:65" s="1" customFormat="1" ht="31.5" customHeight="1">
      <c r="B1703" s="41"/>
      <c r="C1703" s="204" t="s">
        <v>1657</v>
      </c>
      <c r="D1703" s="204" t="s">
        <v>182</v>
      </c>
      <c r="E1703" s="205" t="s">
        <v>1658</v>
      </c>
      <c r="F1703" s="206" t="s">
        <v>1659</v>
      </c>
      <c r="G1703" s="207" t="s">
        <v>185</v>
      </c>
      <c r="H1703" s="208">
        <v>494.649</v>
      </c>
      <c r="I1703" s="209"/>
      <c r="J1703" s="210">
        <f>ROUND(I1703*H1703,2)</f>
        <v>0</v>
      </c>
      <c r="K1703" s="206" t="s">
        <v>186</v>
      </c>
      <c r="L1703" s="61"/>
      <c r="M1703" s="211" t="s">
        <v>22</v>
      </c>
      <c r="N1703" s="212" t="s">
        <v>47</v>
      </c>
      <c r="O1703" s="42"/>
      <c r="P1703" s="213">
        <f>O1703*H1703</f>
        <v>0</v>
      </c>
      <c r="Q1703" s="213">
        <v>0</v>
      </c>
      <c r="R1703" s="213">
        <f>Q1703*H1703</f>
        <v>0</v>
      </c>
      <c r="S1703" s="213">
        <v>0</v>
      </c>
      <c r="T1703" s="214">
        <f>S1703*H1703</f>
        <v>0</v>
      </c>
      <c r="AR1703" s="24" t="s">
        <v>266</v>
      </c>
      <c r="AT1703" s="24" t="s">
        <v>182</v>
      </c>
      <c r="AU1703" s="24" t="s">
        <v>84</v>
      </c>
      <c r="AY1703" s="24" t="s">
        <v>179</v>
      </c>
      <c r="BE1703" s="215">
        <f>IF(N1703="základní",J1703,0)</f>
        <v>0</v>
      </c>
      <c r="BF1703" s="215">
        <f>IF(N1703="snížená",J1703,0)</f>
        <v>0</v>
      </c>
      <c r="BG1703" s="215">
        <f>IF(N1703="zákl. přenesená",J1703,0)</f>
        <v>0</v>
      </c>
      <c r="BH1703" s="215">
        <f>IF(N1703="sníž. přenesená",J1703,0)</f>
        <v>0</v>
      </c>
      <c r="BI1703" s="215">
        <f>IF(N1703="nulová",J1703,0)</f>
        <v>0</v>
      </c>
      <c r="BJ1703" s="24" t="s">
        <v>24</v>
      </c>
      <c r="BK1703" s="215">
        <f>ROUND(I1703*H1703,2)</f>
        <v>0</v>
      </c>
      <c r="BL1703" s="24" t="s">
        <v>266</v>
      </c>
      <c r="BM1703" s="24" t="s">
        <v>1660</v>
      </c>
    </row>
    <row r="1704" spans="2:65" s="14" customFormat="1" ht="13.5">
      <c r="B1704" s="240"/>
      <c r="C1704" s="241"/>
      <c r="D1704" s="218" t="s">
        <v>189</v>
      </c>
      <c r="E1704" s="242" t="s">
        <v>22</v>
      </c>
      <c r="F1704" s="243" t="s">
        <v>531</v>
      </c>
      <c r="G1704" s="241"/>
      <c r="H1704" s="244" t="s">
        <v>22</v>
      </c>
      <c r="I1704" s="245"/>
      <c r="J1704" s="241"/>
      <c r="K1704" s="241"/>
      <c r="L1704" s="246"/>
      <c r="M1704" s="247"/>
      <c r="N1704" s="248"/>
      <c r="O1704" s="248"/>
      <c r="P1704" s="248"/>
      <c r="Q1704" s="248"/>
      <c r="R1704" s="248"/>
      <c r="S1704" s="248"/>
      <c r="T1704" s="249"/>
      <c r="AT1704" s="250" t="s">
        <v>189</v>
      </c>
      <c r="AU1704" s="250" t="s">
        <v>84</v>
      </c>
      <c r="AV1704" s="14" t="s">
        <v>24</v>
      </c>
      <c r="AW1704" s="14" t="s">
        <v>39</v>
      </c>
      <c r="AX1704" s="14" t="s">
        <v>76</v>
      </c>
      <c r="AY1704" s="250" t="s">
        <v>179</v>
      </c>
    </row>
    <row r="1705" spans="2:65" s="12" customFormat="1" ht="13.5">
      <c r="B1705" s="216"/>
      <c r="C1705" s="217"/>
      <c r="D1705" s="218" t="s">
        <v>189</v>
      </c>
      <c r="E1705" s="219" t="s">
        <v>22</v>
      </c>
      <c r="F1705" s="220" t="s">
        <v>1349</v>
      </c>
      <c r="G1705" s="217"/>
      <c r="H1705" s="221">
        <v>13.089</v>
      </c>
      <c r="I1705" s="222"/>
      <c r="J1705" s="217"/>
      <c r="K1705" s="217"/>
      <c r="L1705" s="223"/>
      <c r="M1705" s="224"/>
      <c r="N1705" s="225"/>
      <c r="O1705" s="225"/>
      <c r="P1705" s="225"/>
      <c r="Q1705" s="225"/>
      <c r="R1705" s="225"/>
      <c r="S1705" s="225"/>
      <c r="T1705" s="226"/>
      <c r="AT1705" s="227" t="s">
        <v>189</v>
      </c>
      <c r="AU1705" s="227" t="s">
        <v>84</v>
      </c>
      <c r="AV1705" s="12" t="s">
        <v>84</v>
      </c>
      <c r="AW1705" s="12" t="s">
        <v>39</v>
      </c>
      <c r="AX1705" s="12" t="s">
        <v>76</v>
      </c>
      <c r="AY1705" s="227" t="s">
        <v>179</v>
      </c>
    </row>
    <row r="1706" spans="2:65" s="12" customFormat="1" ht="13.5">
      <c r="B1706" s="216"/>
      <c r="C1706" s="217"/>
      <c r="D1706" s="218" t="s">
        <v>189</v>
      </c>
      <c r="E1706" s="219" t="s">
        <v>22</v>
      </c>
      <c r="F1706" s="220" t="s">
        <v>1327</v>
      </c>
      <c r="G1706" s="217"/>
      <c r="H1706" s="221">
        <v>4.3150000000000004</v>
      </c>
      <c r="I1706" s="222"/>
      <c r="J1706" s="217"/>
      <c r="K1706" s="217"/>
      <c r="L1706" s="223"/>
      <c r="M1706" s="224"/>
      <c r="N1706" s="225"/>
      <c r="O1706" s="225"/>
      <c r="P1706" s="225"/>
      <c r="Q1706" s="225"/>
      <c r="R1706" s="225"/>
      <c r="S1706" s="225"/>
      <c r="T1706" s="226"/>
      <c r="AT1706" s="227" t="s">
        <v>189</v>
      </c>
      <c r="AU1706" s="227" t="s">
        <v>84</v>
      </c>
      <c r="AV1706" s="12" t="s">
        <v>84</v>
      </c>
      <c r="AW1706" s="12" t="s">
        <v>39</v>
      </c>
      <c r="AX1706" s="12" t="s">
        <v>76</v>
      </c>
      <c r="AY1706" s="227" t="s">
        <v>179</v>
      </c>
    </row>
    <row r="1707" spans="2:65" s="12" customFormat="1" ht="13.5">
      <c r="B1707" s="216"/>
      <c r="C1707" s="217"/>
      <c r="D1707" s="218" t="s">
        <v>189</v>
      </c>
      <c r="E1707" s="219" t="s">
        <v>22</v>
      </c>
      <c r="F1707" s="220" t="s">
        <v>1327</v>
      </c>
      <c r="G1707" s="217"/>
      <c r="H1707" s="221">
        <v>4.3150000000000004</v>
      </c>
      <c r="I1707" s="222"/>
      <c r="J1707" s="217"/>
      <c r="K1707" s="217"/>
      <c r="L1707" s="223"/>
      <c r="M1707" s="224"/>
      <c r="N1707" s="225"/>
      <c r="O1707" s="225"/>
      <c r="P1707" s="225"/>
      <c r="Q1707" s="225"/>
      <c r="R1707" s="225"/>
      <c r="S1707" s="225"/>
      <c r="T1707" s="226"/>
      <c r="AT1707" s="227" t="s">
        <v>189</v>
      </c>
      <c r="AU1707" s="227" t="s">
        <v>84</v>
      </c>
      <c r="AV1707" s="12" t="s">
        <v>84</v>
      </c>
      <c r="AW1707" s="12" t="s">
        <v>39</v>
      </c>
      <c r="AX1707" s="12" t="s">
        <v>76</v>
      </c>
      <c r="AY1707" s="227" t="s">
        <v>179</v>
      </c>
    </row>
    <row r="1708" spans="2:65" s="12" customFormat="1" ht="13.5">
      <c r="B1708" s="216"/>
      <c r="C1708" s="217"/>
      <c r="D1708" s="218" t="s">
        <v>189</v>
      </c>
      <c r="E1708" s="219" t="s">
        <v>22</v>
      </c>
      <c r="F1708" s="220" t="s">
        <v>1328</v>
      </c>
      <c r="G1708" s="217"/>
      <c r="H1708" s="221">
        <v>38.872</v>
      </c>
      <c r="I1708" s="222"/>
      <c r="J1708" s="217"/>
      <c r="K1708" s="217"/>
      <c r="L1708" s="223"/>
      <c r="M1708" s="224"/>
      <c r="N1708" s="225"/>
      <c r="O1708" s="225"/>
      <c r="P1708" s="225"/>
      <c r="Q1708" s="225"/>
      <c r="R1708" s="225"/>
      <c r="S1708" s="225"/>
      <c r="T1708" s="226"/>
      <c r="AT1708" s="227" t="s">
        <v>189</v>
      </c>
      <c r="AU1708" s="227" t="s">
        <v>84</v>
      </c>
      <c r="AV1708" s="12" t="s">
        <v>84</v>
      </c>
      <c r="AW1708" s="12" t="s">
        <v>39</v>
      </c>
      <c r="AX1708" s="12" t="s">
        <v>76</v>
      </c>
      <c r="AY1708" s="227" t="s">
        <v>179</v>
      </c>
    </row>
    <row r="1709" spans="2:65" s="12" customFormat="1" ht="13.5">
      <c r="B1709" s="216"/>
      <c r="C1709" s="217"/>
      <c r="D1709" s="218" t="s">
        <v>189</v>
      </c>
      <c r="E1709" s="219" t="s">
        <v>22</v>
      </c>
      <c r="F1709" s="220" t="s">
        <v>1329</v>
      </c>
      <c r="G1709" s="217"/>
      <c r="H1709" s="221">
        <v>73.941999999999993</v>
      </c>
      <c r="I1709" s="222"/>
      <c r="J1709" s="217"/>
      <c r="K1709" s="217"/>
      <c r="L1709" s="223"/>
      <c r="M1709" s="224"/>
      <c r="N1709" s="225"/>
      <c r="O1709" s="225"/>
      <c r="P1709" s="225"/>
      <c r="Q1709" s="225"/>
      <c r="R1709" s="225"/>
      <c r="S1709" s="225"/>
      <c r="T1709" s="226"/>
      <c r="AT1709" s="227" t="s">
        <v>189</v>
      </c>
      <c r="AU1709" s="227" t="s">
        <v>84</v>
      </c>
      <c r="AV1709" s="12" t="s">
        <v>84</v>
      </c>
      <c r="AW1709" s="12" t="s">
        <v>39</v>
      </c>
      <c r="AX1709" s="12" t="s">
        <v>76</v>
      </c>
      <c r="AY1709" s="227" t="s">
        <v>179</v>
      </c>
    </row>
    <row r="1710" spans="2:65" s="12" customFormat="1" ht="13.5">
      <c r="B1710" s="216"/>
      <c r="C1710" s="217"/>
      <c r="D1710" s="218" t="s">
        <v>189</v>
      </c>
      <c r="E1710" s="219" t="s">
        <v>22</v>
      </c>
      <c r="F1710" s="220" t="s">
        <v>1330</v>
      </c>
      <c r="G1710" s="217"/>
      <c r="H1710" s="221">
        <v>12.666</v>
      </c>
      <c r="I1710" s="222"/>
      <c r="J1710" s="217"/>
      <c r="K1710" s="217"/>
      <c r="L1710" s="223"/>
      <c r="M1710" s="224"/>
      <c r="N1710" s="225"/>
      <c r="O1710" s="225"/>
      <c r="P1710" s="225"/>
      <c r="Q1710" s="225"/>
      <c r="R1710" s="225"/>
      <c r="S1710" s="225"/>
      <c r="T1710" s="226"/>
      <c r="AT1710" s="227" t="s">
        <v>189</v>
      </c>
      <c r="AU1710" s="227" t="s">
        <v>84</v>
      </c>
      <c r="AV1710" s="12" t="s">
        <v>84</v>
      </c>
      <c r="AW1710" s="12" t="s">
        <v>39</v>
      </c>
      <c r="AX1710" s="12" t="s">
        <v>76</v>
      </c>
      <c r="AY1710" s="227" t="s">
        <v>179</v>
      </c>
    </row>
    <row r="1711" spans="2:65" s="12" customFormat="1" ht="13.5">
      <c r="B1711" s="216"/>
      <c r="C1711" s="217"/>
      <c r="D1711" s="218" t="s">
        <v>189</v>
      </c>
      <c r="E1711" s="219" t="s">
        <v>22</v>
      </c>
      <c r="F1711" s="220" t="s">
        <v>1331</v>
      </c>
      <c r="G1711" s="217"/>
      <c r="H1711" s="221">
        <v>56.862000000000002</v>
      </c>
      <c r="I1711" s="222"/>
      <c r="J1711" s="217"/>
      <c r="K1711" s="217"/>
      <c r="L1711" s="223"/>
      <c r="M1711" s="224"/>
      <c r="N1711" s="225"/>
      <c r="O1711" s="225"/>
      <c r="P1711" s="225"/>
      <c r="Q1711" s="225"/>
      <c r="R1711" s="225"/>
      <c r="S1711" s="225"/>
      <c r="T1711" s="226"/>
      <c r="AT1711" s="227" t="s">
        <v>189</v>
      </c>
      <c r="AU1711" s="227" t="s">
        <v>84</v>
      </c>
      <c r="AV1711" s="12" t="s">
        <v>84</v>
      </c>
      <c r="AW1711" s="12" t="s">
        <v>39</v>
      </c>
      <c r="AX1711" s="12" t="s">
        <v>76</v>
      </c>
      <c r="AY1711" s="227" t="s">
        <v>179</v>
      </c>
    </row>
    <row r="1712" spans="2:65" s="12" customFormat="1" ht="13.5">
      <c r="B1712" s="216"/>
      <c r="C1712" s="217"/>
      <c r="D1712" s="218" t="s">
        <v>189</v>
      </c>
      <c r="E1712" s="219" t="s">
        <v>22</v>
      </c>
      <c r="F1712" s="220" t="s">
        <v>1330</v>
      </c>
      <c r="G1712" s="217"/>
      <c r="H1712" s="221">
        <v>12.666</v>
      </c>
      <c r="I1712" s="222"/>
      <c r="J1712" s="217"/>
      <c r="K1712" s="217"/>
      <c r="L1712" s="223"/>
      <c r="M1712" s="224"/>
      <c r="N1712" s="225"/>
      <c r="O1712" s="225"/>
      <c r="P1712" s="225"/>
      <c r="Q1712" s="225"/>
      <c r="R1712" s="225"/>
      <c r="S1712" s="225"/>
      <c r="T1712" s="226"/>
      <c r="AT1712" s="227" t="s">
        <v>189</v>
      </c>
      <c r="AU1712" s="227" t="s">
        <v>84</v>
      </c>
      <c r="AV1712" s="12" t="s">
        <v>84</v>
      </c>
      <c r="AW1712" s="12" t="s">
        <v>39</v>
      </c>
      <c r="AX1712" s="12" t="s">
        <v>76</v>
      </c>
      <c r="AY1712" s="227" t="s">
        <v>179</v>
      </c>
    </row>
    <row r="1713" spans="2:65" s="12" customFormat="1" ht="13.5">
      <c r="B1713" s="216"/>
      <c r="C1713" s="217"/>
      <c r="D1713" s="218" t="s">
        <v>189</v>
      </c>
      <c r="E1713" s="219" t="s">
        <v>22</v>
      </c>
      <c r="F1713" s="220" t="s">
        <v>1332</v>
      </c>
      <c r="G1713" s="217"/>
      <c r="H1713" s="221">
        <v>73.772999999999996</v>
      </c>
      <c r="I1713" s="222"/>
      <c r="J1713" s="217"/>
      <c r="K1713" s="217"/>
      <c r="L1713" s="223"/>
      <c r="M1713" s="224"/>
      <c r="N1713" s="225"/>
      <c r="O1713" s="225"/>
      <c r="P1713" s="225"/>
      <c r="Q1713" s="225"/>
      <c r="R1713" s="225"/>
      <c r="S1713" s="225"/>
      <c r="T1713" s="226"/>
      <c r="AT1713" s="227" t="s">
        <v>189</v>
      </c>
      <c r="AU1713" s="227" t="s">
        <v>84</v>
      </c>
      <c r="AV1713" s="12" t="s">
        <v>84</v>
      </c>
      <c r="AW1713" s="12" t="s">
        <v>39</v>
      </c>
      <c r="AX1713" s="12" t="s">
        <v>76</v>
      </c>
      <c r="AY1713" s="227" t="s">
        <v>179</v>
      </c>
    </row>
    <row r="1714" spans="2:65" s="12" customFormat="1" ht="13.5">
      <c r="B1714" s="216"/>
      <c r="C1714" s="217"/>
      <c r="D1714" s="218" t="s">
        <v>189</v>
      </c>
      <c r="E1714" s="219" t="s">
        <v>22</v>
      </c>
      <c r="F1714" s="220" t="s">
        <v>1333</v>
      </c>
      <c r="G1714" s="217"/>
      <c r="H1714" s="221">
        <v>47.856999999999999</v>
      </c>
      <c r="I1714" s="222"/>
      <c r="J1714" s="217"/>
      <c r="K1714" s="217"/>
      <c r="L1714" s="223"/>
      <c r="M1714" s="224"/>
      <c r="N1714" s="225"/>
      <c r="O1714" s="225"/>
      <c r="P1714" s="225"/>
      <c r="Q1714" s="225"/>
      <c r="R1714" s="225"/>
      <c r="S1714" s="225"/>
      <c r="T1714" s="226"/>
      <c r="AT1714" s="227" t="s">
        <v>189</v>
      </c>
      <c r="AU1714" s="227" t="s">
        <v>84</v>
      </c>
      <c r="AV1714" s="12" t="s">
        <v>84</v>
      </c>
      <c r="AW1714" s="12" t="s">
        <v>39</v>
      </c>
      <c r="AX1714" s="12" t="s">
        <v>76</v>
      </c>
      <c r="AY1714" s="227" t="s">
        <v>179</v>
      </c>
    </row>
    <row r="1715" spans="2:65" s="12" customFormat="1" ht="13.5">
      <c r="B1715" s="216"/>
      <c r="C1715" s="217"/>
      <c r="D1715" s="218" t="s">
        <v>189</v>
      </c>
      <c r="E1715" s="219" t="s">
        <v>22</v>
      </c>
      <c r="F1715" s="220" t="s">
        <v>1334</v>
      </c>
      <c r="G1715" s="217"/>
      <c r="H1715" s="221">
        <v>24.713000000000001</v>
      </c>
      <c r="I1715" s="222"/>
      <c r="J1715" s="217"/>
      <c r="K1715" s="217"/>
      <c r="L1715" s="223"/>
      <c r="M1715" s="224"/>
      <c r="N1715" s="225"/>
      <c r="O1715" s="225"/>
      <c r="P1715" s="225"/>
      <c r="Q1715" s="225"/>
      <c r="R1715" s="225"/>
      <c r="S1715" s="225"/>
      <c r="T1715" s="226"/>
      <c r="AT1715" s="227" t="s">
        <v>189</v>
      </c>
      <c r="AU1715" s="227" t="s">
        <v>84</v>
      </c>
      <c r="AV1715" s="12" t="s">
        <v>84</v>
      </c>
      <c r="AW1715" s="12" t="s">
        <v>39</v>
      </c>
      <c r="AX1715" s="12" t="s">
        <v>76</v>
      </c>
      <c r="AY1715" s="227" t="s">
        <v>179</v>
      </c>
    </row>
    <row r="1716" spans="2:65" s="12" customFormat="1" ht="13.5">
      <c r="B1716" s="216"/>
      <c r="C1716" s="217"/>
      <c r="D1716" s="218" t="s">
        <v>189</v>
      </c>
      <c r="E1716" s="219" t="s">
        <v>22</v>
      </c>
      <c r="F1716" s="220" t="s">
        <v>1335</v>
      </c>
      <c r="G1716" s="217"/>
      <c r="H1716" s="221">
        <v>149.33099999999999</v>
      </c>
      <c r="I1716" s="222"/>
      <c r="J1716" s="217"/>
      <c r="K1716" s="217"/>
      <c r="L1716" s="223"/>
      <c r="M1716" s="224"/>
      <c r="N1716" s="225"/>
      <c r="O1716" s="225"/>
      <c r="P1716" s="225"/>
      <c r="Q1716" s="225"/>
      <c r="R1716" s="225"/>
      <c r="S1716" s="225"/>
      <c r="T1716" s="226"/>
      <c r="AT1716" s="227" t="s">
        <v>189</v>
      </c>
      <c r="AU1716" s="227" t="s">
        <v>84</v>
      </c>
      <c r="AV1716" s="12" t="s">
        <v>84</v>
      </c>
      <c r="AW1716" s="12" t="s">
        <v>39</v>
      </c>
      <c r="AX1716" s="12" t="s">
        <v>76</v>
      </c>
      <c r="AY1716" s="227" t="s">
        <v>179</v>
      </c>
    </row>
    <row r="1717" spans="2:65" s="12" customFormat="1" ht="13.5">
      <c r="B1717" s="216"/>
      <c r="C1717" s="217"/>
      <c r="D1717" s="218" t="s">
        <v>189</v>
      </c>
      <c r="E1717" s="219" t="s">
        <v>22</v>
      </c>
      <c r="F1717" s="220" t="s">
        <v>1336</v>
      </c>
      <c r="G1717" s="217"/>
      <c r="H1717" s="221">
        <v>-16.553999999999998</v>
      </c>
      <c r="I1717" s="222"/>
      <c r="J1717" s="217"/>
      <c r="K1717" s="217"/>
      <c r="L1717" s="223"/>
      <c r="M1717" s="224"/>
      <c r="N1717" s="225"/>
      <c r="O1717" s="225"/>
      <c r="P1717" s="225"/>
      <c r="Q1717" s="225"/>
      <c r="R1717" s="225"/>
      <c r="S1717" s="225"/>
      <c r="T1717" s="226"/>
      <c r="AT1717" s="227" t="s">
        <v>189</v>
      </c>
      <c r="AU1717" s="227" t="s">
        <v>84</v>
      </c>
      <c r="AV1717" s="12" t="s">
        <v>84</v>
      </c>
      <c r="AW1717" s="12" t="s">
        <v>39</v>
      </c>
      <c r="AX1717" s="12" t="s">
        <v>76</v>
      </c>
      <c r="AY1717" s="227" t="s">
        <v>179</v>
      </c>
    </row>
    <row r="1718" spans="2:65" s="12" customFormat="1" ht="13.5">
      <c r="B1718" s="216"/>
      <c r="C1718" s="217"/>
      <c r="D1718" s="218" t="s">
        <v>189</v>
      </c>
      <c r="E1718" s="219" t="s">
        <v>22</v>
      </c>
      <c r="F1718" s="220" t="s">
        <v>1337</v>
      </c>
      <c r="G1718" s="217"/>
      <c r="H1718" s="221">
        <v>-24.239000000000001</v>
      </c>
      <c r="I1718" s="222"/>
      <c r="J1718" s="217"/>
      <c r="K1718" s="217"/>
      <c r="L1718" s="223"/>
      <c r="M1718" s="224"/>
      <c r="N1718" s="225"/>
      <c r="O1718" s="225"/>
      <c r="P1718" s="225"/>
      <c r="Q1718" s="225"/>
      <c r="R1718" s="225"/>
      <c r="S1718" s="225"/>
      <c r="T1718" s="226"/>
      <c r="AT1718" s="227" t="s">
        <v>189</v>
      </c>
      <c r="AU1718" s="227" t="s">
        <v>84</v>
      </c>
      <c r="AV1718" s="12" t="s">
        <v>84</v>
      </c>
      <c r="AW1718" s="12" t="s">
        <v>39</v>
      </c>
      <c r="AX1718" s="12" t="s">
        <v>76</v>
      </c>
      <c r="AY1718" s="227" t="s">
        <v>179</v>
      </c>
    </row>
    <row r="1719" spans="2:65" s="12" customFormat="1" ht="13.5">
      <c r="B1719" s="216"/>
      <c r="C1719" s="217"/>
      <c r="D1719" s="218" t="s">
        <v>189</v>
      </c>
      <c r="E1719" s="219" t="s">
        <v>22</v>
      </c>
      <c r="F1719" s="220" t="s">
        <v>1338</v>
      </c>
      <c r="G1719" s="217"/>
      <c r="H1719" s="221">
        <v>18.829999999999998</v>
      </c>
      <c r="I1719" s="222"/>
      <c r="J1719" s="217"/>
      <c r="K1719" s="217"/>
      <c r="L1719" s="223"/>
      <c r="M1719" s="224"/>
      <c r="N1719" s="225"/>
      <c r="O1719" s="225"/>
      <c r="P1719" s="225"/>
      <c r="Q1719" s="225"/>
      <c r="R1719" s="225"/>
      <c r="S1719" s="225"/>
      <c r="T1719" s="226"/>
      <c r="AT1719" s="227" t="s">
        <v>189</v>
      </c>
      <c r="AU1719" s="227" t="s">
        <v>84</v>
      </c>
      <c r="AV1719" s="12" t="s">
        <v>84</v>
      </c>
      <c r="AW1719" s="12" t="s">
        <v>39</v>
      </c>
      <c r="AX1719" s="12" t="s">
        <v>76</v>
      </c>
      <c r="AY1719" s="227" t="s">
        <v>179</v>
      </c>
    </row>
    <row r="1720" spans="2:65" s="12" customFormat="1" ht="13.5">
      <c r="B1720" s="216"/>
      <c r="C1720" s="217"/>
      <c r="D1720" s="218" t="s">
        <v>189</v>
      </c>
      <c r="E1720" s="219" t="s">
        <v>22</v>
      </c>
      <c r="F1720" s="220" t="s">
        <v>1334</v>
      </c>
      <c r="G1720" s="217"/>
      <c r="H1720" s="221">
        <v>24.713000000000001</v>
      </c>
      <c r="I1720" s="222"/>
      <c r="J1720" s="217"/>
      <c r="K1720" s="217"/>
      <c r="L1720" s="223"/>
      <c r="M1720" s="224"/>
      <c r="N1720" s="225"/>
      <c r="O1720" s="225"/>
      <c r="P1720" s="225"/>
      <c r="Q1720" s="225"/>
      <c r="R1720" s="225"/>
      <c r="S1720" s="225"/>
      <c r="T1720" s="226"/>
      <c r="AT1720" s="227" t="s">
        <v>189</v>
      </c>
      <c r="AU1720" s="227" t="s">
        <v>84</v>
      </c>
      <c r="AV1720" s="12" t="s">
        <v>84</v>
      </c>
      <c r="AW1720" s="12" t="s">
        <v>39</v>
      </c>
      <c r="AX1720" s="12" t="s">
        <v>76</v>
      </c>
      <c r="AY1720" s="227" t="s">
        <v>179</v>
      </c>
    </row>
    <row r="1721" spans="2:65" s="12" customFormat="1" ht="13.5">
      <c r="B1721" s="216"/>
      <c r="C1721" s="217"/>
      <c r="D1721" s="218" t="s">
        <v>189</v>
      </c>
      <c r="E1721" s="219" t="s">
        <v>22</v>
      </c>
      <c r="F1721" s="220" t="s">
        <v>1339</v>
      </c>
      <c r="G1721" s="217"/>
      <c r="H1721" s="221">
        <v>-2.2639999999999998</v>
      </c>
      <c r="I1721" s="222"/>
      <c r="J1721" s="217"/>
      <c r="K1721" s="217"/>
      <c r="L1721" s="223"/>
      <c r="M1721" s="224"/>
      <c r="N1721" s="225"/>
      <c r="O1721" s="225"/>
      <c r="P1721" s="225"/>
      <c r="Q1721" s="225"/>
      <c r="R1721" s="225"/>
      <c r="S1721" s="225"/>
      <c r="T1721" s="226"/>
      <c r="AT1721" s="227" t="s">
        <v>189</v>
      </c>
      <c r="AU1721" s="227" t="s">
        <v>84</v>
      </c>
      <c r="AV1721" s="12" t="s">
        <v>84</v>
      </c>
      <c r="AW1721" s="12" t="s">
        <v>39</v>
      </c>
      <c r="AX1721" s="12" t="s">
        <v>76</v>
      </c>
      <c r="AY1721" s="227" t="s">
        <v>179</v>
      </c>
    </row>
    <row r="1722" spans="2:65" s="12" customFormat="1" ht="13.5">
      <c r="B1722" s="216"/>
      <c r="C1722" s="217"/>
      <c r="D1722" s="218" t="s">
        <v>189</v>
      </c>
      <c r="E1722" s="219" t="s">
        <v>22</v>
      </c>
      <c r="F1722" s="220" t="s">
        <v>1340</v>
      </c>
      <c r="G1722" s="217"/>
      <c r="H1722" s="221">
        <v>-1.44</v>
      </c>
      <c r="I1722" s="222"/>
      <c r="J1722" s="217"/>
      <c r="K1722" s="217"/>
      <c r="L1722" s="223"/>
      <c r="M1722" s="224"/>
      <c r="N1722" s="225"/>
      <c r="O1722" s="225"/>
      <c r="P1722" s="225"/>
      <c r="Q1722" s="225"/>
      <c r="R1722" s="225"/>
      <c r="S1722" s="225"/>
      <c r="T1722" s="226"/>
      <c r="AT1722" s="227" t="s">
        <v>189</v>
      </c>
      <c r="AU1722" s="227" t="s">
        <v>84</v>
      </c>
      <c r="AV1722" s="12" t="s">
        <v>84</v>
      </c>
      <c r="AW1722" s="12" t="s">
        <v>39</v>
      </c>
      <c r="AX1722" s="12" t="s">
        <v>76</v>
      </c>
      <c r="AY1722" s="227" t="s">
        <v>179</v>
      </c>
    </row>
    <row r="1723" spans="2:65" s="14" customFormat="1" ht="13.5">
      <c r="B1723" s="240"/>
      <c r="C1723" s="241"/>
      <c r="D1723" s="218" t="s">
        <v>189</v>
      </c>
      <c r="E1723" s="242" t="s">
        <v>22</v>
      </c>
      <c r="F1723" s="243" t="s">
        <v>1341</v>
      </c>
      <c r="G1723" s="241"/>
      <c r="H1723" s="244" t="s">
        <v>22</v>
      </c>
      <c r="I1723" s="245"/>
      <c r="J1723" s="241"/>
      <c r="K1723" s="241"/>
      <c r="L1723" s="246"/>
      <c r="M1723" s="247"/>
      <c r="N1723" s="248"/>
      <c r="O1723" s="248"/>
      <c r="P1723" s="248"/>
      <c r="Q1723" s="248"/>
      <c r="R1723" s="248"/>
      <c r="S1723" s="248"/>
      <c r="T1723" s="249"/>
      <c r="AT1723" s="250" t="s">
        <v>189</v>
      </c>
      <c r="AU1723" s="250" t="s">
        <v>84</v>
      </c>
      <c r="AV1723" s="14" t="s">
        <v>24</v>
      </c>
      <c r="AW1723" s="14" t="s">
        <v>39</v>
      </c>
      <c r="AX1723" s="14" t="s">
        <v>76</v>
      </c>
      <c r="AY1723" s="250" t="s">
        <v>179</v>
      </c>
    </row>
    <row r="1724" spans="2:65" s="12" customFormat="1" ht="13.5">
      <c r="B1724" s="216"/>
      <c r="C1724" s="217"/>
      <c r="D1724" s="218" t="s">
        <v>189</v>
      </c>
      <c r="E1724" s="219" t="s">
        <v>22</v>
      </c>
      <c r="F1724" s="220" t="s">
        <v>1342</v>
      </c>
      <c r="G1724" s="217"/>
      <c r="H1724" s="221">
        <v>-12.885999999999999</v>
      </c>
      <c r="I1724" s="222"/>
      <c r="J1724" s="217"/>
      <c r="K1724" s="217"/>
      <c r="L1724" s="223"/>
      <c r="M1724" s="224"/>
      <c r="N1724" s="225"/>
      <c r="O1724" s="225"/>
      <c r="P1724" s="225"/>
      <c r="Q1724" s="225"/>
      <c r="R1724" s="225"/>
      <c r="S1724" s="225"/>
      <c r="T1724" s="226"/>
      <c r="AT1724" s="227" t="s">
        <v>189</v>
      </c>
      <c r="AU1724" s="227" t="s">
        <v>84</v>
      </c>
      <c r="AV1724" s="12" t="s">
        <v>84</v>
      </c>
      <c r="AW1724" s="12" t="s">
        <v>39</v>
      </c>
      <c r="AX1724" s="12" t="s">
        <v>76</v>
      </c>
      <c r="AY1724" s="227" t="s">
        <v>179</v>
      </c>
    </row>
    <row r="1725" spans="2:65" s="12" customFormat="1" ht="13.5">
      <c r="B1725" s="216"/>
      <c r="C1725" s="217"/>
      <c r="D1725" s="218" t="s">
        <v>189</v>
      </c>
      <c r="E1725" s="219" t="s">
        <v>22</v>
      </c>
      <c r="F1725" s="220" t="s">
        <v>1343</v>
      </c>
      <c r="G1725" s="217"/>
      <c r="H1725" s="221">
        <v>-2.496</v>
      </c>
      <c r="I1725" s="222"/>
      <c r="J1725" s="217"/>
      <c r="K1725" s="217"/>
      <c r="L1725" s="223"/>
      <c r="M1725" s="224"/>
      <c r="N1725" s="225"/>
      <c r="O1725" s="225"/>
      <c r="P1725" s="225"/>
      <c r="Q1725" s="225"/>
      <c r="R1725" s="225"/>
      <c r="S1725" s="225"/>
      <c r="T1725" s="226"/>
      <c r="AT1725" s="227" t="s">
        <v>189</v>
      </c>
      <c r="AU1725" s="227" t="s">
        <v>84</v>
      </c>
      <c r="AV1725" s="12" t="s">
        <v>84</v>
      </c>
      <c r="AW1725" s="12" t="s">
        <v>39</v>
      </c>
      <c r="AX1725" s="12" t="s">
        <v>76</v>
      </c>
      <c r="AY1725" s="227" t="s">
        <v>179</v>
      </c>
    </row>
    <row r="1726" spans="2:65" s="12" customFormat="1" ht="13.5">
      <c r="B1726" s="216"/>
      <c r="C1726" s="217"/>
      <c r="D1726" s="218" t="s">
        <v>189</v>
      </c>
      <c r="E1726" s="219" t="s">
        <v>22</v>
      </c>
      <c r="F1726" s="220" t="s">
        <v>1344</v>
      </c>
      <c r="G1726" s="217"/>
      <c r="H1726" s="221">
        <v>-1.4159999999999999</v>
      </c>
      <c r="I1726" s="222"/>
      <c r="J1726" s="217"/>
      <c r="K1726" s="217"/>
      <c r="L1726" s="223"/>
      <c r="M1726" s="224"/>
      <c r="N1726" s="225"/>
      <c r="O1726" s="225"/>
      <c r="P1726" s="225"/>
      <c r="Q1726" s="225"/>
      <c r="R1726" s="225"/>
      <c r="S1726" s="225"/>
      <c r="T1726" s="226"/>
      <c r="AT1726" s="227" t="s">
        <v>189</v>
      </c>
      <c r="AU1726" s="227" t="s">
        <v>84</v>
      </c>
      <c r="AV1726" s="12" t="s">
        <v>84</v>
      </c>
      <c r="AW1726" s="12" t="s">
        <v>39</v>
      </c>
      <c r="AX1726" s="12" t="s">
        <v>76</v>
      </c>
      <c r="AY1726" s="227" t="s">
        <v>179</v>
      </c>
    </row>
    <row r="1727" spans="2:65" s="13" customFormat="1" ht="13.5">
      <c r="B1727" s="228"/>
      <c r="C1727" s="229"/>
      <c r="D1727" s="230" t="s">
        <v>189</v>
      </c>
      <c r="E1727" s="231" t="s">
        <v>22</v>
      </c>
      <c r="F1727" s="232" t="s">
        <v>191</v>
      </c>
      <c r="G1727" s="229"/>
      <c r="H1727" s="233">
        <v>494.649</v>
      </c>
      <c r="I1727" s="234"/>
      <c r="J1727" s="229"/>
      <c r="K1727" s="229"/>
      <c r="L1727" s="235"/>
      <c r="M1727" s="236"/>
      <c r="N1727" s="237"/>
      <c r="O1727" s="237"/>
      <c r="P1727" s="237"/>
      <c r="Q1727" s="237"/>
      <c r="R1727" s="237"/>
      <c r="S1727" s="237"/>
      <c r="T1727" s="238"/>
      <c r="AT1727" s="239" t="s">
        <v>189</v>
      </c>
      <c r="AU1727" s="239" t="s">
        <v>84</v>
      </c>
      <c r="AV1727" s="13" t="s">
        <v>187</v>
      </c>
      <c r="AW1727" s="13" t="s">
        <v>39</v>
      </c>
      <c r="AX1727" s="13" t="s">
        <v>24</v>
      </c>
      <c r="AY1727" s="239" t="s">
        <v>179</v>
      </c>
    </row>
    <row r="1728" spans="2:65" s="1" customFormat="1" ht="31.5" customHeight="1">
      <c r="B1728" s="41"/>
      <c r="C1728" s="204" t="s">
        <v>1661</v>
      </c>
      <c r="D1728" s="204" t="s">
        <v>182</v>
      </c>
      <c r="E1728" s="205" t="s">
        <v>1662</v>
      </c>
      <c r="F1728" s="206" t="s">
        <v>1663</v>
      </c>
      <c r="G1728" s="207" t="s">
        <v>185</v>
      </c>
      <c r="H1728" s="208">
        <v>511.447</v>
      </c>
      <c r="I1728" s="209"/>
      <c r="J1728" s="210">
        <f>ROUND(I1728*H1728,2)</f>
        <v>0</v>
      </c>
      <c r="K1728" s="206" t="s">
        <v>186</v>
      </c>
      <c r="L1728" s="61"/>
      <c r="M1728" s="211" t="s">
        <v>22</v>
      </c>
      <c r="N1728" s="212" t="s">
        <v>47</v>
      </c>
      <c r="O1728" s="42"/>
      <c r="P1728" s="213">
        <f>O1728*H1728</f>
        <v>0</v>
      </c>
      <c r="Q1728" s="213">
        <v>0</v>
      </c>
      <c r="R1728" s="213">
        <f>Q1728*H1728</f>
        <v>0</v>
      </c>
      <c r="S1728" s="213">
        <v>0</v>
      </c>
      <c r="T1728" s="214">
        <f>S1728*H1728</f>
        <v>0</v>
      </c>
      <c r="AR1728" s="24" t="s">
        <v>266</v>
      </c>
      <c r="AT1728" s="24" t="s">
        <v>182</v>
      </c>
      <c r="AU1728" s="24" t="s">
        <v>84</v>
      </c>
      <c r="AY1728" s="24" t="s">
        <v>179</v>
      </c>
      <c r="BE1728" s="215">
        <f>IF(N1728="základní",J1728,0)</f>
        <v>0</v>
      </c>
      <c r="BF1728" s="215">
        <f>IF(N1728="snížená",J1728,0)</f>
        <v>0</v>
      </c>
      <c r="BG1728" s="215">
        <f>IF(N1728="zákl. přenesená",J1728,0)</f>
        <v>0</v>
      </c>
      <c r="BH1728" s="215">
        <f>IF(N1728="sníž. přenesená",J1728,0)</f>
        <v>0</v>
      </c>
      <c r="BI1728" s="215">
        <f>IF(N1728="nulová",J1728,0)</f>
        <v>0</v>
      </c>
      <c r="BJ1728" s="24" t="s">
        <v>24</v>
      </c>
      <c r="BK1728" s="215">
        <f>ROUND(I1728*H1728,2)</f>
        <v>0</v>
      </c>
      <c r="BL1728" s="24" t="s">
        <v>266</v>
      </c>
      <c r="BM1728" s="24" t="s">
        <v>1664</v>
      </c>
    </row>
    <row r="1729" spans="2:51" s="14" customFormat="1" ht="13.5">
      <c r="B1729" s="240"/>
      <c r="C1729" s="241"/>
      <c r="D1729" s="218" t="s">
        <v>189</v>
      </c>
      <c r="E1729" s="242" t="s">
        <v>22</v>
      </c>
      <c r="F1729" s="243" t="s">
        <v>531</v>
      </c>
      <c r="G1729" s="241"/>
      <c r="H1729" s="244" t="s">
        <v>22</v>
      </c>
      <c r="I1729" s="245"/>
      <c r="J1729" s="241"/>
      <c r="K1729" s="241"/>
      <c r="L1729" s="246"/>
      <c r="M1729" s="247"/>
      <c r="N1729" s="248"/>
      <c r="O1729" s="248"/>
      <c r="P1729" s="248"/>
      <c r="Q1729" s="248"/>
      <c r="R1729" s="248"/>
      <c r="S1729" s="248"/>
      <c r="T1729" s="249"/>
      <c r="AT1729" s="250" t="s">
        <v>189</v>
      </c>
      <c r="AU1729" s="250" t="s">
        <v>84</v>
      </c>
      <c r="AV1729" s="14" t="s">
        <v>24</v>
      </c>
      <c r="AW1729" s="14" t="s">
        <v>39</v>
      </c>
      <c r="AX1729" s="14" t="s">
        <v>76</v>
      </c>
      <c r="AY1729" s="250" t="s">
        <v>179</v>
      </c>
    </row>
    <row r="1730" spans="2:51" s="12" customFormat="1" ht="13.5">
      <c r="B1730" s="216"/>
      <c r="C1730" s="217"/>
      <c r="D1730" s="218" t="s">
        <v>189</v>
      </c>
      <c r="E1730" s="219" t="s">
        <v>22</v>
      </c>
      <c r="F1730" s="220" t="s">
        <v>1349</v>
      </c>
      <c r="G1730" s="217"/>
      <c r="H1730" s="221">
        <v>13.089</v>
      </c>
      <c r="I1730" s="222"/>
      <c r="J1730" s="217"/>
      <c r="K1730" s="217"/>
      <c r="L1730" s="223"/>
      <c r="M1730" s="224"/>
      <c r="N1730" s="225"/>
      <c r="O1730" s="225"/>
      <c r="P1730" s="225"/>
      <c r="Q1730" s="225"/>
      <c r="R1730" s="225"/>
      <c r="S1730" s="225"/>
      <c r="T1730" s="226"/>
      <c r="AT1730" s="227" t="s">
        <v>189</v>
      </c>
      <c r="AU1730" s="227" t="s">
        <v>84</v>
      </c>
      <c r="AV1730" s="12" t="s">
        <v>84</v>
      </c>
      <c r="AW1730" s="12" t="s">
        <v>39</v>
      </c>
      <c r="AX1730" s="12" t="s">
        <v>76</v>
      </c>
      <c r="AY1730" s="227" t="s">
        <v>179</v>
      </c>
    </row>
    <row r="1731" spans="2:51" s="12" customFormat="1" ht="13.5">
      <c r="B1731" s="216"/>
      <c r="C1731" s="217"/>
      <c r="D1731" s="218" t="s">
        <v>189</v>
      </c>
      <c r="E1731" s="219" t="s">
        <v>22</v>
      </c>
      <c r="F1731" s="220" t="s">
        <v>1327</v>
      </c>
      <c r="G1731" s="217"/>
      <c r="H1731" s="221">
        <v>4.3150000000000004</v>
      </c>
      <c r="I1731" s="222"/>
      <c r="J1731" s="217"/>
      <c r="K1731" s="217"/>
      <c r="L1731" s="223"/>
      <c r="M1731" s="224"/>
      <c r="N1731" s="225"/>
      <c r="O1731" s="225"/>
      <c r="P1731" s="225"/>
      <c r="Q1731" s="225"/>
      <c r="R1731" s="225"/>
      <c r="S1731" s="225"/>
      <c r="T1731" s="226"/>
      <c r="AT1731" s="227" t="s">
        <v>189</v>
      </c>
      <c r="AU1731" s="227" t="s">
        <v>84</v>
      </c>
      <c r="AV1731" s="12" t="s">
        <v>84</v>
      </c>
      <c r="AW1731" s="12" t="s">
        <v>39</v>
      </c>
      <c r="AX1731" s="12" t="s">
        <v>76</v>
      </c>
      <c r="AY1731" s="227" t="s">
        <v>179</v>
      </c>
    </row>
    <row r="1732" spans="2:51" s="12" customFormat="1" ht="13.5">
      <c r="B1732" s="216"/>
      <c r="C1732" s="217"/>
      <c r="D1732" s="218" t="s">
        <v>189</v>
      </c>
      <c r="E1732" s="219" t="s">
        <v>22</v>
      </c>
      <c r="F1732" s="220" t="s">
        <v>1327</v>
      </c>
      <c r="G1732" s="217"/>
      <c r="H1732" s="221">
        <v>4.3150000000000004</v>
      </c>
      <c r="I1732" s="222"/>
      <c r="J1732" s="217"/>
      <c r="K1732" s="217"/>
      <c r="L1732" s="223"/>
      <c r="M1732" s="224"/>
      <c r="N1732" s="225"/>
      <c r="O1732" s="225"/>
      <c r="P1732" s="225"/>
      <c r="Q1732" s="225"/>
      <c r="R1732" s="225"/>
      <c r="S1732" s="225"/>
      <c r="T1732" s="226"/>
      <c r="AT1732" s="227" t="s">
        <v>189</v>
      </c>
      <c r="AU1732" s="227" t="s">
        <v>84</v>
      </c>
      <c r="AV1732" s="12" t="s">
        <v>84</v>
      </c>
      <c r="AW1732" s="12" t="s">
        <v>39</v>
      </c>
      <c r="AX1732" s="12" t="s">
        <v>76</v>
      </c>
      <c r="AY1732" s="227" t="s">
        <v>179</v>
      </c>
    </row>
    <row r="1733" spans="2:51" s="12" customFormat="1" ht="13.5">
      <c r="B1733" s="216"/>
      <c r="C1733" s="217"/>
      <c r="D1733" s="218" t="s">
        <v>189</v>
      </c>
      <c r="E1733" s="219" t="s">
        <v>22</v>
      </c>
      <c r="F1733" s="220" t="s">
        <v>1328</v>
      </c>
      <c r="G1733" s="217"/>
      <c r="H1733" s="221">
        <v>38.872</v>
      </c>
      <c r="I1733" s="222"/>
      <c r="J1733" s="217"/>
      <c r="K1733" s="217"/>
      <c r="L1733" s="223"/>
      <c r="M1733" s="224"/>
      <c r="N1733" s="225"/>
      <c r="O1733" s="225"/>
      <c r="P1733" s="225"/>
      <c r="Q1733" s="225"/>
      <c r="R1733" s="225"/>
      <c r="S1733" s="225"/>
      <c r="T1733" s="226"/>
      <c r="AT1733" s="227" t="s">
        <v>189</v>
      </c>
      <c r="AU1733" s="227" t="s">
        <v>84</v>
      </c>
      <c r="AV1733" s="12" t="s">
        <v>84</v>
      </c>
      <c r="AW1733" s="12" t="s">
        <v>39</v>
      </c>
      <c r="AX1733" s="12" t="s">
        <v>76</v>
      </c>
      <c r="AY1733" s="227" t="s">
        <v>179</v>
      </c>
    </row>
    <row r="1734" spans="2:51" s="12" customFormat="1" ht="13.5">
      <c r="B1734" s="216"/>
      <c r="C1734" s="217"/>
      <c r="D1734" s="218" t="s">
        <v>189</v>
      </c>
      <c r="E1734" s="219" t="s">
        <v>22</v>
      </c>
      <c r="F1734" s="220" t="s">
        <v>1329</v>
      </c>
      <c r="G1734" s="217"/>
      <c r="H1734" s="221">
        <v>73.941999999999993</v>
      </c>
      <c r="I1734" s="222"/>
      <c r="J1734" s="217"/>
      <c r="K1734" s="217"/>
      <c r="L1734" s="223"/>
      <c r="M1734" s="224"/>
      <c r="N1734" s="225"/>
      <c r="O1734" s="225"/>
      <c r="P1734" s="225"/>
      <c r="Q1734" s="225"/>
      <c r="R1734" s="225"/>
      <c r="S1734" s="225"/>
      <c r="T1734" s="226"/>
      <c r="AT1734" s="227" t="s">
        <v>189</v>
      </c>
      <c r="AU1734" s="227" t="s">
        <v>84</v>
      </c>
      <c r="AV1734" s="12" t="s">
        <v>84</v>
      </c>
      <c r="AW1734" s="12" t="s">
        <v>39</v>
      </c>
      <c r="AX1734" s="12" t="s">
        <v>76</v>
      </c>
      <c r="AY1734" s="227" t="s">
        <v>179</v>
      </c>
    </row>
    <row r="1735" spans="2:51" s="12" customFormat="1" ht="13.5">
      <c r="B1735" s="216"/>
      <c r="C1735" s="217"/>
      <c r="D1735" s="218" t="s">
        <v>189</v>
      </c>
      <c r="E1735" s="219" t="s">
        <v>22</v>
      </c>
      <c r="F1735" s="220" t="s">
        <v>1330</v>
      </c>
      <c r="G1735" s="217"/>
      <c r="H1735" s="221">
        <v>12.666</v>
      </c>
      <c r="I1735" s="222"/>
      <c r="J1735" s="217"/>
      <c r="K1735" s="217"/>
      <c r="L1735" s="223"/>
      <c r="M1735" s="224"/>
      <c r="N1735" s="225"/>
      <c r="O1735" s="225"/>
      <c r="P1735" s="225"/>
      <c r="Q1735" s="225"/>
      <c r="R1735" s="225"/>
      <c r="S1735" s="225"/>
      <c r="T1735" s="226"/>
      <c r="AT1735" s="227" t="s">
        <v>189</v>
      </c>
      <c r="AU1735" s="227" t="s">
        <v>84</v>
      </c>
      <c r="AV1735" s="12" t="s">
        <v>84</v>
      </c>
      <c r="AW1735" s="12" t="s">
        <v>39</v>
      </c>
      <c r="AX1735" s="12" t="s">
        <v>76</v>
      </c>
      <c r="AY1735" s="227" t="s">
        <v>179</v>
      </c>
    </row>
    <row r="1736" spans="2:51" s="12" customFormat="1" ht="13.5">
      <c r="B1736" s="216"/>
      <c r="C1736" s="217"/>
      <c r="D1736" s="218" t="s">
        <v>189</v>
      </c>
      <c r="E1736" s="219" t="s">
        <v>22</v>
      </c>
      <c r="F1736" s="220" t="s">
        <v>1331</v>
      </c>
      <c r="G1736" s="217"/>
      <c r="H1736" s="221">
        <v>56.862000000000002</v>
      </c>
      <c r="I1736" s="222"/>
      <c r="J1736" s="217"/>
      <c r="K1736" s="217"/>
      <c r="L1736" s="223"/>
      <c r="M1736" s="224"/>
      <c r="N1736" s="225"/>
      <c r="O1736" s="225"/>
      <c r="P1736" s="225"/>
      <c r="Q1736" s="225"/>
      <c r="R1736" s="225"/>
      <c r="S1736" s="225"/>
      <c r="T1736" s="226"/>
      <c r="AT1736" s="227" t="s">
        <v>189</v>
      </c>
      <c r="AU1736" s="227" t="s">
        <v>84</v>
      </c>
      <c r="AV1736" s="12" t="s">
        <v>84</v>
      </c>
      <c r="AW1736" s="12" t="s">
        <v>39</v>
      </c>
      <c r="AX1736" s="12" t="s">
        <v>76</v>
      </c>
      <c r="AY1736" s="227" t="s">
        <v>179</v>
      </c>
    </row>
    <row r="1737" spans="2:51" s="12" customFormat="1" ht="13.5">
      <c r="B1737" s="216"/>
      <c r="C1737" s="217"/>
      <c r="D1737" s="218" t="s">
        <v>189</v>
      </c>
      <c r="E1737" s="219" t="s">
        <v>22</v>
      </c>
      <c r="F1737" s="220" t="s">
        <v>1330</v>
      </c>
      <c r="G1737" s="217"/>
      <c r="H1737" s="221">
        <v>12.666</v>
      </c>
      <c r="I1737" s="222"/>
      <c r="J1737" s="217"/>
      <c r="K1737" s="217"/>
      <c r="L1737" s="223"/>
      <c r="M1737" s="224"/>
      <c r="N1737" s="225"/>
      <c r="O1737" s="225"/>
      <c r="P1737" s="225"/>
      <c r="Q1737" s="225"/>
      <c r="R1737" s="225"/>
      <c r="S1737" s="225"/>
      <c r="T1737" s="226"/>
      <c r="AT1737" s="227" t="s">
        <v>189</v>
      </c>
      <c r="AU1737" s="227" t="s">
        <v>84</v>
      </c>
      <c r="AV1737" s="12" t="s">
        <v>84</v>
      </c>
      <c r="AW1737" s="12" t="s">
        <v>39</v>
      </c>
      <c r="AX1737" s="12" t="s">
        <v>76</v>
      </c>
      <c r="AY1737" s="227" t="s">
        <v>179</v>
      </c>
    </row>
    <row r="1738" spans="2:51" s="12" customFormat="1" ht="13.5">
      <c r="B1738" s="216"/>
      <c r="C1738" s="217"/>
      <c r="D1738" s="218" t="s">
        <v>189</v>
      </c>
      <c r="E1738" s="219" t="s">
        <v>22</v>
      </c>
      <c r="F1738" s="220" t="s">
        <v>1332</v>
      </c>
      <c r="G1738" s="217"/>
      <c r="H1738" s="221">
        <v>73.772999999999996</v>
      </c>
      <c r="I1738" s="222"/>
      <c r="J1738" s="217"/>
      <c r="K1738" s="217"/>
      <c r="L1738" s="223"/>
      <c r="M1738" s="224"/>
      <c r="N1738" s="225"/>
      <c r="O1738" s="225"/>
      <c r="P1738" s="225"/>
      <c r="Q1738" s="225"/>
      <c r="R1738" s="225"/>
      <c r="S1738" s="225"/>
      <c r="T1738" s="226"/>
      <c r="AT1738" s="227" t="s">
        <v>189</v>
      </c>
      <c r="AU1738" s="227" t="s">
        <v>84</v>
      </c>
      <c r="AV1738" s="12" t="s">
        <v>84</v>
      </c>
      <c r="AW1738" s="12" t="s">
        <v>39</v>
      </c>
      <c r="AX1738" s="12" t="s">
        <v>76</v>
      </c>
      <c r="AY1738" s="227" t="s">
        <v>179</v>
      </c>
    </row>
    <row r="1739" spans="2:51" s="12" customFormat="1" ht="13.5">
      <c r="B1739" s="216"/>
      <c r="C1739" s="217"/>
      <c r="D1739" s="218" t="s">
        <v>189</v>
      </c>
      <c r="E1739" s="219" t="s">
        <v>22</v>
      </c>
      <c r="F1739" s="220" t="s">
        <v>1333</v>
      </c>
      <c r="G1739" s="217"/>
      <c r="H1739" s="221">
        <v>47.856999999999999</v>
      </c>
      <c r="I1739" s="222"/>
      <c r="J1739" s="217"/>
      <c r="K1739" s="217"/>
      <c r="L1739" s="223"/>
      <c r="M1739" s="224"/>
      <c r="N1739" s="225"/>
      <c r="O1739" s="225"/>
      <c r="P1739" s="225"/>
      <c r="Q1739" s="225"/>
      <c r="R1739" s="225"/>
      <c r="S1739" s="225"/>
      <c r="T1739" s="226"/>
      <c r="AT1739" s="227" t="s">
        <v>189</v>
      </c>
      <c r="AU1739" s="227" t="s">
        <v>84</v>
      </c>
      <c r="AV1739" s="12" t="s">
        <v>84</v>
      </c>
      <c r="AW1739" s="12" t="s">
        <v>39</v>
      </c>
      <c r="AX1739" s="12" t="s">
        <v>76</v>
      </c>
      <c r="AY1739" s="227" t="s">
        <v>179</v>
      </c>
    </row>
    <row r="1740" spans="2:51" s="12" customFormat="1" ht="13.5">
      <c r="B1740" s="216"/>
      <c r="C1740" s="217"/>
      <c r="D1740" s="218" t="s">
        <v>189</v>
      </c>
      <c r="E1740" s="219" t="s">
        <v>22</v>
      </c>
      <c r="F1740" s="220" t="s">
        <v>1334</v>
      </c>
      <c r="G1740" s="217"/>
      <c r="H1740" s="221">
        <v>24.713000000000001</v>
      </c>
      <c r="I1740" s="222"/>
      <c r="J1740" s="217"/>
      <c r="K1740" s="217"/>
      <c r="L1740" s="223"/>
      <c r="M1740" s="224"/>
      <c r="N1740" s="225"/>
      <c r="O1740" s="225"/>
      <c r="P1740" s="225"/>
      <c r="Q1740" s="225"/>
      <c r="R1740" s="225"/>
      <c r="S1740" s="225"/>
      <c r="T1740" s="226"/>
      <c r="AT1740" s="227" t="s">
        <v>189</v>
      </c>
      <c r="AU1740" s="227" t="s">
        <v>84</v>
      </c>
      <c r="AV1740" s="12" t="s">
        <v>84</v>
      </c>
      <c r="AW1740" s="12" t="s">
        <v>39</v>
      </c>
      <c r="AX1740" s="12" t="s">
        <v>76</v>
      </c>
      <c r="AY1740" s="227" t="s">
        <v>179</v>
      </c>
    </row>
    <row r="1741" spans="2:51" s="12" customFormat="1" ht="13.5">
      <c r="B1741" s="216"/>
      <c r="C1741" s="217"/>
      <c r="D1741" s="218" t="s">
        <v>189</v>
      </c>
      <c r="E1741" s="219" t="s">
        <v>22</v>
      </c>
      <c r="F1741" s="220" t="s">
        <v>1335</v>
      </c>
      <c r="G1741" s="217"/>
      <c r="H1741" s="221">
        <v>149.33099999999999</v>
      </c>
      <c r="I1741" s="222"/>
      <c r="J1741" s="217"/>
      <c r="K1741" s="217"/>
      <c r="L1741" s="223"/>
      <c r="M1741" s="224"/>
      <c r="N1741" s="225"/>
      <c r="O1741" s="225"/>
      <c r="P1741" s="225"/>
      <c r="Q1741" s="225"/>
      <c r="R1741" s="225"/>
      <c r="S1741" s="225"/>
      <c r="T1741" s="226"/>
      <c r="AT1741" s="227" t="s">
        <v>189</v>
      </c>
      <c r="AU1741" s="227" t="s">
        <v>84</v>
      </c>
      <c r="AV1741" s="12" t="s">
        <v>84</v>
      </c>
      <c r="AW1741" s="12" t="s">
        <v>39</v>
      </c>
      <c r="AX1741" s="12" t="s">
        <v>76</v>
      </c>
      <c r="AY1741" s="227" t="s">
        <v>179</v>
      </c>
    </row>
    <row r="1742" spans="2:51" s="12" customFormat="1" ht="13.5">
      <c r="B1742" s="216"/>
      <c r="C1742" s="217"/>
      <c r="D1742" s="218" t="s">
        <v>189</v>
      </c>
      <c r="E1742" s="219" t="s">
        <v>22</v>
      </c>
      <c r="F1742" s="220" t="s">
        <v>1336</v>
      </c>
      <c r="G1742" s="217"/>
      <c r="H1742" s="221">
        <v>-16.553999999999998</v>
      </c>
      <c r="I1742" s="222"/>
      <c r="J1742" s="217"/>
      <c r="K1742" s="217"/>
      <c r="L1742" s="223"/>
      <c r="M1742" s="224"/>
      <c r="N1742" s="225"/>
      <c r="O1742" s="225"/>
      <c r="P1742" s="225"/>
      <c r="Q1742" s="225"/>
      <c r="R1742" s="225"/>
      <c r="S1742" s="225"/>
      <c r="T1742" s="226"/>
      <c r="AT1742" s="227" t="s">
        <v>189</v>
      </c>
      <c r="AU1742" s="227" t="s">
        <v>84</v>
      </c>
      <c r="AV1742" s="12" t="s">
        <v>84</v>
      </c>
      <c r="AW1742" s="12" t="s">
        <v>39</v>
      </c>
      <c r="AX1742" s="12" t="s">
        <v>76</v>
      </c>
      <c r="AY1742" s="227" t="s">
        <v>179</v>
      </c>
    </row>
    <row r="1743" spans="2:51" s="12" customFormat="1" ht="13.5">
      <c r="B1743" s="216"/>
      <c r="C1743" s="217"/>
      <c r="D1743" s="218" t="s">
        <v>189</v>
      </c>
      <c r="E1743" s="219" t="s">
        <v>22</v>
      </c>
      <c r="F1743" s="220" t="s">
        <v>1337</v>
      </c>
      <c r="G1743" s="217"/>
      <c r="H1743" s="221">
        <v>-24.239000000000001</v>
      </c>
      <c r="I1743" s="222"/>
      <c r="J1743" s="217"/>
      <c r="K1743" s="217"/>
      <c r="L1743" s="223"/>
      <c r="M1743" s="224"/>
      <c r="N1743" s="225"/>
      <c r="O1743" s="225"/>
      <c r="P1743" s="225"/>
      <c r="Q1743" s="225"/>
      <c r="R1743" s="225"/>
      <c r="S1743" s="225"/>
      <c r="T1743" s="226"/>
      <c r="AT1743" s="227" t="s">
        <v>189</v>
      </c>
      <c r="AU1743" s="227" t="s">
        <v>84</v>
      </c>
      <c r="AV1743" s="12" t="s">
        <v>84</v>
      </c>
      <c r="AW1743" s="12" t="s">
        <v>39</v>
      </c>
      <c r="AX1743" s="12" t="s">
        <v>76</v>
      </c>
      <c r="AY1743" s="227" t="s">
        <v>179</v>
      </c>
    </row>
    <row r="1744" spans="2:51" s="12" customFormat="1" ht="13.5">
      <c r="B1744" s="216"/>
      <c r="C1744" s="217"/>
      <c r="D1744" s="218" t="s">
        <v>189</v>
      </c>
      <c r="E1744" s="219" t="s">
        <v>22</v>
      </c>
      <c r="F1744" s="220" t="s">
        <v>1338</v>
      </c>
      <c r="G1744" s="217"/>
      <c r="H1744" s="221">
        <v>18.829999999999998</v>
      </c>
      <c r="I1744" s="222"/>
      <c r="J1744" s="217"/>
      <c r="K1744" s="217"/>
      <c r="L1744" s="223"/>
      <c r="M1744" s="224"/>
      <c r="N1744" s="225"/>
      <c r="O1744" s="225"/>
      <c r="P1744" s="225"/>
      <c r="Q1744" s="225"/>
      <c r="R1744" s="225"/>
      <c r="S1744" s="225"/>
      <c r="T1744" s="226"/>
      <c r="AT1744" s="227" t="s">
        <v>189</v>
      </c>
      <c r="AU1744" s="227" t="s">
        <v>84</v>
      </c>
      <c r="AV1744" s="12" t="s">
        <v>84</v>
      </c>
      <c r="AW1744" s="12" t="s">
        <v>39</v>
      </c>
      <c r="AX1744" s="12" t="s">
        <v>76</v>
      </c>
      <c r="AY1744" s="227" t="s">
        <v>179</v>
      </c>
    </row>
    <row r="1745" spans="2:65" s="12" customFormat="1" ht="13.5">
      <c r="B1745" s="216"/>
      <c r="C1745" s="217"/>
      <c r="D1745" s="218" t="s">
        <v>189</v>
      </c>
      <c r="E1745" s="219" t="s">
        <v>22</v>
      </c>
      <c r="F1745" s="220" t="s">
        <v>1334</v>
      </c>
      <c r="G1745" s="217"/>
      <c r="H1745" s="221">
        <v>24.713000000000001</v>
      </c>
      <c r="I1745" s="222"/>
      <c r="J1745" s="217"/>
      <c r="K1745" s="217"/>
      <c r="L1745" s="223"/>
      <c r="M1745" s="224"/>
      <c r="N1745" s="225"/>
      <c r="O1745" s="225"/>
      <c r="P1745" s="225"/>
      <c r="Q1745" s="225"/>
      <c r="R1745" s="225"/>
      <c r="S1745" s="225"/>
      <c r="T1745" s="226"/>
      <c r="AT1745" s="227" t="s">
        <v>189</v>
      </c>
      <c r="AU1745" s="227" t="s">
        <v>84</v>
      </c>
      <c r="AV1745" s="12" t="s">
        <v>84</v>
      </c>
      <c r="AW1745" s="12" t="s">
        <v>39</v>
      </c>
      <c r="AX1745" s="12" t="s">
        <v>76</v>
      </c>
      <c r="AY1745" s="227" t="s">
        <v>179</v>
      </c>
    </row>
    <row r="1746" spans="2:65" s="12" customFormat="1" ht="13.5">
      <c r="B1746" s="216"/>
      <c r="C1746" s="217"/>
      <c r="D1746" s="218" t="s">
        <v>189</v>
      </c>
      <c r="E1746" s="219" t="s">
        <v>22</v>
      </c>
      <c r="F1746" s="220" t="s">
        <v>1339</v>
      </c>
      <c r="G1746" s="217"/>
      <c r="H1746" s="221">
        <v>-2.2639999999999998</v>
      </c>
      <c r="I1746" s="222"/>
      <c r="J1746" s="217"/>
      <c r="K1746" s="217"/>
      <c r="L1746" s="223"/>
      <c r="M1746" s="224"/>
      <c r="N1746" s="225"/>
      <c r="O1746" s="225"/>
      <c r="P1746" s="225"/>
      <c r="Q1746" s="225"/>
      <c r="R1746" s="225"/>
      <c r="S1746" s="225"/>
      <c r="T1746" s="226"/>
      <c r="AT1746" s="227" t="s">
        <v>189</v>
      </c>
      <c r="AU1746" s="227" t="s">
        <v>84</v>
      </c>
      <c r="AV1746" s="12" t="s">
        <v>84</v>
      </c>
      <c r="AW1746" s="12" t="s">
        <v>39</v>
      </c>
      <c r="AX1746" s="12" t="s">
        <v>76</v>
      </c>
      <c r="AY1746" s="227" t="s">
        <v>179</v>
      </c>
    </row>
    <row r="1747" spans="2:65" s="12" customFormat="1" ht="13.5">
      <c r="B1747" s="216"/>
      <c r="C1747" s="217"/>
      <c r="D1747" s="218" t="s">
        <v>189</v>
      </c>
      <c r="E1747" s="219" t="s">
        <v>22</v>
      </c>
      <c r="F1747" s="220" t="s">
        <v>1340</v>
      </c>
      <c r="G1747" s="217"/>
      <c r="H1747" s="221">
        <v>-1.44</v>
      </c>
      <c r="I1747" s="222"/>
      <c r="J1747" s="217"/>
      <c r="K1747" s="217"/>
      <c r="L1747" s="223"/>
      <c r="M1747" s="224"/>
      <c r="N1747" s="225"/>
      <c r="O1747" s="225"/>
      <c r="P1747" s="225"/>
      <c r="Q1747" s="225"/>
      <c r="R1747" s="225"/>
      <c r="S1747" s="225"/>
      <c r="T1747" s="226"/>
      <c r="AT1747" s="227" t="s">
        <v>189</v>
      </c>
      <c r="AU1747" s="227" t="s">
        <v>84</v>
      </c>
      <c r="AV1747" s="12" t="s">
        <v>84</v>
      </c>
      <c r="AW1747" s="12" t="s">
        <v>39</v>
      </c>
      <c r="AX1747" s="12" t="s">
        <v>76</v>
      </c>
      <c r="AY1747" s="227" t="s">
        <v>179</v>
      </c>
    </row>
    <row r="1748" spans="2:65" s="13" customFormat="1" ht="13.5">
      <c r="B1748" s="228"/>
      <c r="C1748" s="229"/>
      <c r="D1748" s="230" t="s">
        <v>189</v>
      </c>
      <c r="E1748" s="231" t="s">
        <v>22</v>
      </c>
      <c r="F1748" s="232" t="s">
        <v>191</v>
      </c>
      <c r="G1748" s="229"/>
      <c r="H1748" s="233">
        <v>511.447</v>
      </c>
      <c r="I1748" s="234"/>
      <c r="J1748" s="229"/>
      <c r="K1748" s="229"/>
      <c r="L1748" s="235"/>
      <c r="M1748" s="236"/>
      <c r="N1748" s="237"/>
      <c r="O1748" s="237"/>
      <c r="P1748" s="237"/>
      <c r="Q1748" s="237"/>
      <c r="R1748" s="237"/>
      <c r="S1748" s="237"/>
      <c r="T1748" s="238"/>
      <c r="AT1748" s="239" t="s">
        <v>189</v>
      </c>
      <c r="AU1748" s="239" t="s">
        <v>84</v>
      </c>
      <c r="AV1748" s="13" t="s">
        <v>187</v>
      </c>
      <c r="AW1748" s="13" t="s">
        <v>39</v>
      </c>
      <c r="AX1748" s="13" t="s">
        <v>24</v>
      </c>
      <c r="AY1748" s="239" t="s">
        <v>179</v>
      </c>
    </row>
    <row r="1749" spans="2:65" s="1" customFormat="1" ht="22.5" customHeight="1">
      <c r="B1749" s="41"/>
      <c r="C1749" s="204" t="s">
        <v>1665</v>
      </c>
      <c r="D1749" s="204" t="s">
        <v>182</v>
      </c>
      <c r="E1749" s="205" t="s">
        <v>1666</v>
      </c>
      <c r="F1749" s="206" t="s">
        <v>1667</v>
      </c>
      <c r="G1749" s="207" t="s">
        <v>185</v>
      </c>
      <c r="H1749" s="208">
        <v>511.447</v>
      </c>
      <c r="I1749" s="209"/>
      <c r="J1749" s="210">
        <f>ROUND(I1749*H1749,2)</f>
        <v>0</v>
      </c>
      <c r="K1749" s="206" t="s">
        <v>186</v>
      </c>
      <c r="L1749" s="61"/>
      <c r="M1749" s="211" t="s">
        <v>22</v>
      </c>
      <c r="N1749" s="212" t="s">
        <v>47</v>
      </c>
      <c r="O1749" s="42"/>
      <c r="P1749" s="213">
        <f>O1749*H1749</f>
        <v>0</v>
      </c>
      <c r="Q1749" s="213">
        <v>0</v>
      </c>
      <c r="R1749" s="213">
        <f>Q1749*H1749</f>
        <v>0</v>
      </c>
      <c r="S1749" s="213">
        <v>0</v>
      </c>
      <c r="T1749" s="214">
        <f>S1749*H1749</f>
        <v>0</v>
      </c>
      <c r="AR1749" s="24" t="s">
        <v>266</v>
      </c>
      <c r="AT1749" s="24" t="s">
        <v>182</v>
      </c>
      <c r="AU1749" s="24" t="s">
        <v>84</v>
      </c>
      <c r="AY1749" s="24" t="s">
        <v>179</v>
      </c>
      <c r="BE1749" s="215">
        <f>IF(N1749="základní",J1749,0)</f>
        <v>0</v>
      </c>
      <c r="BF1749" s="215">
        <f>IF(N1749="snížená",J1749,0)</f>
        <v>0</v>
      </c>
      <c r="BG1749" s="215">
        <f>IF(N1749="zákl. přenesená",J1749,0)</f>
        <v>0</v>
      </c>
      <c r="BH1749" s="215">
        <f>IF(N1749="sníž. přenesená",J1749,0)</f>
        <v>0</v>
      </c>
      <c r="BI1749" s="215">
        <f>IF(N1749="nulová",J1749,0)</f>
        <v>0</v>
      </c>
      <c r="BJ1749" s="24" t="s">
        <v>24</v>
      </c>
      <c r="BK1749" s="215">
        <f>ROUND(I1749*H1749,2)</f>
        <v>0</v>
      </c>
      <c r="BL1749" s="24" t="s">
        <v>266</v>
      </c>
      <c r="BM1749" s="24" t="s">
        <v>1668</v>
      </c>
    </row>
    <row r="1750" spans="2:65" s="14" customFormat="1" ht="13.5">
      <c r="B1750" s="240"/>
      <c r="C1750" s="241"/>
      <c r="D1750" s="218" t="s">
        <v>189</v>
      </c>
      <c r="E1750" s="242" t="s">
        <v>22</v>
      </c>
      <c r="F1750" s="243" t="s">
        <v>531</v>
      </c>
      <c r="G1750" s="241"/>
      <c r="H1750" s="244" t="s">
        <v>22</v>
      </c>
      <c r="I1750" s="245"/>
      <c r="J1750" s="241"/>
      <c r="K1750" s="241"/>
      <c r="L1750" s="246"/>
      <c r="M1750" s="247"/>
      <c r="N1750" s="248"/>
      <c r="O1750" s="248"/>
      <c r="P1750" s="248"/>
      <c r="Q1750" s="248"/>
      <c r="R1750" s="248"/>
      <c r="S1750" s="248"/>
      <c r="T1750" s="249"/>
      <c r="AT1750" s="250" t="s">
        <v>189</v>
      </c>
      <c r="AU1750" s="250" t="s">
        <v>84</v>
      </c>
      <c r="AV1750" s="14" t="s">
        <v>24</v>
      </c>
      <c r="AW1750" s="14" t="s">
        <v>39</v>
      </c>
      <c r="AX1750" s="14" t="s">
        <v>76</v>
      </c>
      <c r="AY1750" s="250" t="s">
        <v>179</v>
      </c>
    </row>
    <row r="1751" spans="2:65" s="12" customFormat="1" ht="13.5">
      <c r="B1751" s="216"/>
      <c r="C1751" s="217"/>
      <c r="D1751" s="218" t="s">
        <v>189</v>
      </c>
      <c r="E1751" s="219" t="s">
        <v>22</v>
      </c>
      <c r="F1751" s="220" t="s">
        <v>1349</v>
      </c>
      <c r="G1751" s="217"/>
      <c r="H1751" s="221">
        <v>13.089</v>
      </c>
      <c r="I1751" s="222"/>
      <c r="J1751" s="217"/>
      <c r="K1751" s="217"/>
      <c r="L1751" s="223"/>
      <c r="M1751" s="224"/>
      <c r="N1751" s="225"/>
      <c r="O1751" s="225"/>
      <c r="P1751" s="225"/>
      <c r="Q1751" s="225"/>
      <c r="R1751" s="225"/>
      <c r="S1751" s="225"/>
      <c r="T1751" s="226"/>
      <c r="AT1751" s="227" t="s">
        <v>189</v>
      </c>
      <c r="AU1751" s="227" t="s">
        <v>84</v>
      </c>
      <c r="AV1751" s="12" t="s">
        <v>84</v>
      </c>
      <c r="AW1751" s="12" t="s">
        <v>39</v>
      </c>
      <c r="AX1751" s="12" t="s">
        <v>76</v>
      </c>
      <c r="AY1751" s="227" t="s">
        <v>179</v>
      </c>
    </row>
    <row r="1752" spans="2:65" s="12" customFormat="1" ht="13.5">
      <c r="B1752" s="216"/>
      <c r="C1752" s="217"/>
      <c r="D1752" s="218" t="s">
        <v>189</v>
      </c>
      <c r="E1752" s="219" t="s">
        <v>22</v>
      </c>
      <c r="F1752" s="220" t="s">
        <v>1327</v>
      </c>
      <c r="G1752" s="217"/>
      <c r="H1752" s="221">
        <v>4.3150000000000004</v>
      </c>
      <c r="I1752" s="222"/>
      <c r="J1752" s="217"/>
      <c r="K1752" s="217"/>
      <c r="L1752" s="223"/>
      <c r="M1752" s="224"/>
      <c r="N1752" s="225"/>
      <c r="O1752" s="225"/>
      <c r="P1752" s="225"/>
      <c r="Q1752" s="225"/>
      <c r="R1752" s="225"/>
      <c r="S1752" s="225"/>
      <c r="T1752" s="226"/>
      <c r="AT1752" s="227" t="s">
        <v>189</v>
      </c>
      <c r="AU1752" s="227" t="s">
        <v>84</v>
      </c>
      <c r="AV1752" s="12" t="s">
        <v>84</v>
      </c>
      <c r="AW1752" s="12" t="s">
        <v>39</v>
      </c>
      <c r="AX1752" s="12" t="s">
        <v>76</v>
      </c>
      <c r="AY1752" s="227" t="s">
        <v>179</v>
      </c>
    </row>
    <row r="1753" spans="2:65" s="12" customFormat="1" ht="13.5">
      <c r="B1753" s="216"/>
      <c r="C1753" s="217"/>
      <c r="D1753" s="218" t="s">
        <v>189</v>
      </c>
      <c r="E1753" s="219" t="s">
        <v>22</v>
      </c>
      <c r="F1753" s="220" t="s">
        <v>1327</v>
      </c>
      <c r="G1753" s="217"/>
      <c r="H1753" s="221">
        <v>4.3150000000000004</v>
      </c>
      <c r="I1753" s="222"/>
      <c r="J1753" s="217"/>
      <c r="K1753" s="217"/>
      <c r="L1753" s="223"/>
      <c r="M1753" s="224"/>
      <c r="N1753" s="225"/>
      <c r="O1753" s="225"/>
      <c r="P1753" s="225"/>
      <c r="Q1753" s="225"/>
      <c r="R1753" s="225"/>
      <c r="S1753" s="225"/>
      <c r="T1753" s="226"/>
      <c r="AT1753" s="227" t="s">
        <v>189</v>
      </c>
      <c r="AU1753" s="227" t="s">
        <v>84</v>
      </c>
      <c r="AV1753" s="12" t="s">
        <v>84</v>
      </c>
      <c r="AW1753" s="12" t="s">
        <v>39</v>
      </c>
      <c r="AX1753" s="12" t="s">
        <v>76</v>
      </c>
      <c r="AY1753" s="227" t="s">
        <v>179</v>
      </c>
    </row>
    <row r="1754" spans="2:65" s="12" customFormat="1" ht="13.5">
      <c r="B1754" s="216"/>
      <c r="C1754" s="217"/>
      <c r="D1754" s="218" t="s">
        <v>189</v>
      </c>
      <c r="E1754" s="219" t="s">
        <v>22</v>
      </c>
      <c r="F1754" s="220" t="s">
        <v>1328</v>
      </c>
      <c r="G1754" s="217"/>
      <c r="H1754" s="221">
        <v>38.872</v>
      </c>
      <c r="I1754" s="222"/>
      <c r="J1754" s="217"/>
      <c r="K1754" s="217"/>
      <c r="L1754" s="223"/>
      <c r="M1754" s="224"/>
      <c r="N1754" s="225"/>
      <c r="O1754" s="225"/>
      <c r="P1754" s="225"/>
      <c r="Q1754" s="225"/>
      <c r="R1754" s="225"/>
      <c r="S1754" s="225"/>
      <c r="T1754" s="226"/>
      <c r="AT1754" s="227" t="s">
        <v>189</v>
      </c>
      <c r="AU1754" s="227" t="s">
        <v>84</v>
      </c>
      <c r="AV1754" s="12" t="s">
        <v>84</v>
      </c>
      <c r="AW1754" s="12" t="s">
        <v>39</v>
      </c>
      <c r="AX1754" s="12" t="s">
        <v>76</v>
      </c>
      <c r="AY1754" s="227" t="s">
        <v>179</v>
      </c>
    </row>
    <row r="1755" spans="2:65" s="12" customFormat="1" ht="13.5">
      <c r="B1755" s="216"/>
      <c r="C1755" s="217"/>
      <c r="D1755" s="218" t="s">
        <v>189</v>
      </c>
      <c r="E1755" s="219" t="s">
        <v>22</v>
      </c>
      <c r="F1755" s="220" t="s">
        <v>1329</v>
      </c>
      <c r="G1755" s="217"/>
      <c r="H1755" s="221">
        <v>73.941999999999993</v>
      </c>
      <c r="I1755" s="222"/>
      <c r="J1755" s="217"/>
      <c r="K1755" s="217"/>
      <c r="L1755" s="223"/>
      <c r="M1755" s="224"/>
      <c r="N1755" s="225"/>
      <c r="O1755" s="225"/>
      <c r="P1755" s="225"/>
      <c r="Q1755" s="225"/>
      <c r="R1755" s="225"/>
      <c r="S1755" s="225"/>
      <c r="T1755" s="226"/>
      <c r="AT1755" s="227" t="s">
        <v>189</v>
      </c>
      <c r="AU1755" s="227" t="s">
        <v>84</v>
      </c>
      <c r="AV1755" s="12" t="s">
        <v>84</v>
      </c>
      <c r="AW1755" s="12" t="s">
        <v>39</v>
      </c>
      <c r="AX1755" s="12" t="s">
        <v>76</v>
      </c>
      <c r="AY1755" s="227" t="s">
        <v>179</v>
      </c>
    </row>
    <row r="1756" spans="2:65" s="12" customFormat="1" ht="13.5">
      <c r="B1756" s="216"/>
      <c r="C1756" s="217"/>
      <c r="D1756" s="218" t="s">
        <v>189</v>
      </c>
      <c r="E1756" s="219" t="s">
        <v>22</v>
      </c>
      <c r="F1756" s="220" t="s">
        <v>1330</v>
      </c>
      <c r="G1756" s="217"/>
      <c r="H1756" s="221">
        <v>12.666</v>
      </c>
      <c r="I1756" s="222"/>
      <c r="J1756" s="217"/>
      <c r="K1756" s="217"/>
      <c r="L1756" s="223"/>
      <c r="M1756" s="224"/>
      <c r="N1756" s="225"/>
      <c r="O1756" s="225"/>
      <c r="P1756" s="225"/>
      <c r="Q1756" s="225"/>
      <c r="R1756" s="225"/>
      <c r="S1756" s="225"/>
      <c r="T1756" s="226"/>
      <c r="AT1756" s="227" t="s">
        <v>189</v>
      </c>
      <c r="AU1756" s="227" t="s">
        <v>84</v>
      </c>
      <c r="AV1756" s="12" t="s">
        <v>84</v>
      </c>
      <c r="AW1756" s="12" t="s">
        <v>39</v>
      </c>
      <c r="AX1756" s="12" t="s">
        <v>76</v>
      </c>
      <c r="AY1756" s="227" t="s">
        <v>179</v>
      </c>
    </row>
    <row r="1757" spans="2:65" s="12" customFormat="1" ht="13.5">
      <c r="B1757" s="216"/>
      <c r="C1757" s="217"/>
      <c r="D1757" s="218" t="s">
        <v>189</v>
      </c>
      <c r="E1757" s="219" t="s">
        <v>22</v>
      </c>
      <c r="F1757" s="220" t="s">
        <v>1331</v>
      </c>
      <c r="G1757" s="217"/>
      <c r="H1757" s="221">
        <v>56.862000000000002</v>
      </c>
      <c r="I1757" s="222"/>
      <c r="J1757" s="217"/>
      <c r="K1757" s="217"/>
      <c r="L1757" s="223"/>
      <c r="M1757" s="224"/>
      <c r="N1757" s="225"/>
      <c r="O1757" s="225"/>
      <c r="P1757" s="225"/>
      <c r="Q1757" s="225"/>
      <c r="R1757" s="225"/>
      <c r="S1757" s="225"/>
      <c r="T1757" s="226"/>
      <c r="AT1757" s="227" t="s">
        <v>189</v>
      </c>
      <c r="AU1757" s="227" t="s">
        <v>84</v>
      </c>
      <c r="AV1757" s="12" t="s">
        <v>84</v>
      </c>
      <c r="AW1757" s="12" t="s">
        <v>39</v>
      </c>
      <c r="AX1757" s="12" t="s">
        <v>76</v>
      </c>
      <c r="AY1757" s="227" t="s">
        <v>179</v>
      </c>
    </row>
    <row r="1758" spans="2:65" s="12" customFormat="1" ht="13.5">
      <c r="B1758" s="216"/>
      <c r="C1758" s="217"/>
      <c r="D1758" s="218" t="s">
        <v>189</v>
      </c>
      <c r="E1758" s="219" t="s">
        <v>22</v>
      </c>
      <c r="F1758" s="220" t="s">
        <v>1330</v>
      </c>
      <c r="G1758" s="217"/>
      <c r="H1758" s="221">
        <v>12.666</v>
      </c>
      <c r="I1758" s="222"/>
      <c r="J1758" s="217"/>
      <c r="K1758" s="217"/>
      <c r="L1758" s="223"/>
      <c r="M1758" s="224"/>
      <c r="N1758" s="225"/>
      <c r="O1758" s="225"/>
      <c r="P1758" s="225"/>
      <c r="Q1758" s="225"/>
      <c r="R1758" s="225"/>
      <c r="S1758" s="225"/>
      <c r="T1758" s="226"/>
      <c r="AT1758" s="227" t="s">
        <v>189</v>
      </c>
      <c r="AU1758" s="227" t="s">
        <v>84</v>
      </c>
      <c r="AV1758" s="12" t="s">
        <v>84</v>
      </c>
      <c r="AW1758" s="12" t="s">
        <v>39</v>
      </c>
      <c r="AX1758" s="12" t="s">
        <v>76</v>
      </c>
      <c r="AY1758" s="227" t="s">
        <v>179</v>
      </c>
    </row>
    <row r="1759" spans="2:65" s="12" customFormat="1" ht="13.5">
      <c r="B1759" s="216"/>
      <c r="C1759" s="217"/>
      <c r="D1759" s="218" t="s">
        <v>189</v>
      </c>
      <c r="E1759" s="219" t="s">
        <v>22</v>
      </c>
      <c r="F1759" s="220" t="s">
        <v>1332</v>
      </c>
      <c r="G1759" s="217"/>
      <c r="H1759" s="221">
        <v>73.772999999999996</v>
      </c>
      <c r="I1759" s="222"/>
      <c r="J1759" s="217"/>
      <c r="K1759" s="217"/>
      <c r="L1759" s="223"/>
      <c r="M1759" s="224"/>
      <c r="N1759" s="225"/>
      <c r="O1759" s="225"/>
      <c r="P1759" s="225"/>
      <c r="Q1759" s="225"/>
      <c r="R1759" s="225"/>
      <c r="S1759" s="225"/>
      <c r="T1759" s="226"/>
      <c r="AT1759" s="227" t="s">
        <v>189</v>
      </c>
      <c r="AU1759" s="227" t="s">
        <v>84</v>
      </c>
      <c r="AV1759" s="12" t="s">
        <v>84</v>
      </c>
      <c r="AW1759" s="12" t="s">
        <v>39</v>
      </c>
      <c r="AX1759" s="12" t="s">
        <v>76</v>
      </c>
      <c r="AY1759" s="227" t="s">
        <v>179</v>
      </c>
    </row>
    <row r="1760" spans="2:65" s="12" customFormat="1" ht="13.5">
      <c r="B1760" s="216"/>
      <c r="C1760" s="217"/>
      <c r="D1760" s="218" t="s">
        <v>189</v>
      </c>
      <c r="E1760" s="219" t="s">
        <v>22</v>
      </c>
      <c r="F1760" s="220" t="s">
        <v>1333</v>
      </c>
      <c r="G1760" s="217"/>
      <c r="H1760" s="221">
        <v>47.856999999999999</v>
      </c>
      <c r="I1760" s="222"/>
      <c r="J1760" s="217"/>
      <c r="K1760" s="217"/>
      <c r="L1760" s="223"/>
      <c r="M1760" s="224"/>
      <c r="N1760" s="225"/>
      <c r="O1760" s="225"/>
      <c r="P1760" s="225"/>
      <c r="Q1760" s="225"/>
      <c r="R1760" s="225"/>
      <c r="S1760" s="225"/>
      <c r="T1760" s="226"/>
      <c r="AT1760" s="227" t="s">
        <v>189</v>
      </c>
      <c r="AU1760" s="227" t="s">
        <v>84</v>
      </c>
      <c r="AV1760" s="12" t="s">
        <v>84</v>
      </c>
      <c r="AW1760" s="12" t="s">
        <v>39</v>
      </c>
      <c r="AX1760" s="12" t="s">
        <v>76</v>
      </c>
      <c r="AY1760" s="227" t="s">
        <v>179</v>
      </c>
    </row>
    <row r="1761" spans="2:65" s="12" customFormat="1" ht="13.5">
      <c r="B1761" s="216"/>
      <c r="C1761" s="217"/>
      <c r="D1761" s="218" t="s">
        <v>189</v>
      </c>
      <c r="E1761" s="219" t="s">
        <v>22</v>
      </c>
      <c r="F1761" s="220" t="s">
        <v>1334</v>
      </c>
      <c r="G1761" s="217"/>
      <c r="H1761" s="221">
        <v>24.713000000000001</v>
      </c>
      <c r="I1761" s="222"/>
      <c r="J1761" s="217"/>
      <c r="K1761" s="217"/>
      <c r="L1761" s="223"/>
      <c r="M1761" s="224"/>
      <c r="N1761" s="225"/>
      <c r="O1761" s="225"/>
      <c r="P1761" s="225"/>
      <c r="Q1761" s="225"/>
      <c r="R1761" s="225"/>
      <c r="S1761" s="225"/>
      <c r="T1761" s="226"/>
      <c r="AT1761" s="227" t="s">
        <v>189</v>
      </c>
      <c r="AU1761" s="227" t="s">
        <v>84</v>
      </c>
      <c r="AV1761" s="12" t="s">
        <v>84</v>
      </c>
      <c r="AW1761" s="12" t="s">
        <v>39</v>
      </c>
      <c r="AX1761" s="12" t="s">
        <v>76</v>
      </c>
      <c r="AY1761" s="227" t="s">
        <v>179</v>
      </c>
    </row>
    <row r="1762" spans="2:65" s="12" customFormat="1" ht="13.5">
      <c r="B1762" s="216"/>
      <c r="C1762" s="217"/>
      <c r="D1762" s="218" t="s">
        <v>189</v>
      </c>
      <c r="E1762" s="219" t="s">
        <v>22</v>
      </c>
      <c r="F1762" s="220" t="s">
        <v>1335</v>
      </c>
      <c r="G1762" s="217"/>
      <c r="H1762" s="221">
        <v>149.33099999999999</v>
      </c>
      <c r="I1762" s="222"/>
      <c r="J1762" s="217"/>
      <c r="K1762" s="217"/>
      <c r="L1762" s="223"/>
      <c r="M1762" s="224"/>
      <c r="N1762" s="225"/>
      <c r="O1762" s="225"/>
      <c r="P1762" s="225"/>
      <c r="Q1762" s="225"/>
      <c r="R1762" s="225"/>
      <c r="S1762" s="225"/>
      <c r="T1762" s="226"/>
      <c r="AT1762" s="227" t="s">
        <v>189</v>
      </c>
      <c r="AU1762" s="227" t="s">
        <v>84</v>
      </c>
      <c r="AV1762" s="12" t="s">
        <v>84</v>
      </c>
      <c r="AW1762" s="12" t="s">
        <v>39</v>
      </c>
      <c r="AX1762" s="12" t="s">
        <v>76</v>
      </c>
      <c r="AY1762" s="227" t="s">
        <v>179</v>
      </c>
    </row>
    <row r="1763" spans="2:65" s="12" customFormat="1" ht="13.5">
      <c r="B1763" s="216"/>
      <c r="C1763" s="217"/>
      <c r="D1763" s="218" t="s">
        <v>189</v>
      </c>
      <c r="E1763" s="219" t="s">
        <v>22</v>
      </c>
      <c r="F1763" s="220" t="s">
        <v>1336</v>
      </c>
      <c r="G1763" s="217"/>
      <c r="H1763" s="221">
        <v>-16.553999999999998</v>
      </c>
      <c r="I1763" s="222"/>
      <c r="J1763" s="217"/>
      <c r="K1763" s="217"/>
      <c r="L1763" s="223"/>
      <c r="M1763" s="224"/>
      <c r="N1763" s="225"/>
      <c r="O1763" s="225"/>
      <c r="P1763" s="225"/>
      <c r="Q1763" s="225"/>
      <c r="R1763" s="225"/>
      <c r="S1763" s="225"/>
      <c r="T1763" s="226"/>
      <c r="AT1763" s="227" t="s">
        <v>189</v>
      </c>
      <c r="AU1763" s="227" t="s">
        <v>84</v>
      </c>
      <c r="AV1763" s="12" t="s">
        <v>84</v>
      </c>
      <c r="AW1763" s="12" t="s">
        <v>39</v>
      </c>
      <c r="AX1763" s="12" t="s">
        <v>76</v>
      </c>
      <c r="AY1763" s="227" t="s">
        <v>179</v>
      </c>
    </row>
    <row r="1764" spans="2:65" s="12" customFormat="1" ht="13.5">
      <c r="B1764" s="216"/>
      <c r="C1764" s="217"/>
      <c r="D1764" s="218" t="s">
        <v>189</v>
      </c>
      <c r="E1764" s="219" t="s">
        <v>22</v>
      </c>
      <c r="F1764" s="220" t="s">
        <v>1337</v>
      </c>
      <c r="G1764" s="217"/>
      <c r="H1764" s="221">
        <v>-24.239000000000001</v>
      </c>
      <c r="I1764" s="222"/>
      <c r="J1764" s="217"/>
      <c r="K1764" s="217"/>
      <c r="L1764" s="223"/>
      <c r="M1764" s="224"/>
      <c r="N1764" s="225"/>
      <c r="O1764" s="225"/>
      <c r="P1764" s="225"/>
      <c r="Q1764" s="225"/>
      <c r="R1764" s="225"/>
      <c r="S1764" s="225"/>
      <c r="T1764" s="226"/>
      <c r="AT1764" s="227" t="s">
        <v>189</v>
      </c>
      <c r="AU1764" s="227" t="s">
        <v>84</v>
      </c>
      <c r="AV1764" s="12" t="s">
        <v>84</v>
      </c>
      <c r="AW1764" s="12" t="s">
        <v>39</v>
      </c>
      <c r="AX1764" s="12" t="s">
        <v>76</v>
      </c>
      <c r="AY1764" s="227" t="s">
        <v>179</v>
      </c>
    </row>
    <row r="1765" spans="2:65" s="12" customFormat="1" ht="13.5">
      <c r="B1765" s="216"/>
      <c r="C1765" s="217"/>
      <c r="D1765" s="218" t="s">
        <v>189</v>
      </c>
      <c r="E1765" s="219" t="s">
        <v>22</v>
      </c>
      <c r="F1765" s="220" t="s">
        <v>1338</v>
      </c>
      <c r="G1765" s="217"/>
      <c r="H1765" s="221">
        <v>18.829999999999998</v>
      </c>
      <c r="I1765" s="222"/>
      <c r="J1765" s="217"/>
      <c r="K1765" s="217"/>
      <c r="L1765" s="223"/>
      <c r="M1765" s="224"/>
      <c r="N1765" s="225"/>
      <c r="O1765" s="225"/>
      <c r="P1765" s="225"/>
      <c r="Q1765" s="225"/>
      <c r="R1765" s="225"/>
      <c r="S1765" s="225"/>
      <c r="T1765" s="226"/>
      <c r="AT1765" s="227" t="s">
        <v>189</v>
      </c>
      <c r="AU1765" s="227" t="s">
        <v>84</v>
      </c>
      <c r="AV1765" s="12" t="s">
        <v>84</v>
      </c>
      <c r="AW1765" s="12" t="s">
        <v>39</v>
      </c>
      <c r="AX1765" s="12" t="s">
        <v>76</v>
      </c>
      <c r="AY1765" s="227" t="s">
        <v>179</v>
      </c>
    </row>
    <row r="1766" spans="2:65" s="12" customFormat="1" ht="13.5">
      <c r="B1766" s="216"/>
      <c r="C1766" s="217"/>
      <c r="D1766" s="218" t="s">
        <v>189</v>
      </c>
      <c r="E1766" s="219" t="s">
        <v>22</v>
      </c>
      <c r="F1766" s="220" t="s">
        <v>1334</v>
      </c>
      <c r="G1766" s="217"/>
      <c r="H1766" s="221">
        <v>24.713000000000001</v>
      </c>
      <c r="I1766" s="222"/>
      <c r="J1766" s="217"/>
      <c r="K1766" s="217"/>
      <c r="L1766" s="223"/>
      <c r="M1766" s="224"/>
      <c r="N1766" s="225"/>
      <c r="O1766" s="225"/>
      <c r="P1766" s="225"/>
      <c r="Q1766" s="225"/>
      <c r="R1766" s="225"/>
      <c r="S1766" s="225"/>
      <c r="T1766" s="226"/>
      <c r="AT1766" s="227" t="s">
        <v>189</v>
      </c>
      <c r="AU1766" s="227" t="s">
        <v>84</v>
      </c>
      <c r="AV1766" s="12" t="s">
        <v>84</v>
      </c>
      <c r="AW1766" s="12" t="s">
        <v>39</v>
      </c>
      <c r="AX1766" s="12" t="s">
        <v>76</v>
      </c>
      <c r="AY1766" s="227" t="s">
        <v>179</v>
      </c>
    </row>
    <row r="1767" spans="2:65" s="12" customFormat="1" ht="13.5">
      <c r="B1767" s="216"/>
      <c r="C1767" s="217"/>
      <c r="D1767" s="218" t="s">
        <v>189</v>
      </c>
      <c r="E1767" s="219" t="s">
        <v>22</v>
      </c>
      <c r="F1767" s="220" t="s">
        <v>1339</v>
      </c>
      <c r="G1767" s="217"/>
      <c r="H1767" s="221">
        <v>-2.2639999999999998</v>
      </c>
      <c r="I1767" s="222"/>
      <c r="J1767" s="217"/>
      <c r="K1767" s="217"/>
      <c r="L1767" s="223"/>
      <c r="M1767" s="224"/>
      <c r="N1767" s="225"/>
      <c r="O1767" s="225"/>
      <c r="P1767" s="225"/>
      <c r="Q1767" s="225"/>
      <c r="R1767" s="225"/>
      <c r="S1767" s="225"/>
      <c r="T1767" s="226"/>
      <c r="AT1767" s="227" t="s">
        <v>189</v>
      </c>
      <c r="AU1767" s="227" t="s">
        <v>84</v>
      </c>
      <c r="AV1767" s="12" t="s">
        <v>84</v>
      </c>
      <c r="AW1767" s="12" t="s">
        <v>39</v>
      </c>
      <c r="AX1767" s="12" t="s">
        <v>76</v>
      </c>
      <c r="AY1767" s="227" t="s">
        <v>179</v>
      </c>
    </row>
    <row r="1768" spans="2:65" s="12" customFormat="1" ht="13.5">
      <c r="B1768" s="216"/>
      <c r="C1768" s="217"/>
      <c r="D1768" s="218" t="s">
        <v>189</v>
      </c>
      <c r="E1768" s="219" t="s">
        <v>22</v>
      </c>
      <c r="F1768" s="220" t="s">
        <v>1340</v>
      </c>
      <c r="G1768" s="217"/>
      <c r="H1768" s="221">
        <v>-1.44</v>
      </c>
      <c r="I1768" s="222"/>
      <c r="J1768" s="217"/>
      <c r="K1768" s="217"/>
      <c r="L1768" s="223"/>
      <c r="M1768" s="224"/>
      <c r="N1768" s="225"/>
      <c r="O1768" s="225"/>
      <c r="P1768" s="225"/>
      <c r="Q1768" s="225"/>
      <c r="R1768" s="225"/>
      <c r="S1768" s="225"/>
      <c r="T1768" s="226"/>
      <c r="AT1768" s="227" t="s">
        <v>189</v>
      </c>
      <c r="AU1768" s="227" t="s">
        <v>84</v>
      </c>
      <c r="AV1768" s="12" t="s">
        <v>84</v>
      </c>
      <c r="AW1768" s="12" t="s">
        <v>39</v>
      </c>
      <c r="AX1768" s="12" t="s">
        <v>76</v>
      </c>
      <c r="AY1768" s="227" t="s">
        <v>179</v>
      </c>
    </row>
    <row r="1769" spans="2:65" s="13" customFormat="1" ht="13.5">
      <c r="B1769" s="228"/>
      <c r="C1769" s="229"/>
      <c r="D1769" s="230" t="s">
        <v>189</v>
      </c>
      <c r="E1769" s="231" t="s">
        <v>22</v>
      </c>
      <c r="F1769" s="232" t="s">
        <v>191</v>
      </c>
      <c r="G1769" s="229"/>
      <c r="H1769" s="233">
        <v>511.447</v>
      </c>
      <c r="I1769" s="234"/>
      <c r="J1769" s="229"/>
      <c r="K1769" s="229"/>
      <c r="L1769" s="235"/>
      <c r="M1769" s="236"/>
      <c r="N1769" s="237"/>
      <c r="O1769" s="237"/>
      <c r="P1769" s="237"/>
      <c r="Q1769" s="237"/>
      <c r="R1769" s="237"/>
      <c r="S1769" s="237"/>
      <c r="T1769" s="238"/>
      <c r="AT1769" s="239" t="s">
        <v>189</v>
      </c>
      <c r="AU1769" s="239" t="s">
        <v>84</v>
      </c>
      <c r="AV1769" s="13" t="s">
        <v>187</v>
      </c>
      <c r="AW1769" s="13" t="s">
        <v>39</v>
      </c>
      <c r="AX1769" s="13" t="s">
        <v>24</v>
      </c>
      <c r="AY1769" s="239" t="s">
        <v>179</v>
      </c>
    </row>
    <row r="1770" spans="2:65" s="1" customFormat="1" ht="31.5" customHeight="1">
      <c r="B1770" s="41"/>
      <c r="C1770" s="204" t="s">
        <v>1669</v>
      </c>
      <c r="D1770" s="204" t="s">
        <v>182</v>
      </c>
      <c r="E1770" s="205" t="s">
        <v>1670</v>
      </c>
      <c r="F1770" s="206" t="s">
        <v>1671</v>
      </c>
      <c r="G1770" s="207" t="s">
        <v>372</v>
      </c>
      <c r="H1770" s="208">
        <v>67.061999999999998</v>
      </c>
      <c r="I1770" s="209"/>
      <c r="J1770" s="210">
        <f>ROUND(I1770*H1770,2)</f>
        <v>0</v>
      </c>
      <c r="K1770" s="206" t="s">
        <v>186</v>
      </c>
      <c r="L1770" s="61"/>
      <c r="M1770" s="211" t="s">
        <v>22</v>
      </c>
      <c r="N1770" s="212" t="s">
        <v>47</v>
      </c>
      <c r="O1770" s="42"/>
      <c r="P1770" s="213">
        <f>O1770*H1770</f>
        <v>0</v>
      </c>
      <c r="Q1770" s="213">
        <v>0</v>
      </c>
      <c r="R1770" s="213">
        <f>Q1770*H1770</f>
        <v>0</v>
      </c>
      <c r="S1770" s="213">
        <v>0</v>
      </c>
      <c r="T1770" s="214">
        <f>S1770*H1770</f>
        <v>0</v>
      </c>
      <c r="AR1770" s="24" t="s">
        <v>266</v>
      </c>
      <c r="AT1770" s="24" t="s">
        <v>182</v>
      </c>
      <c r="AU1770" s="24" t="s">
        <v>84</v>
      </c>
      <c r="AY1770" s="24" t="s">
        <v>179</v>
      </c>
      <c r="BE1770" s="215">
        <f>IF(N1770="základní",J1770,0)</f>
        <v>0</v>
      </c>
      <c r="BF1770" s="215">
        <f>IF(N1770="snížená",J1770,0)</f>
        <v>0</v>
      </c>
      <c r="BG1770" s="215">
        <f>IF(N1770="zákl. přenesená",J1770,0)</f>
        <v>0</v>
      </c>
      <c r="BH1770" s="215">
        <f>IF(N1770="sníž. přenesená",J1770,0)</f>
        <v>0</v>
      </c>
      <c r="BI1770" s="215">
        <f>IF(N1770="nulová",J1770,0)</f>
        <v>0</v>
      </c>
      <c r="BJ1770" s="24" t="s">
        <v>24</v>
      </c>
      <c r="BK1770" s="215">
        <f>ROUND(I1770*H1770,2)</f>
        <v>0</v>
      </c>
      <c r="BL1770" s="24" t="s">
        <v>266</v>
      </c>
      <c r="BM1770" s="24" t="s">
        <v>1672</v>
      </c>
    </row>
    <row r="1771" spans="2:65" s="14" customFormat="1" ht="13.5">
      <c r="B1771" s="240"/>
      <c r="C1771" s="241"/>
      <c r="D1771" s="218" t="s">
        <v>189</v>
      </c>
      <c r="E1771" s="242" t="s">
        <v>22</v>
      </c>
      <c r="F1771" s="243" t="s">
        <v>531</v>
      </c>
      <c r="G1771" s="241"/>
      <c r="H1771" s="244" t="s">
        <v>22</v>
      </c>
      <c r="I1771" s="245"/>
      <c r="J1771" s="241"/>
      <c r="K1771" s="241"/>
      <c r="L1771" s="246"/>
      <c r="M1771" s="247"/>
      <c r="N1771" s="248"/>
      <c r="O1771" s="248"/>
      <c r="P1771" s="248"/>
      <c r="Q1771" s="248"/>
      <c r="R1771" s="248"/>
      <c r="S1771" s="248"/>
      <c r="T1771" s="249"/>
      <c r="AT1771" s="250" t="s">
        <v>189</v>
      </c>
      <c r="AU1771" s="250" t="s">
        <v>84</v>
      </c>
      <c r="AV1771" s="14" t="s">
        <v>24</v>
      </c>
      <c r="AW1771" s="14" t="s">
        <v>39</v>
      </c>
      <c r="AX1771" s="14" t="s">
        <v>76</v>
      </c>
      <c r="AY1771" s="250" t="s">
        <v>179</v>
      </c>
    </row>
    <row r="1772" spans="2:65" s="12" customFormat="1" ht="13.5">
      <c r="B1772" s="216"/>
      <c r="C1772" s="217"/>
      <c r="D1772" s="218" t="s">
        <v>189</v>
      </c>
      <c r="E1772" s="219" t="s">
        <v>22</v>
      </c>
      <c r="F1772" s="220" t="s">
        <v>1673</v>
      </c>
      <c r="G1772" s="217"/>
      <c r="H1772" s="221">
        <v>67.061999999999998</v>
      </c>
      <c r="I1772" s="222"/>
      <c r="J1772" s="217"/>
      <c r="K1772" s="217"/>
      <c r="L1772" s="223"/>
      <c r="M1772" s="224"/>
      <c r="N1772" s="225"/>
      <c r="O1772" s="225"/>
      <c r="P1772" s="225"/>
      <c r="Q1772" s="225"/>
      <c r="R1772" s="225"/>
      <c r="S1772" s="225"/>
      <c r="T1772" s="226"/>
      <c r="AT1772" s="227" t="s">
        <v>189</v>
      </c>
      <c r="AU1772" s="227" t="s">
        <v>84</v>
      </c>
      <c r="AV1772" s="12" t="s">
        <v>84</v>
      </c>
      <c r="AW1772" s="12" t="s">
        <v>39</v>
      </c>
      <c r="AX1772" s="12" t="s">
        <v>76</v>
      </c>
      <c r="AY1772" s="227" t="s">
        <v>179</v>
      </c>
    </row>
    <row r="1773" spans="2:65" s="13" customFormat="1" ht="13.5">
      <c r="B1773" s="228"/>
      <c r="C1773" s="229"/>
      <c r="D1773" s="230" t="s">
        <v>189</v>
      </c>
      <c r="E1773" s="231" t="s">
        <v>22</v>
      </c>
      <c r="F1773" s="232" t="s">
        <v>191</v>
      </c>
      <c r="G1773" s="229"/>
      <c r="H1773" s="233">
        <v>67.061999999999998</v>
      </c>
      <c r="I1773" s="234"/>
      <c r="J1773" s="229"/>
      <c r="K1773" s="229"/>
      <c r="L1773" s="235"/>
      <c r="M1773" s="236"/>
      <c r="N1773" s="237"/>
      <c r="O1773" s="237"/>
      <c r="P1773" s="237"/>
      <c r="Q1773" s="237"/>
      <c r="R1773" s="237"/>
      <c r="S1773" s="237"/>
      <c r="T1773" s="238"/>
      <c r="AT1773" s="239" t="s">
        <v>189</v>
      </c>
      <c r="AU1773" s="239" t="s">
        <v>84</v>
      </c>
      <c r="AV1773" s="13" t="s">
        <v>187</v>
      </c>
      <c r="AW1773" s="13" t="s">
        <v>39</v>
      </c>
      <c r="AX1773" s="13" t="s">
        <v>24</v>
      </c>
      <c r="AY1773" s="239" t="s">
        <v>179</v>
      </c>
    </row>
    <row r="1774" spans="2:65" s="1" customFormat="1" ht="22.5" customHeight="1">
      <c r="B1774" s="41"/>
      <c r="C1774" s="204" t="s">
        <v>1674</v>
      </c>
      <c r="D1774" s="204" t="s">
        <v>182</v>
      </c>
      <c r="E1774" s="205" t="s">
        <v>1675</v>
      </c>
      <c r="F1774" s="206" t="s">
        <v>1667</v>
      </c>
      <c r="G1774" s="207" t="s">
        <v>372</v>
      </c>
      <c r="H1774" s="208">
        <v>67.061999999999998</v>
      </c>
      <c r="I1774" s="209"/>
      <c r="J1774" s="210">
        <f>ROUND(I1774*H1774,2)</f>
        <v>0</v>
      </c>
      <c r="K1774" s="206" t="s">
        <v>186</v>
      </c>
      <c r="L1774" s="61"/>
      <c r="M1774" s="211" t="s">
        <v>22</v>
      </c>
      <c r="N1774" s="212" t="s">
        <v>47</v>
      </c>
      <c r="O1774" s="42"/>
      <c r="P1774" s="213">
        <f>O1774*H1774</f>
        <v>0</v>
      </c>
      <c r="Q1774" s="213">
        <v>0</v>
      </c>
      <c r="R1774" s="213">
        <f>Q1774*H1774</f>
        <v>0</v>
      </c>
      <c r="S1774" s="213">
        <v>0</v>
      </c>
      <c r="T1774" s="214">
        <f>S1774*H1774</f>
        <v>0</v>
      </c>
      <c r="AR1774" s="24" t="s">
        <v>266</v>
      </c>
      <c r="AT1774" s="24" t="s">
        <v>182</v>
      </c>
      <c r="AU1774" s="24" t="s">
        <v>84</v>
      </c>
      <c r="AY1774" s="24" t="s">
        <v>179</v>
      </c>
      <c r="BE1774" s="215">
        <f>IF(N1774="základní",J1774,0)</f>
        <v>0</v>
      </c>
      <c r="BF1774" s="215">
        <f>IF(N1774="snížená",J1774,0)</f>
        <v>0</v>
      </c>
      <c r="BG1774" s="215">
        <f>IF(N1774="zákl. přenesená",J1774,0)</f>
        <v>0</v>
      </c>
      <c r="BH1774" s="215">
        <f>IF(N1774="sníž. přenesená",J1774,0)</f>
        <v>0</v>
      </c>
      <c r="BI1774" s="215">
        <f>IF(N1774="nulová",J1774,0)</f>
        <v>0</v>
      </c>
      <c r="BJ1774" s="24" t="s">
        <v>24</v>
      </c>
      <c r="BK1774" s="215">
        <f>ROUND(I1774*H1774,2)</f>
        <v>0</v>
      </c>
      <c r="BL1774" s="24" t="s">
        <v>266</v>
      </c>
      <c r="BM1774" s="24" t="s">
        <v>1676</v>
      </c>
    </row>
    <row r="1775" spans="2:65" s="14" customFormat="1" ht="13.5">
      <c r="B1775" s="240"/>
      <c r="C1775" s="241"/>
      <c r="D1775" s="218" t="s">
        <v>189</v>
      </c>
      <c r="E1775" s="242" t="s">
        <v>22</v>
      </c>
      <c r="F1775" s="243" t="s">
        <v>531</v>
      </c>
      <c r="G1775" s="241"/>
      <c r="H1775" s="244" t="s">
        <v>22</v>
      </c>
      <c r="I1775" s="245"/>
      <c r="J1775" s="241"/>
      <c r="K1775" s="241"/>
      <c r="L1775" s="246"/>
      <c r="M1775" s="247"/>
      <c r="N1775" s="248"/>
      <c r="O1775" s="248"/>
      <c r="P1775" s="248"/>
      <c r="Q1775" s="248"/>
      <c r="R1775" s="248"/>
      <c r="S1775" s="248"/>
      <c r="T1775" s="249"/>
      <c r="AT1775" s="250" t="s">
        <v>189</v>
      </c>
      <c r="AU1775" s="250" t="s">
        <v>84</v>
      </c>
      <c r="AV1775" s="14" t="s">
        <v>24</v>
      </c>
      <c r="AW1775" s="14" t="s">
        <v>39</v>
      </c>
      <c r="AX1775" s="14" t="s">
        <v>76</v>
      </c>
      <c r="AY1775" s="250" t="s">
        <v>179</v>
      </c>
    </row>
    <row r="1776" spans="2:65" s="12" customFormat="1" ht="13.5">
      <c r="B1776" s="216"/>
      <c r="C1776" s="217"/>
      <c r="D1776" s="218" t="s">
        <v>189</v>
      </c>
      <c r="E1776" s="219" t="s">
        <v>22</v>
      </c>
      <c r="F1776" s="220" t="s">
        <v>1673</v>
      </c>
      <c r="G1776" s="217"/>
      <c r="H1776" s="221">
        <v>67.061999999999998</v>
      </c>
      <c r="I1776" s="222"/>
      <c r="J1776" s="217"/>
      <c r="K1776" s="217"/>
      <c r="L1776" s="223"/>
      <c r="M1776" s="224"/>
      <c r="N1776" s="225"/>
      <c r="O1776" s="225"/>
      <c r="P1776" s="225"/>
      <c r="Q1776" s="225"/>
      <c r="R1776" s="225"/>
      <c r="S1776" s="225"/>
      <c r="T1776" s="226"/>
      <c r="AT1776" s="227" t="s">
        <v>189</v>
      </c>
      <c r="AU1776" s="227" t="s">
        <v>84</v>
      </c>
      <c r="AV1776" s="12" t="s">
        <v>84</v>
      </c>
      <c r="AW1776" s="12" t="s">
        <v>39</v>
      </c>
      <c r="AX1776" s="12" t="s">
        <v>76</v>
      </c>
      <c r="AY1776" s="227" t="s">
        <v>179</v>
      </c>
    </row>
    <row r="1777" spans="2:65" s="13" customFormat="1" ht="13.5">
      <c r="B1777" s="228"/>
      <c r="C1777" s="229"/>
      <c r="D1777" s="230" t="s">
        <v>189</v>
      </c>
      <c r="E1777" s="231" t="s">
        <v>22</v>
      </c>
      <c r="F1777" s="232" t="s">
        <v>191</v>
      </c>
      <c r="G1777" s="229"/>
      <c r="H1777" s="233">
        <v>67.061999999999998</v>
      </c>
      <c r="I1777" s="234"/>
      <c r="J1777" s="229"/>
      <c r="K1777" s="229"/>
      <c r="L1777" s="235"/>
      <c r="M1777" s="236"/>
      <c r="N1777" s="237"/>
      <c r="O1777" s="237"/>
      <c r="P1777" s="237"/>
      <c r="Q1777" s="237"/>
      <c r="R1777" s="237"/>
      <c r="S1777" s="237"/>
      <c r="T1777" s="238"/>
      <c r="AT1777" s="239" t="s">
        <v>189</v>
      </c>
      <c r="AU1777" s="239" t="s">
        <v>84</v>
      </c>
      <c r="AV1777" s="13" t="s">
        <v>187</v>
      </c>
      <c r="AW1777" s="13" t="s">
        <v>39</v>
      </c>
      <c r="AX1777" s="13" t="s">
        <v>24</v>
      </c>
      <c r="AY1777" s="239" t="s">
        <v>179</v>
      </c>
    </row>
    <row r="1778" spans="2:65" s="1" customFormat="1" ht="31.5" customHeight="1">
      <c r="B1778" s="41"/>
      <c r="C1778" s="204" t="s">
        <v>1677</v>
      </c>
      <c r="D1778" s="204" t="s">
        <v>182</v>
      </c>
      <c r="E1778" s="205" t="s">
        <v>1678</v>
      </c>
      <c r="F1778" s="206" t="s">
        <v>1679</v>
      </c>
      <c r="G1778" s="207" t="s">
        <v>372</v>
      </c>
      <c r="H1778" s="208">
        <v>52.58</v>
      </c>
      <c r="I1778" s="209"/>
      <c r="J1778" s="210">
        <f>ROUND(I1778*H1778,2)</f>
        <v>0</v>
      </c>
      <c r="K1778" s="206" t="s">
        <v>186</v>
      </c>
      <c r="L1778" s="61"/>
      <c r="M1778" s="211" t="s">
        <v>22</v>
      </c>
      <c r="N1778" s="212" t="s">
        <v>47</v>
      </c>
      <c r="O1778" s="42"/>
      <c r="P1778" s="213">
        <f>O1778*H1778</f>
        <v>0</v>
      </c>
      <c r="Q1778" s="213">
        <v>0</v>
      </c>
      <c r="R1778" s="213">
        <f>Q1778*H1778</f>
        <v>0</v>
      </c>
      <c r="S1778" s="213">
        <v>0</v>
      </c>
      <c r="T1778" s="214">
        <f>S1778*H1778</f>
        <v>0</v>
      </c>
      <c r="AR1778" s="24" t="s">
        <v>266</v>
      </c>
      <c r="AT1778" s="24" t="s">
        <v>182</v>
      </c>
      <c r="AU1778" s="24" t="s">
        <v>84</v>
      </c>
      <c r="AY1778" s="24" t="s">
        <v>179</v>
      </c>
      <c r="BE1778" s="215">
        <f>IF(N1778="základní",J1778,0)</f>
        <v>0</v>
      </c>
      <c r="BF1778" s="215">
        <f>IF(N1778="snížená",J1778,0)</f>
        <v>0</v>
      </c>
      <c r="BG1778" s="215">
        <f>IF(N1778="zákl. přenesená",J1778,0)</f>
        <v>0</v>
      </c>
      <c r="BH1778" s="215">
        <f>IF(N1778="sníž. přenesená",J1778,0)</f>
        <v>0</v>
      </c>
      <c r="BI1778" s="215">
        <f>IF(N1778="nulová",J1778,0)</f>
        <v>0</v>
      </c>
      <c r="BJ1778" s="24" t="s">
        <v>24</v>
      </c>
      <c r="BK1778" s="215">
        <f>ROUND(I1778*H1778,2)</f>
        <v>0</v>
      </c>
      <c r="BL1778" s="24" t="s">
        <v>266</v>
      </c>
      <c r="BM1778" s="24" t="s">
        <v>1680</v>
      </c>
    </row>
    <row r="1779" spans="2:65" s="14" customFormat="1" ht="13.5">
      <c r="B1779" s="240"/>
      <c r="C1779" s="241"/>
      <c r="D1779" s="218" t="s">
        <v>189</v>
      </c>
      <c r="E1779" s="242" t="s">
        <v>22</v>
      </c>
      <c r="F1779" s="243" t="s">
        <v>1681</v>
      </c>
      <c r="G1779" s="241"/>
      <c r="H1779" s="244" t="s">
        <v>22</v>
      </c>
      <c r="I1779" s="245"/>
      <c r="J1779" s="241"/>
      <c r="K1779" s="241"/>
      <c r="L1779" s="246"/>
      <c r="M1779" s="247"/>
      <c r="N1779" s="248"/>
      <c r="O1779" s="248"/>
      <c r="P1779" s="248"/>
      <c r="Q1779" s="248"/>
      <c r="R1779" s="248"/>
      <c r="S1779" s="248"/>
      <c r="T1779" s="249"/>
      <c r="AT1779" s="250" t="s">
        <v>189</v>
      </c>
      <c r="AU1779" s="250" t="s">
        <v>84</v>
      </c>
      <c r="AV1779" s="14" t="s">
        <v>24</v>
      </c>
      <c r="AW1779" s="14" t="s">
        <v>39</v>
      </c>
      <c r="AX1779" s="14" t="s">
        <v>76</v>
      </c>
      <c r="AY1779" s="250" t="s">
        <v>179</v>
      </c>
    </row>
    <row r="1780" spans="2:65" s="12" customFormat="1" ht="13.5">
      <c r="B1780" s="216"/>
      <c r="C1780" s="217"/>
      <c r="D1780" s="218" t="s">
        <v>189</v>
      </c>
      <c r="E1780" s="219" t="s">
        <v>22</v>
      </c>
      <c r="F1780" s="220" t="s">
        <v>1682</v>
      </c>
      <c r="G1780" s="217"/>
      <c r="H1780" s="221">
        <v>52.58</v>
      </c>
      <c r="I1780" s="222"/>
      <c r="J1780" s="217"/>
      <c r="K1780" s="217"/>
      <c r="L1780" s="223"/>
      <c r="M1780" s="224"/>
      <c r="N1780" s="225"/>
      <c r="O1780" s="225"/>
      <c r="P1780" s="225"/>
      <c r="Q1780" s="225"/>
      <c r="R1780" s="225"/>
      <c r="S1780" s="225"/>
      <c r="T1780" s="226"/>
      <c r="AT1780" s="227" t="s">
        <v>189</v>
      </c>
      <c r="AU1780" s="227" t="s">
        <v>84</v>
      </c>
      <c r="AV1780" s="12" t="s">
        <v>84</v>
      </c>
      <c r="AW1780" s="12" t="s">
        <v>39</v>
      </c>
      <c r="AX1780" s="12" t="s">
        <v>76</v>
      </c>
      <c r="AY1780" s="227" t="s">
        <v>179</v>
      </c>
    </row>
    <row r="1781" spans="2:65" s="13" customFormat="1" ht="13.5">
      <c r="B1781" s="228"/>
      <c r="C1781" s="229"/>
      <c r="D1781" s="230" t="s">
        <v>189</v>
      </c>
      <c r="E1781" s="231" t="s">
        <v>22</v>
      </c>
      <c r="F1781" s="232" t="s">
        <v>191</v>
      </c>
      <c r="G1781" s="229"/>
      <c r="H1781" s="233">
        <v>52.58</v>
      </c>
      <c r="I1781" s="234"/>
      <c r="J1781" s="229"/>
      <c r="K1781" s="229"/>
      <c r="L1781" s="235"/>
      <c r="M1781" s="236"/>
      <c r="N1781" s="237"/>
      <c r="O1781" s="237"/>
      <c r="P1781" s="237"/>
      <c r="Q1781" s="237"/>
      <c r="R1781" s="237"/>
      <c r="S1781" s="237"/>
      <c r="T1781" s="238"/>
      <c r="AT1781" s="239" t="s">
        <v>189</v>
      </c>
      <c r="AU1781" s="239" t="s">
        <v>84</v>
      </c>
      <c r="AV1781" s="13" t="s">
        <v>187</v>
      </c>
      <c r="AW1781" s="13" t="s">
        <v>39</v>
      </c>
      <c r="AX1781" s="13" t="s">
        <v>24</v>
      </c>
      <c r="AY1781" s="239" t="s">
        <v>179</v>
      </c>
    </row>
    <row r="1782" spans="2:65" s="1" customFormat="1" ht="31.5" customHeight="1">
      <c r="B1782" s="41"/>
      <c r="C1782" s="204" t="s">
        <v>1683</v>
      </c>
      <c r="D1782" s="204" t="s">
        <v>182</v>
      </c>
      <c r="E1782" s="205" t="s">
        <v>1684</v>
      </c>
      <c r="F1782" s="206" t="s">
        <v>1685</v>
      </c>
      <c r="G1782" s="207" t="s">
        <v>328</v>
      </c>
      <c r="H1782" s="208">
        <v>95</v>
      </c>
      <c r="I1782" s="209"/>
      <c r="J1782" s="210">
        <f>ROUND(I1782*H1782,2)</f>
        <v>0</v>
      </c>
      <c r="K1782" s="206" t="s">
        <v>186</v>
      </c>
      <c r="L1782" s="61"/>
      <c r="M1782" s="211" t="s">
        <v>22</v>
      </c>
      <c r="N1782" s="212" t="s">
        <v>47</v>
      </c>
      <c r="O1782" s="42"/>
      <c r="P1782" s="213">
        <f>O1782*H1782</f>
        <v>0</v>
      </c>
      <c r="Q1782" s="213">
        <v>0</v>
      </c>
      <c r="R1782" s="213">
        <f>Q1782*H1782</f>
        <v>0</v>
      </c>
      <c r="S1782" s="213">
        <v>0</v>
      </c>
      <c r="T1782" s="214">
        <f>S1782*H1782</f>
        <v>0</v>
      </c>
      <c r="AR1782" s="24" t="s">
        <v>266</v>
      </c>
      <c r="AT1782" s="24" t="s">
        <v>182</v>
      </c>
      <c r="AU1782" s="24" t="s">
        <v>84</v>
      </c>
      <c r="AY1782" s="24" t="s">
        <v>179</v>
      </c>
      <c r="BE1782" s="215">
        <f>IF(N1782="základní",J1782,0)</f>
        <v>0</v>
      </c>
      <c r="BF1782" s="215">
        <f>IF(N1782="snížená",J1782,0)</f>
        <v>0</v>
      </c>
      <c r="BG1782" s="215">
        <f>IF(N1782="zákl. přenesená",J1782,0)</f>
        <v>0</v>
      </c>
      <c r="BH1782" s="215">
        <f>IF(N1782="sníž. přenesená",J1782,0)</f>
        <v>0</v>
      </c>
      <c r="BI1782" s="215">
        <f>IF(N1782="nulová",J1782,0)</f>
        <v>0</v>
      </c>
      <c r="BJ1782" s="24" t="s">
        <v>24</v>
      </c>
      <c r="BK1782" s="215">
        <f>ROUND(I1782*H1782,2)</f>
        <v>0</v>
      </c>
      <c r="BL1782" s="24" t="s">
        <v>266</v>
      </c>
      <c r="BM1782" s="24" t="s">
        <v>1686</v>
      </c>
    </row>
    <row r="1783" spans="2:65" s="14" customFormat="1" ht="13.5">
      <c r="B1783" s="240"/>
      <c r="C1783" s="241"/>
      <c r="D1783" s="218" t="s">
        <v>189</v>
      </c>
      <c r="E1783" s="242" t="s">
        <v>22</v>
      </c>
      <c r="F1783" s="243" t="s">
        <v>1687</v>
      </c>
      <c r="G1783" s="241"/>
      <c r="H1783" s="244" t="s">
        <v>22</v>
      </c>
      <c r="I1783" s="245"/>
      <c r="J1783" s="241"/>
      <c r="K1783" s="241"/>
      <c r="L1783" s="246"/>
      <c r="M1783" s="247"/>
      <c r="N1783" s="248"/>
      <c r="O1783" s="248"/>
      <c r="P1783" s="248"/>
      <c r="Q1783" s="248"/>
      <c r="R1783" s="248"/>
      <c r="S1783" s="248"/>
      <c r="T1783" s="249"/>
      <c r="AT1783" s="250" t="s">
        <v>189</v>
      </c>
      <c r="AU1783" s="250" t="s">
        <v>84</v>
      </c>
      <c r="AV1783" s="14" t="s">
        <v>24</v>
      </c>
      <c r="AW1783" s="14" t="s">
        <v>39</v>
      </c>
      <c r="AX1783" s="14" t="s">
        <v>76</v>
      </c>
      <c r="AY1783" s="250" t="s">
        <v>179</v>
      </c>
    </row>
    <row r="1784" spans="2:65" s="12" customFormat="1" ht="13.5">
      <c r="B1784" s="216"/>
      <c r="C1784" s="217"/>
      <c r="D1784" s="218" t="s">
        <v>189</v>
      </c>
      <c r="E1784" s="219" t="s">
        <v>22</v>
      </c>
      <c r="F1784" s="220" t="s">
        <v>1688</v>
      </c>
      <c r="G1784" s="217"/>
      <c r="H1784" s="221">
        <v>95</v>
      </c>
      <c r="I1784" s="222"/>
      <c r="J1784" s="217"/>
      <c r="K1784" s="217"/>
      <c r="L1784" s="223"/>
      <c r="M1784" s="224"/>
      <c r="N1784" s="225"/>
      <c r="O1784" s="225"/>
      <c r="P1784" s="225"/>
      <c r="Q1784" s="225"/>
      <c r="R1784" s="225"/>
      <c r="S1784" s="225"/>
      <c r="T1784" s="226"/>
      <c r="AT1784" s="227" t="s">
        <v>189</v>
      </c>
      <c r="AU1784" s="227" t="s">
        <v>84</v>
      </c>
      <c r="AV1784" s="12" t="s">
        <v>84</v>
      </c>
      <c r="AW1784" s="12" t="s">
        <v>39</v>
      </c>
      <c r="AX1784" s="12" t="s">
        <v>76</v>
      </c>
      <c r="AY1784" s="227" t="s">
        <v>179</v>
      </c>
    </row>
    <row r="1785" spans="2:65" s="13" customFormat="1" ht="13.5">
      <c r="B1785" s="228"/>
      <c r="C1785" s="229"/>
      <c r="D1785" s="230" t="s">
        <v>189</v>
      </c>
      <c r="E1785" s="231" t="s">
        <v>22</v>
      </c>
      <c r="F1785" s="232" t="s">
        <v>191</v>
      </c>
      <c r="G1785" s="229"/>
      <c r="H1785" s="233">
        <v>95</v>
      </c>
      <c r="I1785" s="234"/>
      <c r="J1785" s="229"/>
      <c r="K1785" s="229"/>
      <c r="L1785" s="235"/>
      <c r="M1785" s="236"/>
      <c r="N1785" s="237"/>
      <c r="O1785" s="237"/>
      <c r="P1785" s="237"/>
      <c r="Q1785" s="237"/>
      <c r="R1785" s="237"/>
      <c r="S1785" s="237"/>
      <c r="T1785" s="238"/>
      <c r="AT1785" s="239" t="s">
        <v>189</v>
      </c>
      <c r="AU1785" s="239" t="s">
        <v>84</v>
      </c>
      <c r="AV1785" s="13" t="s">
        <v>187</v>
      </c>
      <c r="AW1785" s="13" t="s">
        <v>39</v>
      </c>
      <c r="AX1785" s="13" t="s">
        <v>24</v>
      </c>
      <c r="AY1785" s="239" t="s">
        <v>179</v>
      </c>
    </row>
    <row r="1786" spans="2:65" s="1" customFormat="1" ht="31.5" customHeight="1">
      <c r="B1786" s="41"/>
      <c r="C1786" s="204" t="s">
        <v>1248</v>
      </c>
      <c r="D1786" s="204" t="s">
        <v>182</v>
      </c>
      <c r="E1786" s="205" t="s">
        <v>1689</v>
      </c>
      <c r="F1786" s="206" t="s">
        <v>1690</v>
      </c>
      <c r="G1786" s="207" t="s">
        <v>185</v>
      </c>
      <c r="H1786" s="208">
        <v>494.649</v>
      </c>
      <c r="I1786" s="209"/>
      <c r="J1786" s="210">
        <f>ROUND(I1786*H1786,2)</f>
        <v>0</v>
      </c>
      <c r="K1786" s="206" t="s">
        <v>186</v>
      </c>
      <c r="L1786" s="61"/>
      <c r="M1786" s="211" t="s">
        <v>22</v>
      </c>
      <c r="N1786" s="212" t="s">
        <v>47</v>
      </c>
      <c r="O1786" s="42"/>
      <c r="P1786" s="213">
        <f>O1786*H1786</f>
        <v>0</v>
      </c>
      <c r="Q1786" s="213">
        <v>0</v>
      </c>
      <c r="R1786" s="213">
        <f>Q1786*H1786</f>
        <v>0</v>
      </c>
      <c r="S1786" s="213">
        <v>0</v>
      </c>
      <c r="T1786" s="214">
        <f>S1786*H1786</f>
        <v>0</v>
      </c>
      <c r="AR1786" s="24" t="s">
        <v>266</v>
      </c>
      <c r="AT1786" s="24" t="s">
        <v>182</v>
      </c>
      <c r="AU1786" s="24" t="s">
        <v>84</v>
      </c>
      <c r="AY1786" s="24" t="s">
        <v>179</v>
      </c>
      <c r="BE1786" s="215">
        <f>IF(N1786="základní",J1786,0)</f>
        <v>0</v>
      </c>
      <c r="BF1786" s="215">
        <f>IF(N1786="snížená",J1786,0)</f>
        <v>0</v>
      </c>
      <c r="BG1786" s="215">
        <f>IF(N1786="zákl. přenesená",J1786,0)</f>
        <v>0</v>
      </c>
      <c r="BH1786" s="215">
        <f>IF(N1786="sníž. přenesená",J1786,0)</f>
        <v>0</v>
      </c>
      <c r="BI1786" s="215">
        <f>IF(N1786="nulová",J1786,0)</f>
        <v>0</v>
      </c>
      <c r="BJ1786" s="24" t="s">
        <v>24</v>
      </c>
      <c r="BK1786" s="215">
        <f>ROUND(I1786*H1786,2)</f>
        <v>0</v>
      </c>
      <c r="BL1786" s="24" t="s">
        <v>266</v>
      </c>
      <c r="BM1786" s="24" t="s">
        <v>1691</v>
      </c>
    </row>
    <row r="1787" spans="2:65" s="14" customFormat="1" ht="13.5">
      <c r="B1787" s="240"/>
      <c r="C1787" s="241"/>
      <c r="D1787" s="218" t="s">
        <v>189</v>
      </c>
      <c r="E1787" s="242" t="s">
        <v>22</v>
      </c>
      <c r="F1787" s="243" t="s">
        <v>531</v>
      </c>
      <c r="G1787" s="241"/>
      <c r="H1787" s="244" t="s">
        <v>22</v>
      </c>
      <c r="I1787" s="245"/>
      <c r="J1787" s="241"/>
      <c r="K1787" s="241"/>
      <c r="L1787" s="246"/>
      <c r="M1787" s="247"/>
      <c r="N1787" s="248"/>
      <c r="O1787" s="248"/>
      <c r="P1787" s="248"/>
      <c r="Q1787" s="248"/>
      <c r="R1787" s="248"/>
      <c r="S1787" s="248"/>
      <c r="T1787" s="249"/>
      <c r="AT1787" s="250" t="s">
        <v>189</v>
      </c>
      <c r="AU1787" s="250" t="s">
        <v>84</v>
      </c>
      <c r="AV1787" s="14" t="s">
        <v>24</v>
      </c>
      <c r="AW1787" s="14" t="s">
        <v>39</v>
      </c>
      <c r="AX1787" s="14" t="s">
        <v>76</v>
      </c>
      <c r="AY1787" s="250" t="s">
        <v>179</v>
      </c>
    </row>
    <row r="1788" spans="2:65" s="12" customFormat="1" ht="13.5">
      <c r="B1788" s="216"/>
      <c r="C1788" s="217"/>
      <c r="D1788" s="218" t="s">
        <v>189</v>
      </c>
      <c r="E1788" s="219" t="s">
        <v>22</v>
      </c>
      <c r="F1788" s="220" t="s">
        <v>1349</v>
      </c>
      <c r="G1788" s="217"/>
      <c r="H1788" s="221">
        <v>13.089</v>
      </c>
      <c r="I1788" s="222"/>
      <c r="J1788" s="217"/>
      <c r="K1788" s="217"/>
      <c r="L1788" s="223"/>
      <c r="M1788" s="224"/>
      <c r="N1788" s="225"/>
      <c r="O1788" s="225"/>
      <c r="P1788" s="225"/>
      <c r="Q1788" s="225"/>
      <c r="R1788" s="225"/>
      <c r="S1788" s="225"/>
      <c r="T1788" s="226"/>
      <c r="AT1788" s="227" t="s">
        <v>189</v>
      </c>
      <c r="AU1788" s="227" t="s">
        <v>84</v>
      </c>
      <c r="AV1788" s="12" t="s">
        <v>84</v>
      </c>
      <c r="AW1788" s="12" t="s">
        <v>39</v>
      </c>
      <c r="AX1788" s="12" t="s">
        <v>76</v>
      </c>
      <c r="AY1788" s="227" t="s">
        <v>179</v>
      </c>
    </row>
    <row r="1789" spans="2:65" s="12" customFormat="1" ht="13.5">
      <c r="B1789" s="216"/>
      <c r="C1789" s="217"/>
      <c r="D1789" s="218" t="s">
        <v>189</v>
      </c>
      <c r="E1789" s="219" t="s">
        <v>22</v>
      </c>
      <c r="F1789" s="220" t="s">
        <v>1327</v>
      </c>
      <c r="G1789" s="217"/>
      <c r="H1789" s="221">
        <v>4.3150000000000004</v>
      </c>
      <c r="I1789" s="222"/>
      <c r="J1789" s="217"/>
      <c r="K1789" s="217"/>
      <c r="L1789" s="223"/>
      <c r="M1789" s="224"/>
      <c r="N1789" s="225"/>
      <c r="O1789" s="225"/>
      <c r="P1789" s="225"/>
      <c r="Q1789" s="225"/>
      <c r="R1789" s="225"/>
      <c r="S1789" s="225"/>
      <c r="T1789" s="226"/>
      <c r="AT1789" s="227" t="s">
        <v>189</v>
      </c>
      <c r="AU1789" s="227" t="s">
        <v>84</v>
      </c>
      <c r="AV1789" s="12" t="s">
        <v>84</v>
      </c>
      <c r="AW1789" s="12" t="s">
        <v>39</v>
      </c>
      <c r="AX1789" s="12" t="s">
        <v>76</v>
      </c>
      <c r="AY1789" s="227" t="s">
        <v>179</v>
      </c>
    </row>
    <row r="1790" spans="2:65" s="12" customFormat="1" ht="13.5">
      <c r="B1790" s="216"/>
      <c r="C1790" s="217"/>
      <c r="D1790" s="218" t="s">
        <v>189</v>
      </c>
      <c r="E1790" s="219" t="s">
        <v>22</v>
      </c>
      <c r="F1790" s="220" t="s">
        <v>1327</v>
      </c>
      <c r="G1790" s="217"/>
      <c r="H1790" s="221">
        <v>4.3150000000000004</v>
      </c>
      <c r="I1790" s="222"/>
      <c r="J1790" s="217"/>
      <c r="K1790" s="217"/>
      <c r="L1790" s="223"/>
      <c r="M1790" s="224"/>
      <c r="N1790" s="225"/>
      <c r="O1790" s="225"/>
      <c r="P1790" s="225"/>
      <c r="Q1790" s="225"/>
      <c r="R1790" s="225"/>
      <c r="S1790" s="225"/>
      <c r="T1790" s="226"/>
      <c r="AT1790" s="227" t="s">
        <v>189</v>
      </c>
      <c r="AU1790" s="227" t="s">
        <v>84</v>
      </c>
      <c r="AV1790" s="12" t="s">
        <v>84</v>
      </c>
      <c r="AW1790" s="12" t="s">
        <v>39</v>
      </c>
      <c r="AX1790" s="12" t="s">
        <v>76</v>
      </c>
      <c r="AY1790" s="227" t="s">
        <v>179</v>
      </c>
    </row>
    <row r="1791" spans="2:65" s="12" customFormat="1" ht="13.5">
      <c r="B1791" s="216"/>
      <c r="C1791" s="217"/>
      <c r="D1791" s="218" t="s">
        <v>189</v>
      </c>
      <c r="E1791" s="219" t="s">
        <v>22</v>
      </c>
      <c r="F1791" s="220" t="s">
        <v>1328</v>
      </c>
      <c r="G1791" s="217"/>
      <c r="H1791" s="221">
        <v>38.872</v>
      </c>
      <c r="I1791" s="222"/>
      <c r="J1791" s="217"/>
      <c r="K1791" s="217"/>
      <c r="L1791" s="223"/>
      <c r="M1791" s="224"/>
      <c r="N1791" s="225"/>
      <c r="O1791" s="225"/>
      <c r="P1791" s="225"/>
      <c r="Q1791" s="225"/>
      <c r="R1791" s="225"/>
      <c r="S1791" s="225"/>
      <c r="T1791" s="226"/>
      <c r="AT1791" s="227" t="s">
        <v>189</v>
      </c>
      <c r="AU1791" s="227" t="s">
        <v>84</v>
      </c>
      <c r="AV1791" s="12" t="s">
        <v>84</v>
      </c>
      <c r="AW1791" s="12" t="s">
        <v>39</v>
      </c>
      <c r="AX1791" s="12" t="s">
        <v>76</v>
      </c>
      <c r="AY1791" s="227" t="s">
        <v>179</v>
      </c>
    </row>
    <row r="1792" spans="2:65" s="12" customFormat="1" ht="13.5">
      <c r="B1792" s="216"/>
      <c r="C1792" s="217"/>
      <c r="D1792" s="218" t="s">
        <v>189</v>
      </c>
      <c r="E1792" s="219" t="s">
        <v>22</v>
      </c>
      <c r="F1792" s="220" t="s">
        <v>1329</v>
      </c>
      <c r="G1792" s="217"/>
      <c r="H1792" s="221">
        <v>73.941999999999993</v>
      </c>
      <c r="I1792" s="222"/>
      <c r="J1792" s="217"/>
      <c r="K1792" s="217"/>
      <c r="L1792" s="223"/>
      <c r="M1792" s="224"/>
      <c r="N1792" s="225"/>
      <c r="O1792" s="225"/>
      <c r="P1792" s="225"/>
      <c r="Q1792" s="225"/>
      <c r="R1792" s="225"/>
      <c r="S1792" s="225"/>
      <c r="T1792" s="226"/>
      <c r="AT1792" s="227" t="s">
        <v>189</v>
      </c>
      <c r="AU1792" s="227" t="s">
        <v>84</v>
      </c>
      <c r="AV1792" s="12" t="s">
        <v>84</v>
      </c>
      <c r="AW1792" s="12" t="s">
        <v>39</v>
      </c>
      <c r="AX1792" s="12" t="s">
        <v>76</v>
      </c>
      <c r="AY1792" s="227" t="s">
        <v>179</v>
      </c>
    </row>
    <row r="1793" spans="2:51" s="12" customFormat="1" ht="13.5">
      <c r="B1793" s="216"/>
      <c r="C1793" s="217"/>
      <c r="D1793" s="218" t="s">
        <v>189</v>
      </c>
      <c r="E1793" s="219" t="s">
        <v>22</v>
      </c>
      <c r="F1793" s="220" t="s">
        <v>1330</v>
      </c>
      <c r="G1793" s="217"/>
      <c r="H1793" s="221">
        <v>12.666</v>
      </c>
      <c r="I1793" s="222"/>
      <c r="J1793" s="217"/>
      <c r="K1793" s="217"/>
      <c r="L1793" s="223"/>
      <c r="M1793" s="224"/>
      <c r="N1793" s="225"/>
      <c r="O1793" s="225"/>
      <c r="P1793" s="225"/>
      <c r="Q1793" s="225"/>
      <c r="R1793" s="225"/>
      <c r="S1793" s="225"/>
      <c r="T1793" s="226"/>
      <c r="AT1793" s="227" t="s">
        <v>189</v>
      </c>
      <c r="AU1793" s="227" t="s">
        <v>84</v>
      </c>
      <c r="AV1793" s="12" t="s">
        <v>84</v>
      </c>
      <c r="AW1793" s="12" t="s">
        <v>39</v>
      </c>
      <c r="AX1793" s="12" t="s">
        <v>76</v>
      </c>
      <c r="AY1793" s="227" t="s">
        <v>179</v>
      </c>
    </row>
    <row r="1794" spans="2:51" s="12" customFormat="1" ht="13.5">
      <c r="B1794" s="216"/>
      <c r="C1794" s="217"/>
      <c r="D1794" s="218" t="s">
        <v>189</v>
      </c>
      <c r="E1794" s="219" t="s">
        <v>22</v>
      </c>
      <c r="F1794" s="220" t="s">
        <v>1331</v>
      </c>
      <c r="G1794" s="217"/>
      <c r="H1794" s="221">
        <v>56.862000000000002</v>
      </c>
      <c r="I1794" s="222"/>
      <c r="J1794" s="217"/>
      <c r="K1794" s="217"/>
      <c r="L1794" s="223"/>
      <c r="M1794" s="224"/>
      <c r="N1794" s="225"/>
      <c r="O1794" s="225"/>
      <c r="P1794" s="225"/>
      <c r="Q1794" s="225"/>
      <c r="R1794" s="225"/>
      <c r="S1794" s="225"/>
      <c r="T1794" s="226"/>
      <c r="AT1794" s="227" t="s">
        <v>189</v>
      </c>
      <c r="AU1794" s="227" t="s">
        <v>84</v>
      </c>
      <c r="AV1794" s="12" t="s">
        <v>84</v>
      </c>
      <c r="AW1794" s="12" t="s">
        <v>39</v>
      </c>
      <c r="AX1794" s="12" t="s">
        <v>76</v>
      </c>
      <c r="AY1794" s="227" t="s">
        <v>179</v>
      </c>
    </row>
    <row r="1795" spans="2:51" s="12" customFormat="1" ht="13.5">
      <c r="B1795" s="216"/>
      <c r="C1795" s="217"/>
      <c r="D1795" s="218" t="s">
        <v>189</v>
      </c>
      <c r="E1795" s="219" t="s">
        <v>22</v>
      </c>
      <c r="F1795" s="220" t="s">
        <v>1330</v>
      </c>
      <c r="G1795" s="217"/>
      <c r="H1795" s="221">
        <v>12.666</v>
      </c>
      <c r="I1795" s="222"/>
      <c r="J1795" s="217"/>
      <c r="K1795" s="217"/>
      <c r="L1795" s="223"/>
      <c r="M1795" s="224"/>
      <c r="N1795" s="225"/>
      <c r="O1795" s="225"/>
      <c r="P1795" s="225"/>
      <c r="Q1795" s="225"/>
      <c r="R1795" s="225"/>
      <c r="S1795" s="225"/>
      <c r="T1795" s="226"/>
      <c r="AT1795" s="227" t="s">
        <v>189</v>
      </c>
      <c r="AU1795" s="227" t="s">
        <v>84</v>
      </c>
      <c r="AV1795" s="12" t="s">
        <v>84</v>
      </c>
      <c r="AW1795" s="12" t="s">
        <v>39</v>
      </c>
      <c r="AX1795" s="12" t="s">
        <v>76</v>
      </c>
      <c r="AY1795" s="227" t="s">
        <v>179</v>
      </c>
    </row>
    <row r="1796" spans="2:51" s="12" customFormat="1" ht="13.5">
      <c r="B1796" s="216"/>
      <c r="C1796" s="217"/>
      <c r="D1796" s="218" t="s">
        <v>189</v>
      </c>
      <c r="E1796" s="219" t="s">
        <v>22</v>
      </c>
      <c r="F1796" s="220" t="s">
        <v>1332</v>
      </c>
      <c r="G1796" s="217"/>
      <c r="H1796" s="221">
        <v>73.772999999999996</v>
      </c>
      <c r="I1796" s="222"/>
      <c r="J1796" s="217"/>
      <c r="K1796" s="217"/>
      <c r="L1796" s="223"/>
      <c r="M1796" s="224"/>
      <c r="N1796" s="225"/>
      <c r="O1796" s="225"/>
      <c r="P1796" s="225"/>
      <c r="Q1796" s="225"/>
      <c r="R1796" s="225"/>
      <c r="S1796" s="225"/>
      <c r="T1796" s="226"/>
      <c r="AT1796" s="227" t="s">
        <v>189</v>
      </c>
      <c r="AU1796" s="227" t="s">
        <v>84</v>
      </c>
      <c r="AV1796" s="12" t="s">
        <v>84</v>
      </c>
      <c r="AW1796" s="12" t="s">
        <v>39</v>
      </c>
      <c r="AX1796" s="12" t="s">
        <v>76</v>
      </c>
      <c r="AY1796" s="227" t="s">
        <v>179</v>
      </c>
    </row>
    <row r="1797" spans="2:51" s="12" customFormat="1" ht="13.5">
      <c r="B1797" s="216"/>
      <c r="C1797" s="217"/>
      <c r="D1797" s="218" t="s">
        <v>189</v>
      </c>
      <c r="E1797" s="219" t="s">
        <v>22</v>
      </c>
      <c r="F1797" s="220" t="s">
        <v>1333</v>
      </c>
      <c r="G1797" s="217"/>
      <c r="H1797" s="221">
        <v>47.856999999999999</v>
      </c>
      <c r="I1797" s="222"/>
      <c r="J1797" s="217"/>
      <c r="K1797" s="217"/>
      <c r="L1797" s="223"/>
      <c r="M1797" s="224"/>
      <c r="N1797" s="225"/>
      <c r="O1797" s="225"/>
      <c r="P1797" s="225"/>
      <c r="Q1797" s="225"/>
      <c r="R1797" s="225"/>
      <c r="S1797" s="225"/>
      <c r="T1797" s="226"/>
      <c r="AT1797" s="227" t="s">
        <v>189</v>
      </c>
      <c r="AU1797" s="227" t="s">
        <v>84</v>
      </c>
      <c r="AV1797" s="12" t="s">
        <v>84</v>
      </c>
      <c r="AW1797" s="12" t="s">
        <v>39</v>
      </c>
      <c r="AX1797" s="12" t="s">
        <v>76</v>
      </c>
      <c r="AY1797" s="227" t="s">
        <v>179</v>
      </c>
    </row>
    <row r="1798" spans="2:51" s="12" customFormat="1" ht="13.5">
      <c r="B1798" s="216"/>
      <c r="C1798" s="217"/>
      <c r="D1798" s="218" t="s">
        <v>189</v>
      </c>
      <c r="E1798" s="219" t="s">
        <v>22</v>
      </c>
      <c r="F1798" s="220" t="s">
        <v>1334</v>
      </c>
      <c r="G1798" s="217"/>
      <c r="H1798" s="221">
        <v>24.713000000000001</v>
      </c>
      <c r="I1798" s="222"/>
      <c r="J1798" s="217"/>
      <c r="K1798" s="217"/>
      <c r="L1798" s="223"/>
      <c r="M1798" s="224"/>
      <c r="N1798" s="225"/>
      <c r="O1798" s="225"/>
      <c r="P1798" s="225"/>
      <c r="Q1798" s="225"/>
      <c r="R1798" s="225"/>
      <c r="S1798" s="225"/>
      <c r="T1798" s="226"/>
      <c r="AT1798" s="227" t="s">
        <v>189</v>
      </c>
      <c r="AU1798" s="227" t="s">
        <v>84</v>
      </c>
      <c r="AV1798" s="12" t="s">
        <v>84</v>
      </c>
      <c r="AW1798" s="12" t="s">
        <v>39</v>
      </c>
      <c r="AX1798" s="12" t="s">
        <v>76</v>
      </c>
      <c r="AY1798" s="227" t="s">
        <v>179</v>
      </c>
    </row>
    <row r="1799" spans="2:51" s="12" customFormat="1" ht="13.5">
      <c r="B1799" s="216"/>
      <c r="C1799" s="217"/>
      <c r="D1799" s="218" t="s">
        <v>189</v>
      </c>
      <c r="E1799" s="219" t="s">
        <v>22</v>
      </c>
      <c r="F1799" s="220" t="s">
        <v>1335</v>
      </c>
      <c r="G1799" s="217"/>
      <c r="H1799" s="221">
        <v>149.33099999999999</v>
      </c>
      <c r="I1799" s="222"/>
      <c r="J1799" s="217"/>
      <c r="K1799" s="217"/>
      <c r="L1799" s="223"/>
      <c r="M1799" s="224"/>
      <c r="N1799" s="225"/>
      <c r="O1799" s="225"/>
      <c r="P1799" s="225"/>
      <c r="Q1799" s="225"/>
      <c r="R1799" s="225"/>
      <c r="S1799" s="225"/>
      <c r="T1799" s="226"/>
      <c r="AT1799" s="227" t="s">
        <v>189</v>
      </c>
      <c r="AU1799" s="227" t="s">
        <v>84</v>
      </c>
      <c r="AV1799" s="12" t="s">
        <v>84</v>
      </c>
      <c r="AW1799" s="12" t="s">
        <v>39</v>
      </c>
      <c r="AX1799" s="12" t="s">
        <v>76</v>
      </c>
      <c r="AY1799" s="227" t="s">
        <v>179</v>
      </c>
    </row>
    <row r="1800" spans="2:51" s="12" customFormat="1" ht="13.5">
      <c r="B1800" s="216"/>
      <c r="C1800" s="217"/>
      <c r="D1800" s="218" t="s">
        <v>189</v>
      </c>
      <c r="E1800" s="219" t="s">
        <v>22</v>
      </c>
      <c r="F1800" s="220" t="s">
        <v>1336</v>
      </c>
      <c r="G1800" s="217"/>
      <c r="H1800" s="221">
        <v>-16.553999999999998</v>
      </c>
      <c r="I1800" s="222"/>
      <c r="J1800" s="217"/>
      <c r="K1800" s="217"/>
      <c r="L1800" s="223"/>
      <c r="M1800" s="224"/>
      <c r="N1800" s="225"/>
      <c r="O1800" s="225"/>
      <c r="P1800" s="225"/>
      <c r="Q1800" s="225"/>
      <c r="R1800" s="225"/>
      <c r="S1800" s="225"/>
      <c r="T1800" s="226"/>
      <c r="AT1800" s="227" t="s">
        <v>189</v>
      </c>
      <c r="AU1800" s="227" t="s">
        <v>84</v>
      </c>
      <c r="AV1800" s="12" t="s">
        <v>84</v>
      </c>
      <c r="AW1800" s="12" t="s">
        <v>39</v>
      </c>
      <c r="AX1800" s="12" t="s">
        <v>76</v>
      </c>
      <c r="AY1800" s="227" t="s">
        <v>179</v>
      </c>
    </row>
    <row r="1801" spans="2:51" s="12" customFormat="1" ht="13.5">
      <c r="B1801" s="216"/>
      <c r="C1801" s="217"/>
      <c r="D1801" s="218" t="s">
        <v>189</v>
      </c>
      <c r="E1801" s="219" t="s">
        <v>22</v>
      </c>
      <c r="F1801" s="220" t="s">
        <v>1337</v>
      </c>
      <c r="G1801" s="217"/>
      <c r="H1801" s="221">
        <v>-24.239000000000001</v>
      </c>
      <c r="I1801" s="222"/>
      <c r="J1801" s="217"/>
      <c r="K1801" s="217"/>
      <c r="L1801" s="223"/>
      <c r="M1801" s="224"/>
      <c r="N1801" s="225"/>
      <c r="O1801" s="225"/>
      <c r="P1801" s="225"/>
      <c r="Q1801" s="225"/>
      <c r="R1801" s="225"/>
      <c r="S1801" s="225"/>
      <c r="T1801" s="226"/>
      <c r="AT1801" s="227" t="s">
        <v>189</v>
      </c>
      <c r="AU1801" s="227" t="s">
        <v>84</v>
      </c>
      <c r="AV1801" s="12" t="s">
        <v>84</v>
      </c>
      <c r="AW1801" s="12" t="s">
        <v>39</v>
      </c>
      <c r="AX1801" s="12" t="s">
        <v>76</v>
      </c>
      <c r="AY1801" s="227" t="s">
        <v>179</v>
      </c>
    </row>
    <row r="1802" spans="2:51" s="12" customFormat="1" ht="13.5">
      <c r="B1802" s="216"/>
      <c r="C1802" s="217"/>
      <c r="D1802" s="218" t="s">
        <v>189</v>
      </c>
      <c r="E1802" s="219" t="s">
        <v>22</v>
      </c>
      <c r="F1802" s="220" t="s">
        <v>1338</v>
      </c>
      <c r="G1802" s="217"/>
      <c r="H1802" s="221">
        <v>18.829999999999998</v>
      </c>
      <c r="I1802" s="222"/>
      <c r="J1802" s="217"/>
      <c r="K1802" s="217"/>
      <c r="L1802" s="223"/>
      <c r="M1802" s="224"/>
      <c r="N1802" s="225"/>
      <c r="O1802" s="225"/>
      <c r="P1802" s="225"/>
      <c r="Q1802" s="225"/>
      <c r="R1802" s="225"/>
      <c r="S1802" s="225"/>
      <c r="T1802" s="226"/>
      <c r="AT1802" s="227" t="s">
        <v>189</v>
      </c>
      <c r="AU1802" s="227" t="s">
        <v>84</v>
      </c>
      <c r="AV1802" s="12" t="s">
        <v>84</v>
      </c>
      <c r="AW1802" s="12" t="s">
        <v>39</v>
      </c>
      <c r="AX1802" s="12" t="s">
        <v>76</v>
      </c>
      <c r="AY1802" s="227" t="s">
        <v>179</v>
      </c>
    </row>
    <row r="1803" spans="2:51" s="12" customFormat="1" ht="13.5">
      <c r="B1803" s="216"/>
      <c r="C1803" s="217"/>
      <c r="D1803" s="218" t="s">
        <v>189</v>
      </c>
      <c r="E1803" s="219" t="s">
        <v>22</v>
      </c>
      <c r="F1803" s="220" t="s">
        <v>1334</v>
      </c>
      <c r="G1803" s="217"/>
      <c r="H1803" s="221">
        <v>24.713000000000001</v>
      </c>
      <c r="I1803" s="222"/>
      <c r="J1803" s="217"/>
      <c r="K1803" s="217"/>
      <c r="L1803" s="223"/>
      <c r="M1803" s="224"/>
      <c r="N1803" s="225"/>
      <c r="O1803" s="225"/>
      <c r="P1803" s="225"/>
      <c r="Q1803" s="225"/>
      <c r="R1803" s="225"/>
      <c r="S1803" s="225"/>
      <c r="T1803" s="226"/>
      <c r="AT1803" s="227" t="s">
        <v>189</v>
      </c>
      <c r="AU1803" s="227" t="s">
        <v>84</v>
      </c>
      <c r="AV1803" s="12" t="s">
        <v>84</v>
      </c>
      <c r="AW1803" s="12" t="s">
        <v>39</v>
      </c>
      <c r="AX1803" s="12" t="s">
        <v>76</v>
      </c>
      <c r="AY1803" s="227" t="s">
        <v>179</v>
      </c>
    </row>
    <row r="1804" spans="2:51" s="12" customFormat="1" ht="13.5">
      <c r="B1804" s="216"/>
      <c r="C1804" s="217"/>
      <c r="D1804" s="218" t="s">
        <v>189</v>
      </c>
      <c r="E1804" s="219" t="s">
        <v>22</v>
      </c>
      <c r="F1804" s="220" t="s">
        <v>1339</v>
      </c>
      <c r="G1804" s="217"/>
      <c r="H1804" s="221">
        <v>-2.2639999999999998</v>
      </c>
      <c r="I1804" s="222"/>
      <c r="J1804" s="217"/>
      <c r="K1804" s="217"/>
      <c r="L1804" s="223"/>
      <c r="M1804" s="224"/>
      <c r="N1804" s="225"/>
      <c r="O1804" s="225"/>
      <c r="P1804" s="225"/>
      <c r="Q1804" s="225"/>
      <c r="R1804" s="225"/>
      <c r="S1804" s="225"/>
      <c r="T1804" s="226"/>
      <c r="AT1804" s="227" t="s">
        <v>189</v>
      </c>
      <c r="AU1804" s="227" t="s">
        <v>84</v>
      </c>
      <c r="AV1804" s="12" t="s">
        <v>84</v>
      </c>
      <c r="AW1804" s="12" t="s">
        <v>39</v>
      </c>
      <c r="AX1804" s="12" t="s">
        <v>76</v>
      </c>
      <c r="AY1804" s="227" t="s">
        <v>179</v>
      </c>
    </row>
    <row r="1805" spans="2:51" s="12" customFormat="1" ht="13.5">
      <c r="B1805" s="216"/>
      <c r="C1805" s="217"/>
      <c r="D1805" s="218" t="s">
        <v>189</v>
      </c>
      <c r="E1805" s="219" t="s">
        <v>22</v>
      </c>
      <c r="F1805" s="220" t="s">
        <v>1340</v>
      </c>
      <c r="G1805" s="217"/>
      <c r="H1805" s="221">
        <v>-1.44</v>
      </c>
      <c r="I1805" s="222"/>
      <c r="J1805" s="217"/>
      <c r="K1805" s="217"/>
      <c r="L1805" s="223"/>
      <c r="M1805" s="224"/>
      <c r="N1805" s="225"/>
      <c r="O1805" s="225"/>
      <c r="P1805" s="225"/>
      <c r="Q1805" s="225"/>
      <c r="R1805" s="225"/>
      <c r="S1805" s="225"/>
      <c r="T1805" s="226"/>
      <c r="AT1805" s="227" t="s">
        <v>189</v>
      </c>
      <c r="AU1805" s="227" t="s">
        <v>84</v>
      </c>
      <c r="AV1805" s="12" t="s">
        <v>84</v>
      </c>
      <c r="AW1805" s="12" t="s">
        <v>39</v>
      </c>
      <c r="AX1805" s="12" t="s">
        <v>76</v>
      </c>
      <c r="AY1805" s="227" t="s">
        <v>179</v>
      </c>
    </row>
    <row r="1806" spans="2:51" s="14" customFormat="1" ht="13.5">
      <c r="B1806" s="240"/>
      <c r="C1806" s="241"/>
      <c r="D1806" s="218" t="s">
        <v>189</v>
      </c>
      <c r="E1806" s="242" t="s">
        <v>22</v>
      </c>
      <c r="F1806" s="243" t="s">
        <v>1341</v>
      </c>
      <c r="G1806" s="241"/>
      <c r="H1806" s="244" t="s">
        <v>22</v>
      </c>
      <c r="I1806" s="245"/>
      <c r="J1806" s="241"/>
      <c r="K1806" s="241"/>
      <c r="L1806" s="246"/>
      <c r="M1806" s="247"/>
      <c r="N1806" s="248"/>
      <c r="O1806" s="248"/>
      <c r="P1806" s="248"/>
      <c r="Q1806" s="248"/>
      <c r="R1806" s="248"/>
      <c r="S1806" s="248"/>
      <c r="T1806" s="249"/>
      <c r="AT1806" s="250" t="s">
        <v>189</v>
      </c>
      <c r="AU1806" s="250" t="s">
        <v>84</v>
      </c>
      <c r="AV1806" s="14" t="s">
        <v>24</v>
      </c>
      <c r="AW1806" s="14" t="s">
        <v>39</v>
      </c>
      <c r="AX1806" s="14" t="s">
        <v>76</v>
      </c>
      <c r="AY1806" s="250" t="s">
        <v>179</v>
      </c>
    </row>
    <row r="1807" spans="2:51" s="12" customFormat="1" ht="13.5">
      <c r="B1807" s="216"/>
      <c r="C1807" s="217"/>
      <c r="D1807" s="218" t="s">
        <v>189</v>
      </c>
      <c r="E1807" s="219" t="s">
        <v>22</v>
      </c>
      <c r="F1807" s="220" t="s">
        <v>1342</v>
      </c>
      <c r="G1807" s="217"/>
      <c r="H1807" s="221">
        <v>-12.885999999999999</v>
      </c>
      <c r="I1807" s="222"/>
      <c r="J1807" s="217"/>
      <c r="K1807" s="217"/>
      <c r="L1807" s="223"/>
      <c r="M1807" s="224"/>
      <c r="N1807" s="225"/>
      <c r="O1807" s="225"/>
      <c r="P1807" s="225"/>
      <c r="Q1807" s="225"/>
      <c r="R1807" s="225"/>
      <c r="S1807" s="225"/>
      <c r="T1807" s="226"/>
      <c r="AT1807" s="227" t="s">
        <v>189</v>
      </c>
      <c r="AU1807" s="227" t="s">
        <v>84</v>
      </c>
      <c r="AV1807" s="12" t="s">
        <v>84</v>
      </c>
      <c r="AW1807" s="12" t="s">
        <v>39</v>
      </c>
      <c r="AX1807" s="12" t="s">
        <v>76</v>
      </c>
      <c r="AY1807" s="227" t="s">
        <v>179</v>
      </c>
    </row>
    <row r="1808" spans="2:51" s="12" customFormat="1" ht="13.5">
      <c r="B1808" s="216"/>
      <c r="C1808" s="217"/>
      <c r="D1808" s="218" t="s">
        <v>189</v>
      </c>
      <c r="E1808" s="219" t="s">
        <v>22</v>
      </c>
      <c r="F1808" s="220" t="s">
        <v>1343</v>
      </c>
      <c r="G1808" s="217"/>
      <c r="H1808" s="221">
        <v>-2.496</v>
      </c>
      <c r="I1808" s="222"/>
      <c r="J1808" s="217"/>
      <c r="K1808" s="217"/>
      <c r="L1808" s="223"/>
      <c r="M1808" s="224"/>
      <c r="N1808" s="225"/>
      <c r="O1808" s="225"/>
      <c r="P1808" s="225"/>
      <c r="Q1808" s="225"/>
      <c r="R1808" s="225"/>
      <c r="S1808" s="225"/>
      <c r="T1808" s="226"/>
      <c r="AT1808" s="227" t="s">
        <v>189</v>
      </c>
      <c r="AU1808" s="227" t="s">
        <v>84</v>
      </c>
      <c r="AV1808" s="12" t="s">
        <v>84</v>
      </c>
      <c r="AW1808" s="12" t="s">
        <v>39</v>
      </c>
      <c r="AX1808" s="12" t="s">
        <v>76</v>
      </c>
      <c r="AY1808" s="227" t="s">
        <v>179</v>
      </c>
    </row>
    <row r="1809" spans="2:65" s="12" customFormat="1" ht="13.5">
      <c r="B1809" s="216"/>
      <c r="C1809" s="217"/>
      <c r="D1809" s="218" t="s">
        <v>189</v>
      </c>
      <c r="E1809" s="219" t="s">
        <v>22</v>
      </c>
      <c r="F1809" s="220" t="s">
        <v>1344</v>
      </c>
      <c r="G1809" s="217"/>
      <c r="H1809" s="221">
        <v>-1.4159999999999999</v>
      </c>
      <c r="I1809" s="222"/>
      <c r="J1809" s="217"/>
      <c r="K1809" s="217"/>
      <c r="L1809" s="223"/>
      <c r="M1809" s="224"/>
      <c r="N1809" s="225"/>
      <c r="O1809" s="225"/>
      <c r="P1809" s="225"/>
      <c r="Q1809" s="225"/>
      <c r="R1809" s="225"/>
      <c r="S1809" s="225"/>
      <c r="T1809" s="226"/>
      <c r="AT1809" s="227" t="s">
        <v>189</v>
      </c>
      <c r="AU1809" s="227" t="s">
        <v>84</v>
      </c>
      <c r="AV1809" s="12" t="s">
        <v>84</v>
      </c>
      <c r="AW1809" s="12" t="s">
        <v>39</v>
      </c>
      <c r="AX1809" s="12" t="s">
        <v>76</v>
      </c>
      <c r="AY1809" s="227" t="s">
        <v>179</v>
      </c>
    </row>
    <row r="1810" spans="2:65" s="13" customFormat="1" ht="13.5">
      <c r="B1810" s="228"/>
      <c r="C1810" s="229"/>
      <c r="D1810" s="230" t="s">
        <v>189</v>
      </c>
      <c r="E1810" s="231" t="s">
        <v>22</v>
      </c>
      <c r="F1810" s="232" t="s">
        <v>191</v>
      </c>
      <c r="G1810" s="229"/>
      <c r="H1810" s="233">
        <v>494.649</v>
      </c>
      <c r="I1810" s="234"/>
      <c r="J1810" s="229"/>
      <c r="K1810" s="229"/>
      <c r="L1810" s="235"/>
      <c r="M1810" s="236"/>
      <c r="N1810" s="237"/>
      <c r="O1810" s="237"/>
      <c r="P1810" s="237"/>
      <c r="Q1810" s="237"/>
      <c r="R1810" s="237"/>
      <c r="S1810" s="237"/>
      <c r="T1810" s="238"/>
      <c r="AT1810" s="239" t="s">
        <v>189</v>
      </c>
      <c r="AU1810" s="239" t="s">
        <v>84</v>
      </c>
      <c r="AV1810" s="13" t="s">
        <v>187</v>
      </c>
      <c r="AW1810" s="13" t="s">
        <v>39</v>
      </c>
      <c r="AX1810" s="13" t="s">
        <v>24</v>
      </c>
      <c r="AY1810" s="239" t="s">
        <v>179</v>
      </c>
    </row>
    <row r="1811" spans="2:65" s="1" customFormat="1" ht="22.5" customHeight="1">
      <c r="B1811" s="41"/>
      <c r="C1811" s="204" t="s">
        <v>1692</v>
      </c>
      <c r="D1811" s="204" t="s">
        <v>182</v>
      </c>
      <c r="E1811" s="205" t="s">
        <v>1693</v>
      </c>
      <c r="F1811" s="206" t="s">
        <v>1694</v>
      </c>
      <c r="G1811" s="207" t="s">
        <v>372</v>
      </c>
      <c r="H1811" s="208">
        <v>650</v>
      </c>
      <c r="I1811" s="209"/>
      <c r="J1811" s="210">
        <f>ROUND(I1811*H1811,2)</f>
        <v>0</v>
      </c>
      <c r="K1811" s="206" t="s">
        <v>186</v>
      </c>
      <c r="L1811" s="61"/>
      <c r="M1811" s="211" t="s">
        <v>22</v>
      </c>
      <c r="N1811" s="212" t="s">
        <v>47</v>
      </c>
      <c r="O1811" s="42"/>
      <c r="P1811" s="213">
        <f>O1811*H1811</f>
        <v>0</v>
      </c>
      <c r="Q1811" s="213">
        <v>0</v>
      </c>
      <c r="R1811" s="213">
        <f>Q1811*H1811</f>
        <v>0</v>
      </c>
      <c r="S1811" s="213">
        <v>0</v>
      </c>
      <c r="T1811" s="214">
        <f>S1811*H1811</f>
        <v>0</v>
      </c>
      <c r="AR1811" s="24" t="s">
        <v>266</v>
      </c>
      <c r="AT1811" s="24" t="s">
        <v>182</v>
      </c>
      <c r="AU1811" s="24" t="s">
        <v>84</v>
      </c>
      <c r="AY1811" s="24" t="s">
        <v>179</v>
      </c>
      <c r="BE1811" s="215">
        <f>IF(N1811="základní",J1811,0)</f>
        <v>0</v>
      </c>
      <c r="BF1811" s="215">
        <f>IF(N1811="snížená",J1811,0)</f>
        <v>0</v>
      </c>
      <c r="BG1811" s="215">
        <f>IF(N1811="zákl. přenesená",J1811,0)</f>
        <v>0</v>
      </c>
      <c r="BH1811" s="215">
        <f>IF(N1811="sníž. přenesená",J1811,0)</f>
        <v>0</v>
      </c>
      <c r="BI1811" s="215">
        <f>IF(N1811="nulová",J1811,0)</f>
        <v>0</v>
      </c>
      <c r="BJ1811" s="24" t="s">
        <v>24</v>
      </c>
      <c r="BK1811" s="215">
        <f>ROUND(I1811*H1811,2)</f>
        <v>0</v>
      </c>
      <c r="BL1811" s="24" t="s">
        <v>266</v>
      </c>
      <c r="BM1811" s="24" t="s">
        <v>1695</v>
      </c>
    </row>
    <row r="1812" spans="2:65" s="14" customFormat="1" ht="13.5">
      <c r="B1812" s="240"/>
      <c r="C1812" s="241"/>
      <c r="D1812" s="218" t="s">
        <v>189</v>
      </c>
      <c r="E1812" s="242" t="s">
        <v>22</v>
      </c>
      <c r="F1812" s="243" t="s">
        <v>276</v>
      </c>
      <c r="G1812" s="241"/>
      <c r="H1812" s="244" t="s">
        <v>22</v>
      </c>
      <c r="I1812" s="245"/>
      <c r="J1812" s="241"/>
      <c r="K1812" s="241"/>
      <c r="L1812" s="246"/>
      <c r="M1812" s="247"/>
      <c r="N1812" s="248"/>
      <c r="O1812" s="248"/>
      <c r="P1812" s="248"/>
      <c r="Q1812" s="248"/>
      <c r="R1812" s="248"/>
      <c r="S1812" s="248"/>
      <c r="T1812" s="249"/>
      <c r="AT1812" s="250" t="s">
        <v>189</v>
      </c>
      <c r="AU1812" s="250" t="s">
        <v>84</v>
      </c>
      <c r="AV1812" s="14" t="s">
        <v>24</v>
      </c>
      <c r="AW1812" s="14" t="s">
        <v>39</v>
      </c>
      <c r="AX1812" s="14" t="s">
        <v>76</v>
      </c>
      <c r="AY1812" s="250" t="s">
        <v>179</v>
      </c>
    </row>
    <row r="1813" spans="2:65" s="12" customFormat="1" ht="13.5">
      <c r="B1813" s="216"/>
      <c r="C1813" s="217"/>
      <c r="D1813" s="218" t="s">
        <v>189</v>
      </c>
      <c r="E1813" s="219" t="s">
        <v>22</v>
      </c>
      <c r="F1813" s="220" t="s">
        <v>1357</v>
      </c>
      <c r="G1813" s="217"/>
      <c r="H1813" s="221">
        <v>650</v>
      </c>
      <c r="I1813" s="222"/>
      <c r="J1813" s="217"/>
      <c r="K1813" s="217"/>
      <c r="L1813" s="223"/>
      <c r="M1813" s="224"/>
      <c r="N1813" s="225"/>
      <c r="O1813" s="225"/>
      <c r="P1813" s="225"/>
      <c r="Q1813" s="225"/>
      <c r="R1813" s="225"/>
      <c r="S1813" s="225"/>
      <c r="T1813" s="226"/>
      <c r="AT1813" s="227" t="s">
        <v>189</v>
      </c>
      <c r="AU1813" s="227" t="s">
        <v>84</v>
      </c>
      <c r="AV1813" s="12" t="s">
        <v>84</v>
      </c>
      <c r="AW1813" s="12" t="s">
        <v>39</v>
      </c>
      <c r="AX1813" s="12" t="s">
        <v>76</v>
      </c>
      <c r="AY1813" s="227" t="s">
        <v>179</v>
      </c>
    </row>
    <row r="1814" spans="2:65" s="13" customFormat="1" ht="13.5">
      <c r="B1814" s="228"/>
      <c r="C1814" s="229"/>
      <c r="D1814" s="230" t="s">
        <v>189</v>
      </c>
      <c r="E1814" s="231" t="s">
        <v>22</v>
      </c>
      <c r="F1814" s="232" t="s">
        <v>191</v>
      </c>
      <c r="G1814" s="229"/>
      <c r="H1814" s="233">
        <v>650</v>
      </c>
      <c r="I1814" s="234"/>
      <c r="J1814" s="229"/>
      <c r="K1814" s="229"/>
      <c r="L1814" s="235"/>
      <c r="M1814" s="236"/>
      <c r="N1814" s="237"/>
      <c r="O1814" s="237"/>
      <c r="P1814" s="237"/>
      <c r="Q1814" s="237"/>
      <c r="R1814" s="237"/>
      <c r="S1814" s="237"/>
      <c r="T1814" s="238"/>
      <c r="AT1814" s="239" t="s">
        <v>189</v>
      </c>
      <c r="AU1814" s="239" t="s">
        <v>84</v>
      </c>
      <c r="AV1814" s="13" t="s">
        <v>187</v>
      </c>
      <c r="AW1814" s="13" t="s">
        <v>39</v>
      </c>
      <c r="AX1814" s="13" t="s">
        <v>24</v>
      </c>
      <c r="AY1814" s="239" t="s">
        <v>179</v>
      </c>
    </row>
    <row r="1815" spans="2:65" s="1" customFormat="1" ht="22.5" customHeight="1">
      <c r="B1815" s="41"/>
      <c r="C1815" s="204" t="s">
        <v>1252</v>
      </c>
      <c r="D1815" s="204" t="s">
        <v>182</v>
      </c>
      <c r="E1815" s="205" t="s">
        <v>1696</v>
      </c>
      <c r="F1815" s="206" t="s">
        <v>1697</v>
      </c>
      <c r="G1815" s="207" t="s">
        <v>328</v>
      </c>
      <c r="H1815" s="208">
        <v>5</v>
      </c>
      <c r="I1815" s="209"/>
      <c r="J1815" s="210">
        <f>ROUND(I1815*H1815,2)</f>
        <v>0</v>
      </c>
      <c r="K1815" s="206" t="s">
        <v>186</v>
      </c>
      <c r="L1815" s="61"/>
      <c r="M1815" s="211" t="s">
        <v>22</v>
      </c>
      <c r="N1815" s="212" t="s">
        <v>47</v>
      </c>
      <c r="O1815" s="42"/>
      <c r="P1815" s="213">
        <f>O1815*H1815</f>
        <v>0</v>
      </c>
      <c r="Q1815" s="213">
        <v>0</v>
      </c>
      <c r="R1815" s="213">
        <f>Q1815*H1815</f>
        <v>0</v>
      </c>
      <c r="S1815" s="213">
        <v>0</v>
      </c>
      <c r="T1815" s="214">
        <f>S1815*H1815</f>
        <v>0</v>
      </c>
      <c r="AR1815" s="24" t="s">
        <v>266</v>
      </c>
      <c r="AT1815" s="24" t="s">
        <v>182</v>
      </c>
      <c r="AU1815" s="24" t="s">
        <v>84</v>
      </c>
      <c r="AY1815" s="24" t="s">
        <v>179</v>
      </c>
      <c r="BE1815" s="215">
        <f>IF(N1815="základní",J1815,0)</f>
        <v>0</v>
      </c>
      <c r="BF1815" s="215">
        <f>IF(N1815="snížená",J1815,0)</f>
        <v>0</v>
      </c>
      <c r="BG1815" s="215">
        <f>IF(N1815="zákl. přenesená",J1815,0)</f>
        <v>0</v>
      </c>
      <c r="BH1815" s="215">
        <f>IF(N1815="sníž. přenesená",J1815,0)</f>
        <v>0</v>
      </c>
      <c r="BI1815" s="215">
        <f>IF(N1815="nulová",J1815,0)</f>
        <v>0</v>
      </c>
      <c r="BJ1815" s="24" t="s">
        <v>24</v>
      </c>
      <c r="BK1815" s="215">
        <f>ROUND(I1815*H1815,2)</f>
        <v>0</v>
      </c>
      <c r="BL1815" s="24" t="s">
        <v>266</v>
      </c>
      <c r="BM1815" s="24" t="s">
        <v>1698</v>
      </c>
    </row>
    <row r="1816" spans="2:65" s="14" customFormat="1" ht="13.5">
      <c r="B1816" s="240"/>
      <c r="C1816" s="241"/>
      <c r="D1816" s="218" t="s">
        <v>189</v>
      </c>
      <c r="E1816" s="242" t="s">
        <v>22</v>
      </c>
      <c r="F1816" s="243" t="s">
        <v>1699</v>
      </c>
      <c r="G1816" s="241"/>
      <c r="H1816" s="244" t="s">
        <v>22</v>
      </c>
      <c r="I1816" s="245"/>
      <c r="J1816" s="241"/>
      <c r="K1816" s="241"/>
      <c r="L1816" s="246"/>
      <c r="M1816" s="247"/>
      <c r="N1816" s="248"/>
      <c r="O1816" s="248"/>
      <c r="P1816" s="248"/>
      <c r="Q1816" s="248"/>
      <c r="R1816" s="248"/>
      <c r="S1816" s="248"/>
      <c r="T1816" s="249"/>
      <c r="AT1816" s="250" t="s">
        <v>189</v>
      </c>
      <c r="AU1816" s="250" t="s">
        <v>84</v>
      </c>
      <c r="AV1816" s="14" t="s">
        <v>24</v>
      </c>
      <c r="AW1816" s="14" t="s">
        <v>39</v>
      </c>
      <c r="AX1816" s="14" t="s">
        <v>76</v>
      </c>
      <c r="AY1816" s="250" t="s">
        <v>179</v>
      </c>
    </row>
    <row r="1817" spans="2:65" s="12" customFormat="1" ht="13.5">
      <c r="B1817" s="216"/>
      <c r="C1817" s="217"/>
      <c r="D1817" s="218" t="s">
        <v>189</v>
      </c>
      <c r="E1817" s="219" t="s">
        <v>22</v>
      </c>
      <c r="F1817" s="220" t="s">
        <v>84</v>
      </c>
      <c r="G1817" s="217"/>
      <c r="H1817" s="221">
        <v>2</v>
      </c>
      <c r="I1817" s="222"/>
      <c r="J1817" s="217"/>
      <c r="K1817" s="217"/>
      <c r="L1817" s="223"/>
      <c r="M1817" s="224"/>
      <c r="N1817" s="225"/>
      <c r="O1817" s="225"/>
      <c r="P1817" s="225"/>
      <c r="Q1817" s="225"/>
      <c r="R1817" s="225"/>
      <c r="S1817" s="225"/>
      <c r="T1817" s="226"/>
      <c r="AT1817" s="227" t="s">
        <v>189</v>
      </c>
      <c r="AU1817" s="227" t="s">
        <v>84</v>
      </c>
      <c r="AV1817" s="12" t="s">
        <v>84</v>
      </c>
      <c r="AW1817" s="12" t="s">
        <v>39</v>
      </c>
      <c r="AX1817" s="12" t="s">
        <v>76</v>
      </c>
      <c r="AY1817" s="227" t="s">
        <v>179</v>
      </c>
    </row>
    <row r="1818" spans="2:65" s="14" customFormat="1" ht="13.5">
      <c r="B1818" s="240"/>
      <c r="C1818" s="241"/>
      <c r="D1818" s="218" t="s">
        <v>189</v>
      </c>
      <c r="E1818" s="242" t="s">
        <v>22</v>
      </c>
      <c r="F1818" s="243" t="s">
        <v>1548</v>
      </c>
      <c r="G1818" s="241"/>
      <c r="H1818" s="244" t="s">
        <v>22</v>
      </c>
      <c r="I1818" s="245"/>
      <c r="J1818" s="241"/>
      <c r="K1818" s="241"/>
      <c r="L1818" s="246"/>
      <c r="M1818" s="247"/>
      <c r="N1818" s="248"/>
      <c r="O1818" s="248"/>
      <c r="P1818" s="248"/>
      <c r="Q1818" s="248"/>
      <c r="R1818" s="248"/>
      <c r="S1818" s="248"/>
      <c r="T1818" s="249"/>
      <c r="AT1818" s="250" t="s">
        <v>189</v>
      </c>
      <c r="AU1818" s="250" t="s">
        <v>84</v>
      </c>
      <c r="AV1818" s="14" t="s">
        <v>24</v>
      </c>
      <c r="AW1818" s="14" t="s">
        <v>39</v>
      </c>
      <c r="AX1818" s="14" t="s">
        <v>76</v>
      </c>
      <c r="AY1818" s="250" t="s">
        <v>179</v>
      </c>
    </row>
    <row r="1819" spans="2:65" s="12" customFormat="1" ht="13.5">
      <c r="B1819" s="216"/>
      <c r="C1819" s="217"/>
      <c r="D1819" s="218" t="s">
        <v>189</v>
      </c>
      <c r="E1819" s="219" t="s">
        <v>22</v>
      </c>
      <c r="F1819" s="220" t="s">
        <v>197</v>
      </c>
      <c r="G1819" s="217"/>
      <c r="H1819" s="221">
        <v>3</v>
      </c>
      <c r="I1819" s="222"/>
      <c r="J1819" s="217"/>
      <c r="K1819" s="217"/>
      <c r="L1819" s="223"/>
      <c r="M1819" s="224"/>
      <c r="N1819" s="225"/>
      <c r="O1819" s="225"/>
      <c r="P1819" s="225"/>
      <c r="Q1819" s="225"/>
      <c r="R1819" s="225"/>
      <c r="S1819" s="225"/>
      <c r="T1819" s="226"/>
      <c r="AT1819" s="227" t="s">
        <v>189</v>
      </c>
      <c r="AU1819" s="227" t="s">
        <v>84</v>
      </c>
      <c r="AV1819" s="12" t="s">
        <v>84</v>
      </c>
      <c r="AW1819" s="12" t="s">
        <v>39</v>
      </c>
      <c r="AX1819" s="12" t="s">
        <v>76</v>
      </c>
      <c r="AY1819" s="227" t="s">
        <v>179</v>
      </c>
    </row>
    <row r="1820" spans="2:65" s="13" customFormat="1" ht="13.5">
      <c r="B1820" s="228"/>
      <c r="C1820" s="229"/>
      <c r="D1820" s="230" t="s">
        <v>189</v>
      </c>
      <c r="E1820" s="231" t="s">
        <v>22</v>
      </c>
      <c r="F1820" s="232" t="s">
        <v>191</v>
      </c>
      <c r="G1820" s="229"/>
      <c r="H1820" s="233">
        <v>5</v>
      </c>
      <c r="I1820" s="234"/>
      <c r="J1820" s="229"/>
      <c r="K1820" s="229"/>
      <c r="L1820" s="235"/>
      <c r="M1820" s="236"/>
      <c r="N1820" s="237"/>
      <c r="O1820" s="237"/>
      <c r="P1820" s="237"/>
      <c r="Q1820" s="237"/>
      <c r="R1820" s="237"/>
      <c r="S1820" s="237"/>
      <c r="T1820" s="238"/>
      <c r="AT1820" s="239" t="s">
        <v>189</v>
      </c>
      <c r="AU1820" s="239" t="s">
        <v>84</v>
      </c>
      <c r="AV1820" s="13" t="s">
        <v>187</v>
      </c>
      <c r="AW1820" s="13" t="s">
        <v>39</v>
      </c>
      <c r="AX1820" s="13" t="s">
        <v>24</v>
      </c>
      <c r="AY1820" s="239" t="s">
        <v>179</v>
      </c>
    </row>
    <row r="1821" spans="2:65" s="1" customFormat="1" ht="31.5" customHeight="1">
      <c r="B1821" s="41"/>
      <c r="C1821" s="204" t="s">
        <v>1700</v>
      </c>
      <c r="D1821" s="204" t="s">
        <v>182</v>
      </c>
      <c r="E1821" s="205" t="s">
        <v>1701</v>
      </c>
      <c r="F1821" s="206" t="s">
        <v>1702</v>
      </c>
      <c r="G1821" s="207" t="s">
        <v>328</v>
      </c>
      <c r="H1821" s="208">
        <v>1</v>
      </c>
      <c r="I1821" s="209"/>
      <c r="J1821" s="210">
        <f>ROUND(I1821*H1821,2)</f>
        <v>0</v>
      </c>
      <c r="K1821" s="206" t="s">
        <v>186</v>
      </c>
      <c r="L1821" s="61"/>
      <c r="M1821" s="211" t="s">
        <v>22</v>
      </c>
      <c r="N1821" s="212" t="s">
        <v>47</v>
      </c>
      <c r="O1821" s="42"/>
      <c r="P1821" s="213">
        <f>O1821*H1821</f>
        <v>0</v>
      </c>
      <c r="Q1821" s="213">
        <v>0</v>
      </c>
      <c r="R1821" s="213">
        <f>Q1821*H1821</f>
        <v>0</v>
      </c>
      <c r="S1821" s="213">
        <v>0</v>
      </c>
      <c r="T1821" s="214">
        <f>S1821*H1821</f>
        <v>0</v>
      </c>
      <c r="AR1821" s="24" t="s">
        <v>266</v>
      </c>
      <c r="AT1821" s="24" t="s">
        <v>182</v>
      </c>
      <c r="AU1821" s="24" t="s">
        <v>84</v>
      </c>
      <c r="AY1821" s="24" t="s">
        <v>179</v>
      </c>
      <c r="BE1821" s="215">
        <f>IF(N1821="základní",J1821,0)</f>
        <v>0</v>
      </c>
      <c r="BF1821" s="215">
        <f>IF(N1821="snížená",J1821,0)</f>
        <v>0</v>
      </c>
      <c r="BG1821" s="215">
        <f>IF(N1821="zákl. přenesená",J1821,0)</f>
        <v>0</v>
      </c>
      <c r="BH1821" s="215">
        <f>IF(N1821="sníž. přenesená",J1821,0)</f>
        <v>0</v>
      </c>
      <c r="BI1821" s="215">
        <f>IF(N1821="nulová",J1821,0)</f>
        <v>0</v>
      </c>
      <c r="BJ1821" s="24" t="s">
        <v>24</v>
      </c>
      <c r="BK1821" s="215">
        <f>ROUND(I1821*H1821,2)</f>
        <v>0</v>
      </c>
      <c r="BL1821" s="24" t="s">
        <v>266</v>
      </c>
      <c r="BM1821" s="24" t="s">
        <v>1703</v>
      </c>
    </row>
    <row r="1822" spans="2:65" s="12" customFormat="1" ht="13.5">
      <c r="B1822" s="216"/>
      <c r="C1822" s="217"/>
      <c r="D1822" s="230" t="s">
        <v>189</v>
      </c>
      <c r="E1822" s="264" t="s">
        <v>22</v>
      </c>
      <c r="F1822" s="265" t="s">
        <v>24</v>
      </c>
      <c r="G1822" s="217"/>
      <c r="H1822" s="266">
        <v>1</v>
      </c>
      <c r="I1822" s="222"/>
      <c r="J1822" s="217"/>
      <c r="K1822" s="217"/>
      <c r="L1822" s="223"/>
      <c r="M1822" s="224"/>
      <c r="N1822" s="225"/>
      <c r="O1822" s="225"/>
      <c r="P1822" s="225"/>
      <c r="Q1822" s="225"/>
      <c r="R1822" s="225"/>
      <c r="S1822" s="225"/>
      <c r="T1822" s="226"/>
      <c r="AT1822" s="227" t="s">
        <v>189</v>
      </c>
      <c r="AU1822" s="227" t="s">
        <v>84</v>
      </c>
      <c r="AV1822" s="12" t="s">
        <v>84</v>
      </c>
      <c r="AW1822" s="12" t="s">
        <v>39</v>
      </c>
      <c r="AX1822" s="12" t="s">
        <v>24</v>
      </c>
      <c r="AY1822" s="227" t="s">
        <v>179</v>
      </c>
    </row>
    <row r="1823" spans="2:65" s="1" customFormat="1" ht="22.5" customHeight="1">
      <c r="B1823" s="41"/>
      <c r="C1823" s="204" t="s">
        <v>1704</v>
      </c>
      <c r="D1823" s="204" t="s">
        <v>182</v>
      </c>
      <c r="E1823" s="205" t="s">
        <v>1705</v>
      </c>
      <c r="F1823" s="206" t="s">
        <v>1706</v>
      </c>
      <c r="G1823" s="207" t="s">
        <v>372</v>
      </c>
      <c r="H1823" s="208">
        <v>94.32</v>
      </c>
      <c r="I1823" s="209"/>
      <c r="J1823" s="210">
        <f>ROUND(I1823*H1823,2)</f>
        <v>0</v>
      </c>
      <c r="K1823" s="206" t="s">
        <v>186</v>
      </c>
      <c r="L1823" s="61"/>
      <c r="M1823" s="211" t="s">
        <v>22</v>
      </c>
      <c r="N1823" s="212" t="s">
        <v>47</v>
      </c>
      <c r="O1823" s="42"/>
      <c r="P1823" s="213">
        <f>O1823*H1823</f>
        <v>0</v>
      </c>
      <c r="Q1823" s="213">
        <v>0</v>
      </c>
      <c r="R1823" s="213">
        <f>Q1823*H1823</f>
        <v>0</v>
      </c>
      <c r="S1823" s="213">
        <v>0</v>
      </c>
      <c r="T1823" s="214">
        <f>S1823*H1823</f>
        <v>0</v>
      </c>
      <c r="AR1823" s="24" t="s">
        <v>266</v>
      </c>
      <c r="AT1823" s="24" t="s">
        <v>182</v>
      </c>
      <c r="AU1823" s="24" t="s">
        <v>84</v>
      </c>
      <c r="AY1823" s="24" t="s">
        <v>179</v>
      </c>
      <c r="BE1823" s="215">
        <f>IF(N1823="základní",J1823,0)</f>
        <v>0</v>
      </c>
      <c r="BF1823" s="215">
        <f>IF(N1823="snížená",J1823,0)</f>
        <v>0</v>
      </c>
      <c r="BG1823" s="215">
        <f>IF(N1823="zákl. přenesená",J1823,0)</f>
        <v>0</v>
      </c>
      <c r="BH1823" s="215">
        <f>IF(N1823="sníž. přenesená",J1823,0)</f>
        <v>0</v>
      </c>
      <c r="BI1823" s="215">
        <f>IF(N1823="nulová",J1823,0)</f>
        <v>0</v>
      </c>
      <c r="BJ1823" s="24" t="s">
        <v>24</v>
      </c>
      <c r="BK1823" s="215">
        <f>ROUND(I1823*H1823,2)</f>
        <v>0</v>
      </c>
      <c r="BL1823" s="24" t="s">
        <v>266</v>
      </c>
      <c r="BM1823" s="24" t="s">
        <v>1707</v>
      </c>
    </row>
    <row r="1824" spans="2:65" s="14" customFormat="1" ht="13.5">
      <c r="B1824" s="240"/>
      <c r="C1824" s="241"/>
      <c r="D1824" s="218" t="s">
        <v>189</v>
      </c>
      <c r="E1824" s="242" t="s">
        <v>22</v>
      </c>
      <c r="F1824" s="243" t="s">
        <v>1617</v>
      </c>
      <c r="G1824" s="241"/>
      <c r="H1824" s="244" t="s">
        <v>22</v>
      </c>
      <c r="I1824" s="245"/>
      <c r="J1824" s="241"/>
      <c r="K1824" s="241"/>
      <c r="L1824" s="246"/>
      <c r="M1824" s="247"/>
      <c r="N1824" s="248"/>
      <c r="O1824" s="248"/>
      <c r="P1824" s="248"/>
      <c r="Q1824" s="248"/>
      <c r="R1824" s="248"/>
      <c r="S1824" s="248"/>
      <c r="T1824" s="249"/>
      <c r="AT1824" s="250" t="s">
        <v>189</v>
      </c>
      <c r="AU1824" s="250" t="s">
        <v>84</v>
      </c>
      <c r="AV1824" s="14" t="s">
        <v>24</v>
      </c>
      <c r="AW1824" s="14" t="s">
        <v>39</v>
      </c>
      <c r="AX1824" s="14" t="s">
        <v>76</v>
      </c>
      <c r="AY1824" s="250" t="s">
        <v>179</v>
      </c>
    </row>
    <row r="1825" spans="2:65" s="12" customFormat="1" ht="13.5">
      <c r="B1825" s="216"/>
      <c r="C1825" s="217"/>
      <c r="D1825" s="218" t="s">
        <v>189</v>
      </c>
      <c r="E1825" s="219" t="s">
        <v>22</v>
      </c>
      <c r="F1825" s="220" t="s">
        <v>1650</v>
      </c>
      <c r="G1825" s="217"/>
      <c r="H1825" s="221">
        <v>94.32</v>
      </c>
      <c r="I1825" s="222"/>
      <c r="J1825" s="217"/>
      <c r="K1825" s="217"/>
      <c r="L1825" s="223"/>
      <c r="M1825" s="224"/>
      <c r="N1825" s="225"/>
      <c r="O1825" s="225"/>
      <c r="P1825" s="225"/>
      <c r="Q1825" s="225"/>
      <c r="R1825" s="225"/>
      <c r="S1825" s="225"/>
      <c r="T1825" s="226"/>
      <c r="AT1825" s="227" t="s">
        <v>189</v>
      </c>
      <c r="AU1825" s="227" t="s">
        <v>84</v>
      </c>
      <c r="AV1825" s="12" t="s">
        <v>84</v>
      </c>
      <c r="AW1825" s="12" t="s">
        <v>39</v>
      </c>
      <c r="AX1825" s="12" t="s">
        <v>76</v>
      </c>
      <c r="AY1825" s="227" t="s">
        <v>179</v>
      </c>
    </row>
    <row r="1826" spans="2:65" s="13" customFormat="1" ht="13.5">
      <c r="B1826" s="228"/>
      <c r="C1826" s="229"/>
      <c r="D1826" s="230" t="s">
        <v>189</v>
      </c>
      <c r="E1826" s="231" t="s">
        <v>22</v>
      </c>
      <c r="F1826" s="232" t="s">
        <v>191</v>
      </c>
      <c r="G1826" s="229"/>
      <c r="H1826" s="233">
        <v>94.32</v>
      </c>
      <c r="I1826" s="234"/>
      <c r="J1826" s="229"/>
      <c r="K1826" s="229"/>
      <c r="L1826" s="235"/>
      <c r="M1826" s="236"/>
      <c r="N1826" s="237"/>
      <c r="O1826" s="237"/>
      <c r="P1826" s="237"/>
      <c r="Q1826" s="237"/>
      <c r="R1826" s="237"/>
      <c r="S1826" s="237"/>
      <c r="T1826" s="238"/>
      <c r="AT1826" s="239" t="s">
        <v>189</v>
      </c>
      <c r="AU1826" s="239" t="s">
        <v>84</v>
      </c>
      <c r="AV1826" s="13" t="s">
        <v>187</v>
      </c>
      <c r="AW1826" s="13" t="s">
        <v>39</v>
      </c>
      <c r="AX1826" s="13" t="s">
        <v>24</v>
      </c>
      <c r="AY1826" s="239" t="s">
        <v>179</v>
      </c>
    </row>
    <row r="1827" spans="2:65" s="1" customFormat="1" ht="22.5" customHeight="1">
      <c r="B1827" s="41"/>
      <c r="C1827" s="204" t="s">
        <v>1708</v>
      </c>
      <c r="D1827" s="204" t="s">
        <v>182</v>
      </c>
      <c r="E1827" s="205" t="s">
        <v>1709</v>
      </c>
      <c r="F1827" s="206" t="s">
        <v>1710</v>
      </c>
      <c r="G1827" s="207" t="s">
        <v>372</v>
      </c>
      <c r="H1827" s="208">
        <v>52.58</v>
      </c>
      <c r="I1827" s="209"/>
      <c r="J1827" s="210">
        <f>ROUND(I1827*H1827,2)</f>
        <v>0</v>
      </c>
      <c r="K1827" s="206" t="s">
        <v>186</v>
      </c>
      <c r="L1827" s="61"/>
      <c r="M1827" s="211" t="s">
        <v>22</v>
      </c>
      <c r="N1827" s="212" t="s">
        <v>47</v>
      </c>
      <c r="O1827" s="42"/>
      <c r="P1827" s="213">
        <f>O1827*H1827</f>
        <v>0</v>
      </c>
      <c r="Q1827" s="213">
        <v>0</v>
      </c>
      <c r="R1827" s="213">
        <f>Q1827*H1827</f>
        <v>0</v>
      </c>
      <c r="S1827" s="213">
        <v>0</v>
      </c>
      <c r="T1827" s="214">
        <f>S1827*H1827</f>
        <v>0</v>
      </c>
      <c r="AR1827" s="24" t="s">
        <v>266</v>
      </c>
      <c r="AT1827" s="24" t="s">
        <v>182</v>
      </c>
      <c r="AU1827" s="24" t="s">
        <v>84</v>
      </c>
      <c r="AY1827" s="24" t="s">
        <v>179</v>
      </c>
      <c r="BE1827" s="215">
        <f>IF(N1827="základní",J1827,0)</f>
        <v>0</v>
      </c>
      <c r="BF1827" s="215">
        <f>IF(N1827="snížená",J1827,0)</f>
        <v>0</v>
      </c>
      <c r="BG1827" s="215">
        <f>IF(N1827="zákl. přenesená",J1827,0)</f>
        <v>0</v>
      </c>
      <c r="BH1827" s="215">
        <f>IF(N1827="sníž. přenesená",J1827,0)</f>
        <v>0</v>
      </c>
      <c r="BI1827" s="215">
        <f>IF(N1827="nulová",J1827,0)</f>
        <v>0</v>
      </c>
      <c r="BJ1827" s="24" t="s">
        <v>24</v>
      </c>
      <c r="BK1827" s="215">
        <f>ROUND(I1827*H1827,2)</f>
        <v>0</v>
      </c>
      <c r="BL1827" s="24" t="s">
        <v>266</v>
      </c>
      <c r="BM1827" s="24" t="s">
        <v>1711</v>
      </c>
    </row>
    <row r="1828" spans="2:65" s="14" customFormat="1" ht="13.5">
      <c r="B1828" s="240"/>
      <c r="C1828" s="241"/>
      <c r="D1828" s="218" t="s">
        <v>189</v>
      </c>
      <c r="E1828" s="242" t="s">
        <v>22</v>
      </c>
      <c r="F1828" s="243" t="s">
        <v>1655</v>
      </c>
      <c r="G1828" s="241"/>
      <c r="H1828" s="244" t="s">
        <v>22</v>
      </c>
      <c r="I1828" s="245"/>
      <c r="J1828" s="241"/>
      <c r="K1828" s="241"/>
      <c r="L1828" s="246"/>
      <c r="M1828" s="247"/>
      <c r="N1828" s="248"/>
      <c r="O1828" s="248"/>
      <c r="P1828" s="248"/>
      <c r="Q1828" s="248"/>
      <c r="R1828" s="248"/>
      <c r="S1828" s="248"/>
      <c r="T1828" s="249"/>
      <c r="AT1828" s="250" t="s">
        <v>189</v>
      </c>
      <c r="AU1828" s="250" t="s">
        <v>84</v>
      </c>
      <c r="AV1828" s="14" t="s">
        <v>24</v>
      </c>
      <c r="AW1828" s="14" t="s">
        <v>39</v>
      </c>
      <c r="AX1828" s="14" t="s">
        <v>76</v>
      </c>
      <c r="AY1828" s="250" t="s">
        <v>179</v>
      </c>
    </row>
    <row r="1829" spans="2:65" s="12" customFormat="1" ht="13.5">
      <c r="B1829" s="216"/>
      <c r="C1829" s="217"/>
      <c r="D1829" s="218" t="s">
        <v>189</v>
      </c>
      <c r="E1829" s="219" t="s">
        <v>22</v>
      </c>
      <c r="F1829" s="220" t="s">
        <v>1656</v>
      </c>
      <c r="G1829" s="217"/>
      <c r="H1829" s="221">
        <v>52.58</v>
      </c>
      <c r="I1829" s="222"/>
      <c r="J1829" s="217"/>
      <c r="K1829" s="217"/>
      <c r="L1829" s="223"/>
      <c r="M1829" s="224"/>
      <c r="N1829" s="225"/>
      <c r="O1829" s="225"/>
      <c r="P1829" s="225"/>
      <c r="Q1829" s="225"/>
      <c r="R1829" s="225"/>
      <c r="S1829" s="225"/>
      <c r="T1829" s="226"/>
      <c r="AT1829" s="227" t="s">
        <v>189</v>
      </c>
      <c r="AU1829" s="227" t="s">
        <v>84</v>
      </c>
      <c r="AV1829" s="12" t="s">
        <v>84</v>
      </c>
      <c r="AW1829" s="12" t="s">
        <v>39</v>
      </c>
      <c r="AX1829" s="12" t="s">
        <v>76</v>
      </c>
      <c r="AY1829" s="227" t="s">
        <v>179</v>
      </c>
    </row>
    <row r="1830" spans="2:65" s="13" customFormat="1" ht="13.5">
      <c r="B1830" s="228"/>
      <c r="C1830" s="229"/>
      <c r="D1830" s="230" t="s">
        <v>189</v>
      </c>
      <c r="E1830" s="231" t="s">
        <v>22</v>
      </c>
      <c r="F1830" s="232" t="s">
        <v>191</v>
      </c>
      <c r="G1830" s="229"/>
      <c r="H1830" s="233">
        <v>52.58</v>
      </c>
      <c r="I1830" s="234"/>
      <c r="J1830" s="229"/>
      <c r="K1830" s="229"/>
      <c r="L1830" s="235"/>
      <c r="M1830" s="236"/>
      <c r="N1830" s="237"/>
      <c r="O1830" s="237"/>
      <c r="P1830" s="237"/>
      <c r="Q1830" s="237"/>
      <c r="R1830" s="237"/>
      <c r="S1830" s="237"/>
      <c r="T1830" s="238"/>
      <c r="AT1830" s="239" t="s">
        <v>189</v>
      </c>
      <c r="AU1830" s="239" t="s">
        <v>84</v>
      </c>
      <c r="AV1830" s="13" t="s">
        <v>187</v>
      </c>
      <c r="AW1830" s="13" t="s">
        <v>39</v>
      </c>
      <c r="AX1830" s="13" t="s">
        <v>24</v>
      </c>
      <c r="AY1830" s="239" t="s">
        <v>179</v>
      </c>
    </row>
    <row r="1831" spans="2:65" s="1" customFormat="1" ht="31.5" customHeight="1">
      <c r="B1831" s="41"/>
      <c r="C1831" s="204" t="s">
        <v>1259</v>
      </c>
      <c r="D1831" s="204" t="s">
        <v>182</v>
      </c>
      <c r="E1831" s="205" t="s">
        <v>1712</v>
      </c>
      <c r="F1831" s="206" t="s">
        <v>1713</v>
      </c>
      <c r="G1831" s="207" t="s">
        <v>185</v>
      </c>
      <c r="H1831" s="208">
        <v>494.649</v>
      </c>
      <c r="I1831" s="209"/>
      <c r="J1831" s="210">
        <f>ROUND(I1831*H1831,2)</f>
        <v>0</v>
      </c>
      <c r="K1831" s="206" t="s">
        <v>186</v>
      </c>
      <c r="L1831" s="61"/>
      <c r="M1831" s="211" t="s">
        <v>22</v>
      </c>
      <c r="N1831" s="212" t="s">
        <v>47</v>
      </c>
      <c r="O1831" s="42"/>
      <c r="P1831" s="213">
        <f>O1831*H1831</f>
        <v>0</v>
      </c>
      <c r="Q1831" s="213">
        <v>0</v>
      </c>
      <c r="R1831" s="213">
        <f>Q1831*H1831</f>
        <v>0</v>
      </c>
      <c r="S1831" s="213">
        <v>0</v>
      </c>
      <c r="T1831" s="214">
        <f>S1831*H1831</f>
        <v>0</v>
      </c>
      <c r="AR1831" s="24" t="s">
        <v>266</v>
      </c>
      <c r="AT1831" s="24" t="s">
        <v>182</v>
      </c>
      <c r="AU1831" s="24" t="s">
        <v>84</v>
      </c>
      <c r="AY1831" s="24" t="s">
        <v>179</v>
      </c>
      <c r="BE1831" s="215">
        <f>IF(N1831="základní",J1831,0)</f>
        <v>0</v>
      </c>
      <c r="BF1831" s="215">
        <f>IF(N1831="snížená",J1831,0)</f>
        <v>0</v>
      </c>
      <c r="BG1831" s="215">
        <f>IF(N1831="zákl. přenesená",J1831,0)</f>
        <v>0</v>
      </c>
      <c r="BH1831" s="215">
        <f>IF(N1831="sníž. přenesená",J1831,0)</f>
        <v>0</v>
      </c>
      <c r="BI1831" s="215">
        <f>IF(N1831="nulová",J1831,0)</f>
        <v>0</v>
      </c>
      <c r="BJ1831" s="24" t="s">
        <v>24</v>
      </c>
      <c r="BK1831" s="215">
        <f>ROUND(I1831*H1831,2)</f>
        <v>0</v>
      </c>
      <c r="BL1831" s="24" t="s">
        <v>266</v>
      </c>
      <c r="BM1831" s="24" t="s">
        <v>1714</v>
      </c>
    </row>
    <row r="1832" spans="2:65" s="14" customFormat="1" ht="13.5">
      <c r="B1832" s="240"/>
      <c r="C1832" s="241"/>
      <c r="D1832" s="218" t="s">
        <v>189</v>
      </c>
      <c r="E1832" s="242" t="s">
        <v>22</v>
      </c>
      <c r="F1832" s="243" t="s">
        <v>531</v>
      </c>
      <c r="G1832" s="241"/>
      <c r="H1832" s="244" t="s">
        <v>22</v>
      </c>
      <c r="I1832" s="245"/>
      <c r="J1832" s="241"/>
      <c r="K1832" s="241"/>
      <c r="L1832" s="246"/>
      <c r="M1832" s="247"/>
      <c r="N1832" s="248"/>
      <c r="O1832" s="248"/>
      <c r="P1832" s="248"/>
      <c r="Q1832" s="248"/>
      <c r="R1832" s="248"/>
      <c r="S1832" s="248"/>
      <c r="T1832" s="249"/>
      <c r="AT1832" s="250" t="s">
        <v>189</v>
      </c>
      <c r="AU1832" s="250" t="s">
        <v>84</v>
      </c>
      <c r="AV1832" s="14" t="s">
        <v>24</v>
      </c>
      <c r="AW1832" s="14" t="s">
        <v>39</v>
      </c>
      <c r="AX1832" s="14" t="s">
        <v>76</v>
      </c>
      <c r="AY1832" s="250" t="s">
        <v>179</v>
      </c>
    </row>
    <row r="1833" spans="2:65" s="12" customFormat="1" ht="13.5">
      <c r="B1833" s="216"/>
      <c r="C1833" s="217"/>
      <c r="D1833" s="218" t="s">
        <v>189</v>
      </c>
      <c r="E1833" s="219" t="s">
        <v>22</v>
      </c>
      <c r="F1833" s="220" t="s">
        <v>1349</v>
      </c>
      <c r="G1833" s="217"/>
      <c r="H1833" s="221">
        <v>13.089</v>
      </c>
      <c r="I1833" s="222"/>
      <c r="J1833" s="217"/>
      <c r="K1833" s="217"/>
      <c r="L1833" s="223"/>
      <c r="M1833" s="224"/>
      <c r="N1833" s="225"/>
      <c r="O1833" s="225"/>
      <c r="P1833" s="225"/>
      <c r="Q1833" s="225"/>
      <c r="R1833" s="225"/>
      <c r="S1833" s="225"/>
      <c r="T1833" s="226"/>
      <c r="AT1833" s="227" t="s">
        <v>189</v>
      </c>
      <c r="AU1833" s="227" t="s">
        <v>84</v>
      </c>
      <c r="AV1833" s="12" t="s">
        <v>84</v>
      </c>
      <c r="AW1833" s="12" t="s">
        <v>39</v>
      </c>
      <c r="AX1833" s="12" t="s">
        <v>76</v>
      </c>
      <c r="AY1833" s="227" t="s">
        <v>179</v>
      </c>
    </row>
    <row r="1834" spans="2:65" s="12" customFormat="1" ht="13.5">
      <c r="B1834" s="216"/>
      <c r="C1834" s="217"/>
      <c r="D1834" s="218" t="s">
        <v>189</v>
      </c>
      <c r="E1834" s="219" t="s">
        <v>22</v>
      </c>
      <c r="F1834" s="220" t="s">
        <v>1327</v>
      </c>
      <c r="G1834" s="217"/>
      <c r="H1834" s="221">
        <v>4.3150000000000004</v>
      </c>
      <c r="I1834" s="222"/>
      <c r="J1834" s="217"/>
      <c r="K1834" s="217"/>
      <c r="L1834" s="223"/>
      <c r="M1834" s="224"/>
      <c r="N1834" s="225"/>
      <c r="O1834" s="225"/>
      <c r="P1834" s="225"/>
      <c r="Q1834" s="225"/>
      <c r="R1834" s="225"/>
      <c r="S1834" s="225"/>
      <c r="T1834" s="226"/>
      <c r="AT1834" s="227" t="s">
        <v>189</v>
      </c>
      <c r="AU1834" s="227" t="s">
        <v>84</v>
      </c>
      <c r="AV1834" s="12" t="s">
        <v>84</v>
      </c>
      <c r="AW1834" s="12" t="s">
        <v>39</v>
      </c>
      <c r="AX1834" s="12" t="s">
        <v>76</v>
      </c>
      <c r="AY1834" s="227" t="s">
        <v>179</v>
      </c>
    </row>
    <row r="1835" spans="2:65" s="12" customFormat="1" ht="13.5">
      <c r="B1835" s="216"/>
      <c r="C1835" s="217"/>
      <c r="D1835" s="218" t="s">
        <v>189</v>
      </c>
      <c r="E1835" s="219" t="s">
        <v>22</v>
      </c>
      <c r="F1835" s="220" t="s">
        <v>1327</v>
      </c>
      <c r="G1835" s="217"/>
      <c r="H1835" s="221">
        <v>4.3150000000000004</v>
      </c>
      <c r="I1835" s="222"/>
      <c r="J1835" s="217"/>
      <c r="K1835" s="217"/>
      <c r="L1835" s="223"/>
      <c r="M1835" s="224"/>
      <c r="N1835" s="225"/>
      <c r="O1835" s="225"/>
      <c r="P1835" s="225"/>
      <c r="Q1835" s="225"/>
      <c r="R1835" s="225"/>
      <c r="S1835" s="225"/>
      <c r="T1835" s="226"/>
      <c r="AT1835" s="227" t="s">
        <v>189</v>
      </c>
      <c r="AU1835" s="227" t="s">
        <v>84</v>
      </c>
      <c r="AV1835" s="12" t="s">
        <v>84</v>
      </c>
      <c r="AW1835" s="12" t="s">
        <v>39</v>
      </c>
      <c r="AX1835" s="12" t="s">
        <v>76</v>
      </c>
      <c r="AY1835" s="227" t="s">
        <v>179</v>
      </c>
    </row>
    <row r="1836" spans="2:65" s="12" customFormat="1" ht="13.5">
      <c r="B1836" s="216"/>
      <c r="C1836" s="217"/>
      <c r="D1836" s="218" t="s">
        <v>189</v>
      </c>
      <c r="E1836" s="219" t="s">
        <v>22</v>
      </c>
      <c r="F1836" s="220" t="s">
        <v>1328</v>
      </c>
      <c r="G1836" s="217"/>
      <c r="H1836" s="221">
        <v>38.872</v>
      </c>
      <c r="I1836" s="222"/>
      <c r="J1836" s="217"/>
      <c r="K1836" s="217"/>
      <c r="L1836" s="223"/>
      <c r="M1836" s="224"/>
      <c r="N1836" s="225"/>
      <c r="O1836" s="225"/>
      <c r="P1836" s="225"/>
      <c r="Q1836" s="225"/>
      <c r="R1836" s="225"/>
      <c r="S1836" s="225"/>
      <c r="T1836" s="226"/>
      <c r="AT1836" s="227" t="s">
        <v>189</v>
      </c>
      <c r="AU1836" s="227" t="s">
        <v>84</v>
      </c>
      <c r="AV1836" s="12" t="s">
        <v>84</v>
      </c>
      <c r="AW1836" s="12" t="s">
        <v>39</v>
      </c>
      <c r="AX1836" s="12" t="s">
        <v>76</v>
      </c>
      <c r="AY1836" s="227" t="s">
        <v>179</v>
      </c>
    </row>
    <row r="1837" spans="2:65" s="12" customFormat="1" ht="13.5">
      <c r="B1837" s="216"/>
      <c r="C1837" s="217"/>
      <c r="D1837" s="218" t="s">
        <v>189</v>
      </c>
      <c r="E1837" s="219" t="s">
        <v>22</v>
      </c>
      <c r="F1837" s="220" t="s">
        <v>1329</v>
      </c>
      <c r="G1837" s="217"/>
      <c r="H1837" s="221">
        <v>73.941999999999993</v>
      </c>
      <c r="I1837" s="222"/>
      <c r="J1837" s="217"/>
      <c r="K1837" s="217"/>
      <c r="L1837" s="223"/>
      <c r="M1837" s="224"/>
      <c r="N1837" s="225"/>
      <c r="O1837" s="225"/>
      <c r="P1837" s="225"/>
      <c r="Q1837" s="225"/>
      <c r="R1837" s="225"/>
      <c r="S1837" s="225"/>
      <c r="T1837" s="226"/>
      <c r="AT1837" s="227" t="s">
        <v>189</v>
      </c>
      <c r="AU1837" s="227" t="s">
        <v>84</v>
      </c>
      <c r="AV1837" s="12" t="s">
        <v>84</v>
      </c>
      <c r="AW1837" s="12" t="s">
        <v>39</v>
      </c>
      <c r="AX1837" s="12" t="s">
        <v>76</v>
      </c>
      <c r="AY1837" s="227" t="s">
        <v>179</v>
      </c>
    </row>
    <row r="1838" spans="2:65" s="12" customFormat="1" ht="13.5">
      <c r="B1838" s="216"/>
      <c r="C1838" s="217"/>
      <c r="D1838" s="218" t="s">
        <v>189</v>
      </c>
      <c r="E1838" s="219" t="s">
        <v>22</v>
      </c>
      <c r="F1838" s="220" t="s">
        <v>1330</v>
      </c>
      <c r="G1838" s="217"/>
      <c r="H1838" s="221">
        <v>12.666</v>
      </c>
      <c r="I1838" s="222"/>
      <c r="J1838" s="217"/>
      <c r="K1838" s="217"/>
      <c r="L1838" s="223"/>
      <c r="M1838" s="224"/>
      <c r="N1838" s="225"/>
      <c r="O1838" s="225"/>
      <c r="P1838" s="225"/>
      <c r="Q1838" s="225"/>
      <c r="R1838" s="225"/>
      <c r="S1838" s="225"/>
      <c r="T1838" s="226"/>
      <c r="AT1838" s="227" t="s">
        <v>189</v>
      </c>
      <c r="AU1838" s="227" t="s">
        <v>84</v>
      </c>
      <c r="AV1838" s="12" t="s">
        <v>84</v>
      </c>
      <c r="AW1838" s="12" t="s">
        <v>39</v>
      </c>
      <c r="AX1838" s="12" t="s">
        <v>76</v>
      </c>
      <c r="AY1838" s="227" t="s">
        <v>179</v>
      </c>
    </row>
    <row r="1839" spans="2:65" s="12" customFormat="1" ht="13.5">
      <c r="B1839" s="216"/>
      <c r="C1839" s="217"/>
      <c r="D1839" s="218" t="s">
        <v>189</v>
      </c>
      <c r="E1839" s="219" t="s">
        <v>22</v>
      </c>
      <c r="F1839" s="220" t="s">
        <v>1331</v>
      </c>
      <c r="G1839" s="217"/>
      <c r="H1839" s="221">
        <v>56.862000000000002</v>
      </c>
      <c r="I1839" s="222"/>
      <c r="J1839" s="217"/>
      <c r="K1839" s="217"/>
      <c r="L1839" s="223"/>
      <c r="M1839" s="224"/>
      <c r="N1839" s="225"/>
      <c r="O1839" s="225"/>
      <c r="P1839" s="225"/>
      <c r="Q1839" s="225"/>
      <c r="R1839" s="225"/>
      <c r="S1839" s="225"/>
      <c r="T1839" s="226"/>
      <c r="AT1839" s="227" t="s">
        <v>189</v>
      </c>
      <c r="AU1839" s="227" t="s">
        <v>84</v>
      </c>
      <c r="AV1839" s="12" t="s">
        <v>84</v>
      </c>
      <c r="AW1839" s="12" t="s">
        <v>39</v>
      </c>
      <c r="AX1839" s="12" t="s">
        <v>76</v>
      </c>
      <c r="AY1839" s="227" t="s">
        <v>179</v>
      </c>
    </row>
    <row r="1840" spans="2:65" s="12" customFormat="1" ht="13.5">
      <c r="B1840" s="216"/>
      <c r="C1840" s="217"/>
      <c r="D1840" s="218" t="s">
        <v>189</v>
      </c>
      <c r="E1840" s="219" t="s">
        <v>22</v>
      </c>
      <c r="F1840" s="220" t="s">
        <v>1330</v>
      </c>
      <c r="G1840" s="217"/>
      <c r="H1840" s="221">
        <v>12.666</v>
      </c>
      <c r="I1840" s="222"/>
      <c r="J1840" s="217"/>
      <c r="K1840" s="217"/>
      <c r="L1840" s="223"/>
      <c r="M1840" s="224"/>
      <c r="N1840" s="225"/>
      <c r="O1840" s="225"/>
      <c r="P1840" s="225"/>
      <c r="Q1840" s="225"/>
      <c r="R1840" s="225"/>
      <c r="S1840" s="225"/>
      <c r="T1840" s="226"/>
      <c r="AT1840" s="227" t="s">
        <v>189</v>
      </c>
      <c r="AU1840" s="227" t="s">
        <v>84</v>
      </c>
      <c r="AV1840" s="12" t="s">
        <v>84</v>
      </c>
      <c r="AW1840" s="12" t="s">
        <v>39</v>
      </c>
      <c r="AX1840" s="12" t="s">
        <v>76</v>
      </c>
      <c r="AY1840" s="227" t="s">
        <v>179</v>
      </c>
    </row>
    <row r="1841" spans="2:65" s="12" customFormat="1" ht="13.5">
      <c r="B1841" s="216"/>
      <c r="C1841" s="217"/>
      <c r="D1841" s="218" t="s">
        <v>189</v>
      </c>
      <c r="E1841" s="219" t="s">
        <v>22</v>
      </c>
      <c r="F1841" s="220" t="s">
        <v>1332</v>
      </c>
      <c r="G1841" s="217"/>
      <c r="H1841" s="221">
        <v>73.772999999999996</v>
      </c>
      <c r="I1841" s="222"/>
      <c r="J1841" s="217"/>
      <c r="K1841" s="217"/>
      <c r="L1841" s="223"/>
      <c r="M1841" s="224"/>
      <c r="N1841" s="225"/>
      <c r="O1841" s="225"/>
      <c r="P1841" s="225"/>
      <c r="Q1841" s="225"/>
      <c r="R1841" s="225"/>
      <c r="S1841" s="225"/>
      <c r="T1841" s="226"/>
      <c r="AT1841" s="227" t="s">
        <v>189</v>
      </c>
      <c r="AU1841" s="227" t="s">
        <v>84</v>
      </c>
      <c r="AV1841" s="12" t="s">
        <v>84</v>
      </c>
      <c r="AW1841" s="12" t="s">
        <v>39</v>
      </c>
      <c r="AX1841" s="12" t="s">
        <v>76</v>
      </c>
      <c r="AY1841" s="227" t="s">
        <v>179</v>
      </c>
    </row>
    <row r="1842" spans="2:65" s="12" customFormat="1" ht="13.5">
      <c r="B1842" s="216"/>
      <c r="C1842" s="217"/>
      <c r="D1842" s="218" t="s">
        <v>189</v>
      </c>
      <c r="E1842" s="219" t="s">
        <v>22</v>
      </c>
      <c r="F1842" s="220" t="s">
        <v>1333</v>
      </c>
      <c r="G1842" s="217"/>
      <c r="H1842" s="221">
        <v>47.856999999999999</v>
      </c>
      <c r="I1842" s="222"/>
      <c r="J1842" s="217"/>
      <c r="K1842" s="217"/>
      <c r="L1842" s="223"/>
      <c r="M1842" s="224"/>
      <c r="N1842" s="225"/>
      <c r="O1842" s="225"/>
      <c r="P1842" s="225"/>
      <c r="Q1842" s="225"/>
      <c r="R1842" s="225"/>
      <c r="S1842" s="225"/>
      <c r="T1842" s="226"/>
      <c r="AT1842" s="227" t="s">
        <v>189</v>
      </c>
      <c r="AU1842" s="227" t="s">
        <v>84</v>
      </c>
      <c r="AV1842" s="12" t="s">
        <v>84</v>
      </c>
      <c r="AW1842" s="12" t="s">
        <v>39</v>
      </c>
      <c r="AX1842" s="12" t="s">
        <v>76</v>
      </c>
      <c r="AY1842" s="227" t="s">
        <v>179</v>
      </c>
    </row>
    <row r="1843" spans="2:65" s="12" customFormat="1" ht="13.5">
      <c r="B1843" s="216"/>
      <c r="C1843" s="217"/>
      <c r="D1843" s="218" t="s">
        <v>189</v>
      </c>
      <c r="E1843" s="219" t="s">
        <v>22</v>
      </c>
      <c r="F1843" s="220" t="s">
        <v>1334</v>
      </c>
      <c r="G1843" s="217"/>
      <c r="H1843" s="221">
        <v>24.713000000000001</v>
      </c>
      <c r="I1843" s="222"/>
      <c r="J1843" s="217"/>
      <c r="K1843" s="217"/>
      <c r="L1843" s="223"/>
      <c r="M1843" s="224"/>
      <c r="N1843" s="225"/>
      <c r="O1843" s="225"/>
      <c r="P1843" s="225"/>
      <c r="Q1843" s="225"/>
      <c r="R1843" s="225"/>
      <c r="S1843" s="225"/>
      <c r="T1843" s="226"/>
      <c r="AT1843" s="227" t="s">
        <v>189</v>
      </c>
      <c r="AU1843" s="227" t="s">
        <v>84</v>
      </c>
      <c r="AV1843" s="12" t="s">
        <v>84</v>
      </c>
      <c r="AW1843" s="12" t="s">
        <v>39</v>
      </c>
      <c r="AX1843" s="12" t="s">
        <v>76</v>
      </c>
      <c r="AY1843" s="227" t="s">
        <v>179</v>
      </c>
    </row>
    <row r="1844" spans="2:65" s="12" customFormat="1" ht="13.5">
      <c r="B1844" s="216"/>
      <c r="C1844" s="217"/>
      <c r="D1844" s="218" t="s">
        <v>189</v>
      </c>
      <c r="E1844" s="219" t="s">
        <v>22</v>
      </c>
      <c r="F1844" s="220" t="s">
        <v>1335</v>
      </c>
      <c r="G1844" s="217"/>
      <c r="H1844" s="221">
        <v>149.33099999999999</v>
      </c>
      <c r="I1844" s="222"/>
      <c r="J1844" s="217"/>
      <c r="K1844" s="217"/>
      <c r="L1844" s="223"/>
      <c r="M1844" s="224"/>
      <c r="N1844" s="225"/>
      <c r="O1844" s="225"/>
      <c r="P1844" s="225"/>
      <c r="Q1844" s="225"/>
      <c r="R1844" s="225"/>
      <c r="S1844" s="225"/>
      <c r="T1844" s="226"/>
      <c r="AT1844" s="227" t="s">
        <v>189</v>
      </c>
      <c r="AU1844" s="227" t="s">
        <v>84</v>
      </c>
      <c r="AV1844" s="12" t="s">
        <v>84</v>
      </c>
      <c r="AW1844" s="12" t="s">
        <v>39</v>
      </c>
      <c r="AX1844" s="12" t="s">
        <v>76</v>
      </c>
      <c r="AY1844" s="227" t="s">
        <v>179</v>
      </c>
    </row>
    <row r="1845" spans="2:65" s="12" customFormat="1" ht="13.5">
      <c r="B1845" s="216"/>
      <c r="C1845" s="217"/>
      <c r="D1845" s="218" t="s">
        <v>189</v>
      </c>
      <c r="E1845" s="219" t="s">
        <v>22</v>
      </c>
      <c r="F1845" s="220" t="s">
        <v>1336</v>
      </c>
      <c r="G1845" s="217"/>
      <c r="H1845" s="221">
        <v>-16.553999999999998</v>
      </c>
      <c r="I1845" s="222"/>
      <c r="J1845" s="217"/>
      <c r="K1845" s="217"/>
      <c r="L1845" s="223"/>
      <c r="M1845" s="224"/>
      <c r="N1845" s="225"/>
      <c r="O1845" s="225"/>
      <c r="P1845" s="225"/>
      <c r="Q1845" s="225"/>
      <c r="R1845" s="225"/>
      <c r="S1845" s="225"/>
      <c r="T1845" s="226"/>
      <c r="AT1845" s="227" t="s">
        <v>189</v>
      </c>
      <c r="AU1845" s="227" t="s">
        <v>84</v>
      </c>
      <c r="AV1845" s="12" t="s">
        <v>84</v>
      </c>
      <c r="AW1845" s="12" t="s">
        <v>39</v>
      </c>
      <c r="AX1845" s="12" t="s">
        <v>76</v>
      </c>
      <c r="AY1845" s="227" t="s">
        <v>179</v>
      </c>
    </row>
    <row r="1846" spans="2:65" s="12" customFormat="1" ht="13.5">
      <c r="B1846" s="216"/>
      <c r="C1846" s="217"/>
      <c r="D1846" s="218" t="s">
        <v>189</v>
      </c>
      <c r="E1846" s="219" t="s">
        <v>22</v>
      </c>
      <c r="F1846" s="220" t="s">
        <v>1337</v>
      </c>
      <c r="G1846" s="217"/>
      <c r="H1846" s="221">
        <v>-24.239000000000001</v>
      </c>
      <c r="I1846" s="222"/>
      <c r="J1846" s="217"/>
      <c r="K1846" s="217"/>
      <c r="L1846" s="223"/>
      <c r="M1846" s="224"/>
      <c r="N1846" s="225"/>
      <c r="O1846" s="225"/>
      <c r="P1846" s="225"/>
      <c r="Q1846" s="225"/>
      <c r="R1846" s="225"/>
      <c r="S1846" s="225"/>
      <c r="T1846" s="226"/>
      <c r="AT1846" s="227" t="s">
        <v>189</v>
      </c>
      <c r="AU1846" s="227" t="s">
        <v>84</v>
      </c>
      <c r="AV1846" s="12" t="s">
        <v>84</v>
      </c>
      <c r="AW1846" s="12" t="s">
        <v>39</v>
      </c>
      <c r="AX1846" s="12" t="s">
        <v>76</v>
      </c>
      <c r="AY1846" s="227" t="s">
        <v>179</v>
      </c>
    </row>
    <row r="1847" spans="2:65" s="12" customFormat="1" ht="13.5">
      <c r="B1847" s="216"/>
      <c r="C1847" s="217"/>
      <c r="D1847" s="218" t="s">
        <v>189</v>
      </c>
      <c r="E1847" s="219" t="s">
        <v>22</v>
      </c>
      <c r="F1847" s="220" t="s">
        <v>1338</v>
      </c>
      <c r="G1847" s="217"/>
      <c r="H1847" s="221">
        <v>18.829999999999998</v>
      </c>
      <c r="I1847" s="222"/>
      <c r="J1847" s="217"/>
      <c r="K1847" s="217"/>
      <c r="L1847" s="223"/>
      <c r="M1847" s="224"/>
      <c r="N1847" s="225"/>
      <c r="O1847" s="225"/>
      <c r="P1847" s="225"/>
      <c r="Q1847" s="225"/>
      <c r="R1847" s="225"/>
      <c r="S1847" s="225"/>
      <c r="T1847" s="226"/>
      <c r="AT1847" s="227" t="s">
        <v>189</v>
      </c>
      <c r="AU1847" s="227" t="s">
        <v>84</v>
      </c>
      <c r="AV1847" s="12" t="s">
        <v>84</v>
      </c>
      <c r="AW1847" s="12" t="s">
        <v>39</v>
      </c>
      <c r="AX1847" s="12" t="s">
        <v>76</v>
      </c>
      <c r="AY1847" s="227" t="s">
        <v>179</v>
      </c>
    </row>
    <row r="1848" spans="2:65" s="12" customFormat="1" ht="13.5">
      <c r="B1848" s="216"/>
      <c r="C1848" s="217"/>
      <c r="D1848" s="218" t="s">
        <v>189</v>
      </c>
      <c r="E1848" s="219" t="s">
        <v>22</v>
      </c>
      <c r="F1848" s="220" t="s">
        <v>1334</v>
      </c>
      <c r="G1848" s="217"/>
      <c r="H1848" s="221">
        <v>24.713000000000001</v>
      </c>
      <c r="I1848" s="222"/>
      <c r="J1848" s="217"/>
      <c r="K1848" s="217"/>
      <c r="L1848" s="223"/>
      <c r="M1848" s="224"/>
      <c r="N1848" s="225"/>
      <c r="O1848" s="225"/>
      <c r="P1848" s="225"/>
      <c r="Q1848" s="225"/>
      <c r="R1848" s="225"/>
      <c r="S1848" s="225"/>
      <c r="T1848" s="226"/>
      <c r="AT1848" s="227" t="s">
        <v>189</v>
      </c>
      <c r="AU1848" s="227" t="s">
        <v>84</v>
      </c>
      <c r="AV1848" s="12" t="s">
        <v>84</v>
      </c>
      <c r="AW1848" s="12" t="s">
        <v>39</v>
      </c>
      <c r="AX1848" s="12" t="s">
        <v>76</v>
      </c>
      <c r="AY1848" s="227" t="s">
        <v>179</v>
      </c>
    </row>
    <row r="1849" spans="2:65" s="12" customFormat="1" ht="13.5">
      <c r="B1849" s="216"/>
      <c r="C1849" s="217"/>
      <c r="D1849" s="218" t="s">
        <v>189</v>
      </c>
      <c r="E1849" s="219" t="s">
        <v>22</v>
      </c>
      <c r="F1849" s="220" t="s">
        <v>1339</v>
      </c>
      <c r="G1849" s="217"/>
      <c r="H1849" s="221">
        <v>-2.2639999999999998</v>
      </c>
      <c r="I1849" s="222"/>
      <c r="J1849" s="217"/>
      <c r="K1849" s="217"/>
      <c r="L1849" s="223"/>
      <c r="M1849" s="224"/>
      <c r="N1849" s="225"/>
      <c r="O1849" s="225"/>
      <c r="P1849" s="225"/>
      <c r="Q1849" s="225"/>
      <c r="R1849" s="225"/>
      <c r="S1849" s="225"/>
      <c r="T1849" s="226"/>
      <c r="AT1849" s="227" t="s">
        <v>189</v>
      </c>
      <c r="AU1849" s="227" t="s">
        <v>84</v>
      </c>
      <c r="AV1849" s="12" t="s">
        <v>84</v>
      </c>
      <c r="AW1849" s="12" t="s">
        <v>39</v>
      </c>
      <c r="AX1849" s="12" t="s">
        <v>76</v>
      </c>
      <c r="AY1849" s="227" t="s">
        <v>179</v>
      </c>
    </row>
    <row r="1850" spans="2:65" s="12" customFormat="1" ht="13.5">
      <c r="B1850" s="216"/>
      <c r="C1850" s="217"/>
      <c r="D1850" s="218" t="s">
        <v>189</v>
      </c>
      <c r="E1850" s="219" t="s">
        <v>22</v>
      </c>
      <c r="F1850" s="220" t="s">
        <v>1340</v>
      </c>
      <c r="G1850" s="217"/>
      <c r="H1850" s="221">
        <v>-1.44</v>
      </c>
      <c r="I1850" s="222"/>
      <c r="J1850" s="217"/>
      <c r="K1850" s="217"/>
      <c r="L1850" s="223"/>
      <c r="M1850" s="224"/>
      <c r="N1850" s="225"/>
      <c r="O1850" s="225"/>
      <c r="P1850" s="225"/>
      <c r="Q1850" s="225"/>
      <c r="R1850" s="225"/>
      <c r="S1850" s="225"/>
      <c r="T1850" s="226"/>
      <c r="AT1850" s="227" t="s">
        <v>189</v>
      </c>
      <c r="AU1850" s="227" t="s">
        <v>84</v>
      </c>
      <c r="AV1850" s="12" t="s">
        <v>84</v>
      </c>
      <c r="AW1850" s="12" t="s">
        <v>39</v>
      </c>
      <c r="AX1850" s="12" t="s">
        <v>76</v>
      </c>
      <c r="AY1850" s="227" t="s">
        <v>179</v>
      </c>
    </row>
    <row r="1851" spans="2:65" s="14" customFormat="1" ht="13.5">
      <c r="B1851" s="240"/>
      <c r="C1851" s="241"/>
      <c r="D1851" s="218" t="s">
        <v>189</v>
      </c>
      <c r="E1851" s="242" t="s">
        <v>22</v>
      </c>
      <c r="F1851" s="243" t="s">
        <v>1341</v>
      </c>
      <c r="G1851" s="241"/>
      <c r="H1851" s="244" t="s">
        <v>22</v>
      </c>
      <c r="I1851" s="245"/>
      <c r="J1851" s="241"/>
      <c r="K1851" s="241"/>
      <c r="L1851" s="246"/>
      <c r="M1851" s="247"/>
      <c r="N1851" s="248"/>
      <c r="O1851" s="248"/>
      <c r="P1851" s="248"/>
      <c r="Q1851" s="248"/>
      <c r="R1851" s="248"/>
      <c r="S1851" s="248"/>
      <c r="T1851" s="249"/>
      <c r="AT1851" s="250" t="s">
        <v>189</v>
      </c>
      <c r="AU1851" s="250" t="s">
        <v>84</v>
      </c>
      <c r="AV1851" s="14" t="s">
        <v>24</v>
      </c>
      <c r="AW1851" s="14" t="s">
        <v>39</v>
      </c>
      <c r="AX1851" s="14" t="s">
        <v>76</v>
      </c>
      <c r="AY1851" s="250" t="s">
        <v>179</v>
      </c>
    </row>
    <row r="1852" spans="2:65" s="12" customFormat="1" ht="13.5">
      <c r="B1852" s="216"/>
      <c r="C1852" s="217"/>
      <c r="D1852" s="218" t="s">
        <v>189</v>
      </c>
      <c r="E1852" s="219" t="s">
        <v>22</v>
      </c>
      <c r="F1852" s="220" t="s">
        <v>1342</v>
      </c>
      <c r="G1852" s="217"/>
      <c r="H1852" s="221">
        <v>-12.885999999999999</v>
      </c>
      <c r="I1852" s="222"/>
      <c r="J1852" s="217"/>
      <c r="K1852" s="217"/>
      <c r="L1852" s="223"/>
      <c r="M1852" s="224"/>
      <c r="N1852" s="225"/>
      <c r="O1852" s="225"/>
      <c r="P1852" s="225"/>
      <c r="Q1852" s="225"/>
      <c r="R1852" s="225"/>
      <c r="S1852" s="225"/>
      <c r="T1852" s="226"/>
      <c r="AT1852" s="227" t="s">
        <v>189</v>
      </c>
      <c r="AU1852" s="227" t="s">
        <v>84</v>
      </c>
      <c r="AV1852" s="12" t="s">
        <v>84</v>
      </c>
      <c r="AW1852" s="12" t="s">
        <v>39</v>
      </c>
      <c r="AX1852" s="12" t="s">
        <v>76</v>
      </c>
      <c r="AY1852" s="227" t="s">
        <v>179</v>
      </c>
    </row>
    <row r="1853" spans="2:65" s="12" customFormat="1" ht="13.5">
      <c r="B1853" s="216"/>
      <c r="C1853" s="217"/>
      <c r="D1853" s="218" t="s">
        <v>189</v>
      </c>
      <c r="E1853" s="219" t="s">
        <v>22</v>
      </c>
      <c r="F1853" s="220" t="s">
        <v>1343</v>
      </c>
      <c r="G1853" s="217"/>
      <c r="H1853" s="221">
        <v>-2.496</v>
      </c>
      <c r="I1853" s="222"/>
      <c r="J1853" s="217"/>
      <c r="K1853" s="217"/>
      <c r="L1853" s="223"/>
      <c r="M1853" s="224"/>
      <c r="N1853" s="225"/>
      <c r="O1853" s="225"/>
      <c r="P1853" s="225"/>
      <c r="Q1853" s="225"/>
      <c r="R1853" s="225"/>
      <c r="S1853" s="225"/>
      <c r="T1853" s="226"/>
      <c r="AT1853" s="227" t="s">
        <v>189</v>
      </c>
      <c r="AU1853" s="227" t="s">
        <v>84</v>
      </c>
      <c r="AV1853" s="12" t="s">
        <v>84</v>
      </c>
      <c r="AW1853" s="12" t="s">
        <v>39</v>
      </c>
      <c r="AX1853" s="12" t="s">
        <v>76</v>
      </c>
      <c r="AY1853" s="227" t="s">
        <v>179</v>
      </c>
    </row>
    <row r="1854" spans="2:65" s="12" customFormat="1" ht="13.5">
      <c r="B1854" s="216"/>
      <c r="C1854" s="217"/>
      <c r="D1854" s="218" t="s">
        <v>189</v>
      </c>
      <c r="E1854" s="219" t="s">
        <v>22</v>
      </c>
      <c r="F1854" s="220" t="s">
        <v>1344</v>
      </c>
      <c r="G1854" s="217"/>
      <c r="H1854" s="221">
        <v>-1.4159999999999999</v>
      </c>
      <c r="I1854" s="222"/>
      <c r="J1854" s="217"/>
      <c r="K1854" s="217"/>
      <c r="L1854" s="223"/>
      <c r="M1854" s="224"/>
      <c r="N1854" s="225"/>
      <c r="O1854" s="225"/>
      <c r="P1854" s="225"/>
      <c r="Q1854" s="225"/>
      <c r="R1854" s="225"/>
      <c r="S1854" s="225"/>
      <c r="T1854" s="226"/>
      <c r="AT1854" s="227" t="s">
        <v>189</v>
      </c>
      <c r="AU1854" s="227" t="s">
        <v>84</v>
      </c>
      <c r="AV1854" s="12" t="s">
        <v>84</v>
      </c>
      <c r="AW1854" s="12" t="s">
        <v>39</v>
      </c>
      <c r="AX1854" s="12" t="s">
        <v>76</v>
      </c>
      <c r="AY1854" s="227" t="s">
        <v>179</v>
      </c>
    </row>
    <row r="1855" spans="2:65" s="13" customFormat="1" ht="13.5">
      <c r="B1855" s="228"/>
      <c r="C1855" s="229"/>
      <c r="D1855" s="230" t="s">
        <v>189</v>
      </c>
      <c r="E1855" s="231" t="s">
        <v>22</v>
      </c>
      <c r="F1855" s="232" t="s">
        <v>191</v>
      </c>
      <c r="G1855" s="229"/>
      <c r="H1855" s="233">
        <v>494.649</v>
      </c>
      <c r="I1855" s="234"/>
      <c r="J1855" s="229"/>
      <c r="K1855" s="229"/>
      <c r="L1855" s="235"/>
      <c r="M1855" s="236"/>
      <c r="N1855" s="237"/>
      <c r="O1855" s="237"/>
      <c r="P1855" s="237"/>
      <c r="Q1855" s="237"/>
      <c r="R1855" s="237"/>
      <c r="S1855" s="237"/>
      <c r="T1855" s="238"/>
      <c r="AT1855" s="239" t="s">
        <v>189</v>
      </c>
      <c r="AU1855" s="239" t="s">
        <v>84</v>
      </c>
      <c r="AV1855" s="13" t="s">
        <v>187</v>
      </c>
      <c r="AW1855" s="13" t="s">
        <v>39</v>
      </c>
      <c r="AX1855" s="13" t="s">
        <v>24</v>
      </c>
      <c r="AY1855" s="239" t="s">
        <v>179</v>
      </c>
    </row>
    <row r="1856" spans="2:65" s="1" customFormat="1" ht="31.5" customHeight="1">
      <c r="B1856" s="41"/>
      <c r="C1856" s="204" t="s">
        <v>1715</v>
      </c>
      <c r="D1856" s="204" t="s">
        <v>182</v>
      </c>
      <c r="E1856" s="205" t="s">
        <v>1716</v>
      </c>
      <c r="F1856" s="206" t="s">
        <v>1717</v>
      </c>
      <c r="G1856" s="207" t="s">
        <v>212</v>
      </c>
      <c r="H1856" s="208">
        <v>30.57</v>
      </c>
      <c r="I1856" s="209"/>
      <c r="J1856" s="210">
        <f>ROUND(I1856*H1856,2)</f>
        <v>0</v>
      </c>
      <c r="K1856" s="206" t="s">
        <v>186</v>
      </c>
      <c r="L1856" s="61"/>
      <c r="M1856" s="211" t="s">
        <v>22</v>
      </c>
      <c r="N1856" s="212" t="s">
        <v>47</v>
      </c>
      <c r="O1856" s="42"/>
      <c r="P1856" s="213">
        <f>O1856*H1856</f>
        <v>0</v>
      </c>
      <c r="Q1856" s="213">
        <v>0</v>
      </c>
      <c r="R1856" s="213">
        <f>Q1856*H1856</f>
        <v>0</v>
      </c>
      <c r="S1856" s="213">
        <v>0</v>
      </c>
      <c r="T1856" s="214">
        <f>S1856*H1856</f>
        <v>0</v>
      </c>
      <c r="AR1856" s="24" t="s">
        <v>266</v>
      </c>
      <c r="AT1856" s="24" t="s">
        <v>182</v>
      </c>
      <c r="AU1856" s="24" t="s">
        <v>84</v>
      </c>
      <c r="AY1856" s="24" t="s">
        <v>179</v>
      </c>
      <c r="BE1856" s="215">
        <f>IF(N1856="základní",J1856,0)</f>
        <v>0</v>
      </c>
      <c r="BF1856" s="215">
        <f>IF(N1856="snížená",J1856,0)</f>
        <v>0</v>
      </c>
      <c r="BG1856" s="215">
        <f>IF(N1856="zákl. přenesená",J1856,0)</f>
        <v>0</v>
      </c>
      <c r="BH1856" s="215">
        <f>IF(N1856="sníž. přenesená",J1856,0)</f>
        <v>0</v>
      </c>
      <c r="BI1856" s="215">
        <f>IF(N1856="nulová",J1856,0)</f>
        <v>0</v>
      </c>
      <c r="BJ1856" s="24" t="s">
        <v>24</v>
      </c>
      <c r="BK1856" s="215">
        <f>ROUND(I1856*H1856,2)</f>
        <v>0</v>
      </c>
      <c r="BL1856" s="24" t="s">
        <v>266</v>
      </c>
      <c r="BM1856" s="24" t="s">
        <v>1718</v>
      </c>
    </row>
    <row r="1857" spans="2:65" s="1" customFormat="1" ht="22.5" customHeight="1">
      <c r="B1857" s="41"/>
      <c r="C1857" s="204" t="s">
        <v>1264</v>
      </c>
      <c r="D1857" s="204" t="s">
        <v>182</v>
      </c>
      <c r="E1857" s="205" t="s">
        <v>1719</v>
      </c>
      <c r="F1857" s="206" t="s">
        <v>1720</v>
      </c>
      <c r="G1857" s="207" t="s">
        <v>328</v>
      </c>
      <c r="H1857" s="208">
        <v>3</v>
      </c>
      <c r="I1857" s="209"/>
      <c r="J1857" s="210">
        <f>ROUND(I1857*H1857,2)</f>
        <v>0</v>
      </c>
      <c r="K1857" s="206" t="s">
        <v>186</v>
      </c>
      <c r="L1857" s="61"/>
      <c r="M1857" s="211" t="s">
        <v>22</v>
      </c>
      <c r="N1857" s="212" t="s">
        <v>47</v>
      </c>
      <c r="O1857" s="42"/>
      <c r="P1857" s="213">
        <f>O1857*H1857</f>
        <v>0</v>
      </c>
      <c r="Q1857" s="213">
        <v>0</v>
      </c>
      <c r="R1857" s="213">
        <f>Q1857*H1857</f>
        <v>0</v>
      </c>
      <c r="S1857" s="213">
        <v>0</v>
      </c>
      <c r="T1857" s="214">
        <f>S1857*H1857</f>
        <v>0</v>
      </c>
      <c r="AR1857" s="24" t="s">
        <v>187</v>
      </c>
      <c r="AT1857" s="24" t="s">
        <v>182</v>
      </c>
      <c r="AU1857" s="24" t="s">
        <v>84</v>
      </c>
      <c r="AY1857" s="24" t="s">
        <v>179</v>
      </c>
      <c r="BE1857" s="215">
        <f>IF(N1857="základní",J1857,0)</f>
        <v>0</v>
      </c>
      <c r="BF1857" s="215">
        <f>IF(N1857="snížená",J1857,0)</f>
        <v>0</v>
      </c>
      <c r="BG1857" s="215">
        <f>IF(N1857="zákl. přenesená",J1857,0)</f>
        <v>0</v>
      </c>
      <c r="BH1857" s="215">
        <f>IF(N1857="sníž. přenesená",J1857,0)</f>
        <v>0</v>
      </c>
      <c r="BI1857" s="215">
        <f>IF(N1857="nulová",J1857,0)</f>
        <v>0</v>
      </c>
      <c r="BJ1857" s="24" t="s">
        <v>24</v>
      </c>
      <c r="BK1857" s="215">
        <f>ROUND(I1857*H1857,2)</f>
        <v>0</v>
      </c>
      <c r="BL1857" s="24" t="s">
        <v>187</v>
      </c>
      <c r="BM1857" s="24" t="s">
        <v>1721</v>
      </c>
    </row>
    <row r="1858" spans="2:65" s="12" customFormat="1" ht="13.5">
      <c r="B1858" s="216"/>
      <c r="C1858" s="217"/>
      <c r="D1858" s="218" t="s">
        <v>189</v>
      </c>
      <c r="E1858" s="219" t="s">
        <v>22</v>
      </c>
      <c r="F1858" s="220" t="s">
        <v>197</v>
      </c>
      <c r="G1858" s="217"/>
      <c r="H1858" s="221">
        <v>3</v>
      </c>
      <c r="I1858" s="222"/>
      <c r="J1858" s="217"/>
      <c r="K1858" s="217"/>
      <c r="L1858" s="223"/>
      <c r="M1858" s="224"/>
      <c r="N1858" s="225"/>
      <c r="O1858" s="225"/>
      <c r="P1858" s="225"/>
      <c r="Q1858" s="225"/>
      <c r="R1858" s="225"/>
      <c r="S1858" s="225"/>
      <c r="T1858" s="226"/>
      <c r="AT1858" s="227" t="s">
        <v>189</v>
      </c>
      <c r="AU1858" s="227" t="s">
        <v>84</v>
      </c>
      <c r="AV1858" s="12" t="s">
        <v>84</v>
      </c>
      <c r="AW1858" s="12" t="s">
        <v>39</v>
      </c>
      <c r="AX1858" s="12" t="s">
        <v>76</v>
      </c>
      <c r="AY1858" s="227" t="s">
        <v>179</v>
      </c>
    </row>
    <row r="1859" spans="2:65" s="13" customFormat="1" ht="13.5">
      <c r="B1859" s="228"/>
      <c r="C1859" s="229"/>
      <c r="D1859" s="230" t="s">
        <v>189</v>
      </c>
      <c r="E1859" s="231" t="s">
        <v>22</v>
      </c>
      <c r="F1859" s="232" t="s">
        <v>191</v>
      </c>
      <c r="G1859" s="229"/>
      <c r="H1859" s="233">
        <v>3</v>
      </c>
      <c r="I1859" s="234"/>
      <c r="J1859" s="229"/>
      <c r="K1859" s="229"/>
      <c r="L1859" s="235"/>
      <c r="M1859" s="236"/>
      <c r="N1859" s="237"/>
      <c r="O1859" s="237"/>
      <c r="P1859" s="237"/>
      <c r="Q1859" s="237"/>
      <c r="R1859" s="237"/>
      <c r="S1859" s="237"/>
      <c r="T1859" s="238"/>
      <c r="AT1859" s="239" t="s">
        <v>189</v>
      </c>
      <c r="AU1859" s="239" t="s">
        <v>84</v>
      </c>
      <c r="AV1859" s="13" t="s">
        <v>187</v>
      </c>
      <c r="AW1859" s="13" t="s">
        <v>39</v>
      </c>
      <c r="AX1859" s="13" t="s">
        <v>24</v>
      </c>
      <c r="AY1859" s="239" t="s">
        <v>179</v>
      </c>
    </row>
    <row r="1860" spans="2:65" s="1" customFormat="1" ht="22.5" customHeight="1">
      <c r="B1860" s="41"/>
      <c r="C1860" s="254" t="s">
        <v>1722</v>
      </c>
      <c r="D1860" s="254" t="s">
        <v>267</v>
      </c>
      <c r="E1860" s="255" t="s">
        <v>1723</v>
      </c>
      <c r="F1860" s="256" t="s">
        <v>1724</v>
      </c>
      <c r="G1860" s="257" t="s">
        <v>328</v>
      </c>
      <c r="H1860" s="258">
        <v>3</v>
      </c>
      <c r="I1860" s="259"/>
      <c r="J1860" s="260">
        <f>ROUND(I1860*H1860,2)</f>
        <v>0</v>
      </c>
      <c r="K1860" s="256" t="s">
        <v>186</v>
      </c>
      <c r="L1860" s="261"/>
      <c r="M1860" s="262" t="s">
        <v>22</v>
      </c>
      <c r="N1860" s="263" t="s">
        <v>47</v>
      </c>
      <c r="O1860" s="42"/>
      <c r="P1860" s="213">
        <f>O1860*H1860</f>
        <v>0</v>
      </c>
      <c r="Q1860" s="213">
        <v>1.4499999999999999E-3</v>
      </c>
      <c r="R1860" s="213">
        <f>Q1860*H1860</f>
        <v>4.3499999999999997E-3</v>
      </c>
      <c r="S1860" s="213">
        <v>0</v>
      </c>
      <c r="T1860" s="214">
        <f>S1860*H1860</f>
        <v>0</v>
      </c>
      <c r="AR1860" s="24" t="s">
        <v>200</v>
      </c>
      <c r="AT1860" s="24" t="s">
        <v>267</v>
      </c>
      <c r="AU1860" s="24" t="s">
        <v>84</v>
      </c>
      <c r="AY1860" s="24" t="s">
        <v>179</v>
      </c>
      <c r="BE1860" s="215">
        <f>IF(N1860="základní",J1860,0)</f>
        <v>0</v>
      </c>
      <c r="BF1860" s="215">
        <f>IF(N1860="snížená",J1860,0)</f>
        <v>0</v>
      </c>
      <c r="BG1860" s="215">
        <f>IF(N1860="zákl. přenesená",J1860,0)</f>
        <v>0</v>
      </c>
      <c r="BH1860" s="215">
        <f>IF(N1860="sníž. přenesená",J1860,0)</f>
        <v>0</v>
      </c>
      <c r="BI1860" s="215">
        <f>IF(N1860="nulová",J1860,0)</f>
        <v>0</v>
      </c>
      <c r="BJ1860" s="24" t="s">
        <v>24</v>
      </c>
      <c r="BK1860" s="215">
        <f>ROUND(I1860*H1860,2)</f>
        <v>0</v>
      </c>
      <c r="BL1860" s="24" t="s">
        <v>187</v>
      </c>
      <c r="BM1860" s="24" t="s">
        <v>1725</v>
      </c>
    </row>
    <row r="1861" spans="2:65" s="12" customFormat="1" ht="13.5">
      <c r="B1861" s="216"/>
      <c r="C1861" s="217"/>
      <c r="D1861" s="218" t="s">
        <v>189</v>
      </c>
      <c r="E1861" s="219" t="s">
        <v>22</v>
      </c>
      <c r="F1861" s="220" t="s">
        <v>197</v>
      </c>
      <c r="G1861" s="217"/>
      <c r="H1861" s="221">
        <v>3</v>
      </c>
      <c r="I1861" s="222"/>
      <c r="J1861" s="217"/>
      <c r="K1861" s="217"/>
      <c r="L1861" s="223"/>
      <c r="M1861" s="224"/>
      <c r="N1861" s="225"/>
      <c r="O1861" s="225"/>
      <c r="P1861" s="225"/>
      <c r="Q1861" s="225"/>
      <c r="R1861" s="225"/>
      <c r="S1861" s="225"/>
      <c r="T1861" s="226"/>
      <c r="AT1861" s="227" t="s">
        <v>189</v>
      </c>
      <c r="AU1861" s="227" t="s">
        <v>84</v>
      </c>
      <c r="AV1861" s="12" t="s">
        <v>84</v>
      </c>
      <c r="AW1861" s="12" t="s">
        <v>39</v>
      </c>
      <c r="AX1861" s="12" t="s">
        <v>76</v>
      </c>
      <c r="AY1861" s="227" t="s">
        <v>179</v>
      </c>
    </row>
    <row r="1862" spans="2:65" s="13" customFormat="1" ht="13.5">
      <c r="B1862" s="228"/>
      <c r="C1862" s="229"/>
      <c r="D1862" s="230" t="s">
        <v>189</v>
      </c>
      <c r="E1862" s="231" t="s">
        <v>22</v>
      </c>
      <c r="F1862" s="232" t="s">
        <v>191</v>
      </c>
      <c r="G1862" s="229"/>
      <c r="H1862" s="233">
        <v>3</v>
      </c>
      <c r="I1862" s="234"/>
      <c r="J1862" s="229"/>
      <c r="K1862" s="229"/>
      <c r="L1862" s="235"/>
      <c r="M1862" s="236"/>
      <c r="N1862" s="237"/>
      <c r="O1862" s="237"/>
      <c r="P1862" s="237"/>
      <c r="Q1862" s="237"/>
      <c r="R1862" s="237"/>
      <c r="S1862" s="237"/>
      <c r="T1862" s="238"/>
      <c r="AT1862" s="239" t="s">
        <v>189</v>
      </c>
      <c r="AU1862" s="239" t="s">
        <v>84</v>
      </c>
      <c r="AV1862" s="13" t="s">
        <v>187</v>
      </c>
      <c r="AW1862" s="13" t="s">
        <v>39</v>
      </c>
      <c r="AX1862" s="13" t="s">
        <v>24</v>
      </c>
      <c r="AY1862" s="239" t="s">
        <v>179</v>
      </c>
    </row>
    <row r="1863" spans="2:65" s="1" customFormat="1" ht="22.5" customHeight="1">
      <c r="B1863" s="41"/>
      <c r="C1863" s="254" t="s">
        <v>1273</v>
      </c>
      <c r="D1863" s="254" t="s">
        <v>267</v>
      </c>
      <c r="E1863" s="255" t="s">
        <v>1726</v>
      </c>
      <c r="F1863" s="256" t="s">
        <v>1727</v>
      </c>
      <c r="G1863" s="257" t="s">
        <v>328</v>
      </c>
      <c r="H1863" s="258">
        <v>6</v>
      </c>
      <c r="I1863" s="259"/>
      <c r="J1863" s="260">
        <f>ROUND(I1863*H1863,2)</f>
        <v>0</v>
      </c>
      <c r="K1863" s="256" t="s">
        <v>186</v>
      </c>
      <c r="L1863" s="261"/>
      <c r="M1863" s="262" t="s">
        <v>22</v>
      </c>
      <c r="N1863" s="263" t="s">
        <v>47</v>
      </c>
      <c r="O1863" s="42"/>
      <c r="P1863" s="213">
        <f>O1863*H1863</f>
        <v>0</v>
      </c>
      <c r="Q1863" s="213">
        <v>2.9999999999999997E-4</v>
      </c>
      <c r="R1863" s="213">
        <f>Q1863*H1863</f>
        <v>1.8E-3</v>
      </c>
      <c r="S1863" s="213">
        <v>0</v>
      </c>
      <c r="T1863" s="214">
        <f>S1863*H1863</f>
        <v>0</v>
      </c>
      <c r="AR1863" s="24" t="s">
        <v>200</v>
      </c>
      <c r="AT1863" s="24" t="s">
        <v>267</v>
      </c>
      <c r="AU1863" s="24" t="s">
        <v>84</v>
      </c>
      <c r="AY1863" s="24" t="s">
        <v>179</v>
      </c>
      <c r="BE1863" s="215">
        <f>IF(N1863="základní",J1863,0)</f>
        <v>0</v>
      </c>
      <c r="BF1863" s="215">
        <f>IF(N1863="snížená",J1863,0)</f>
        <v>0</v>
      </c>
      <c r="BG1863" s="215">
        <f>IF(N1863="zákl. přenesená",J1863,0)</f>
        <v>0</v>
      </c>
      <c r="BH1863" s="215">
        <f>IF(N1863="sníž. přenesená",J1863,0)</f>
        <v>0</v>
      </c>
      <c r="BI1863" s="215">
        <f>IF(N1863="nulová",J1863,0)</f>
        <v>0</v>
      </c>
      <c r="BJ1863" s="24" t="s">
        <v>24</v>
      </c>
      <c r="BK1863" s="215">
        <f>ROUND(I1863*H1863,2)</f>
        <v>0</v>
      </c>
      <c r="BL1863" s="24" t="s">
        <v>187</v>
      </c>
      <c r="BM1863" s="24" t="s">
        <v>1728</v>
      </c>
    </row>
    <row r="1864" spans="2:65" s="1" customFormat="1" ht="27">
      <c r="B1864" s="41"/>
      <c r="C1864" s="63"/>
      <c r="D1864" s="218" t="s">
        <v>936</v>
      </c>
      <c r="E1864" s="63"/>
      <c r="F1864" s="267" t="s">
        <v>1729</v>
      </c>
      <c r="G1864" s="63"/>
      <c r="H1864" s="63"/>
      <c r="I1864" s="172"/>
      <c r="J1864" s="63"/>
      <c r="K1864" s="63"/>
      <c r="L1864" s="61"/>
      <c r="M1864" s="268"/>
      <c r="N1864" s="42"/>
      <c r="O1864" s="42"/>
      <c r="P1864" s="42"/>
      <c r="Q1864" s="42"/>
      <c r="R1864" s="42"/>
      <c r="S1864" s="42"/>
      <c r="T1864" s="78"/>
      <c r="AT1864" s="24" t="s">
        <v>936</v>
      </c>
      <c r="AU1864" s="24" t="s">
        <v>84</v>
      </c>
    </row>
    <row r="1865" spans="2:65" s="12" customFormat="1" ht="13.5">
      <c r="B1865" s="216"/>
      <c r="C1865" s="217"/>
      <c r="D1865" s="218" t="s">
        <v>189</v>
      </c>
      <c r="E1865" s="219" t="s">
        <v>22</v>
      </c>
      <c r="F1865" s="220" t="s">
        <v>195</v>
      </c>
      <c r="G1865" s="217"/>
      <c r="H1865" s="221">
        <v>6</v>
      </c>
      <c r="I1865" s="222"/>
      <c r="J1865" s="217"/>
      <c r="K1865" s="217"/>
      <c r="L1865" s="223"/>
      <c r="M1865" s="224"/>
      <c r="N1865" s="225"/>
      <c r="O1865" s="225"/>
      <c r="P1865" s="225"/>
      <c r="Q1865" s="225"/>
      <c r="R1865" s="225"/>
      <c r="S1865" s="225"/>
      <c r="T1865" s="226"/>
      <c r="AT1865" s="227" t="s">
        <v>189</v>
      </c>
      <c r="AU1865" s="227" t="s">
        <v>84</v>
      </c>
      <c r="AV1865" s="12" t="s">
        <v>84</v>
      </c>
      <c r="AW1865" s="12" t="s">
        <v>39</v>
      </c>
      <c r="AX1865" s="12" t="s">
        <v>76</v>
      </c>
      <c r="AY1865" s="227" t="s">
        <v>179</v>
      </c>
    </row>
    <row r="1866" spans="2:65" s="13" customFormat="1" ht="13.5">
      <c r="B1866" s="228"/>
      <c r="C1866" s="229"/>
      <c r="D1866" s="230" t="s">
        <v>189</v>
      </c>
      <c r="E1866" s="231" t="s">
        <v>22</v>
      </c>
      <c r="F1866" s="232" t="s">
        <v>191</v>
      </c>
      <c r="G1866" s="229"/>
      <c r="H1866" s="233">
        <v>6</v>
      </c>
      <c r="I1866" s="234"/>
      <c r="J1866" s="229"/>
      <c r="K1866" s="229"/>
      <c r="L1866" s="235"/>
      <c r="M1866" s="236"/>
      <c r="N1866" s="237"/>
      <c r="O1866" s="237"/>
      <c r="P1866" s="237"/>
      <c r="Q1866" s="237"/>
      <c r="R1866" s="237"/>
      <c r="S1866" s="237"/>
      <c r="T1866" s="238"/>
      <c r="AT1866" s="239" t="s">
        <v>189</v>
      </c>
      <c r="AU1866" s="239" t="s">
        <v>84</v>
      </c>
      <c r="AV1866" s="13" t="s">
        <v>187</v>
      </c>
      <c r="AW1866" s="13" t="s">
        <v>39</v>
      </c>
      <c r="AX1866" s="13" t="s">
        <v>24</v>
      </c>
      <c r="AY1866" s="239" t="s">
        <v>179</v>
      </c>
    </row>
    <row r="1867" spans="2:65" s="1" customFormat="1" ht="31.5" customHeight="1">
      <c r="B1867" s="41"/>
      <c r="C1867" s="204" t="s">
        <v>1730</v>
      </c>
      <c r="D1867" s="204" t="s">
        <v>182</v>
      </c>
      <c r="E1867" s="205" t="s">
        <v>1731</v>
      </c>
      <c r="F1867" s="206" t="s">
        <v>1732</v>
      </c>
      <c r="G1867" s="207" t="s">
        <v>212</v>
      </c>
      <c r="H1867" s="208">
        <v>6.0999999999999999E-2</v>
      </c>
      <c r="I1867" s="209"/>
      <c r="J1867" s="210">
        <f>ROUND(I1867*H1867,2)</f>
        <v>0</v>
      </c>
      <c r="K1867" s="206" t="s">
        <v>186</v>
      </c>
      <c r="L1867" s="61"/>
      <c r="M1867" s="211" t="s">
        <v>22</v>
      </c>
      <c r="N1867" s="212" t="s">
        <v>47</v>
      </c>
      <c r="O1867" s="42"/>
      <c r="P1867" s="213">
        <f>O1867*H1867</f>
        <v>0</v>
      </c>
      <c r="Q1867" s="213">
        <v>0</v>
      </c>
      <c r="R1867" s="213">
        <f>Q1867*H1867</f>
        <v>0</v>
      </c>
      <c r="S1867" s="213">
        <v>0</v>
      </c>
      <c r="T1867" s="214">
        <f>S1867*H1867</f>
        <v>0</v>
      </c>
      <c r="AR1867" s="24" t="s">
        <v>187</v>
      </c>
      <c r="AT1867" s="24" t="s">
        <v>182</v>
      </c>
      <c r="AU1867" s="24" t="s">
        <v>84</v>
      </c>
      <c r="AY1867" s="24" t="s">
        <v>179</v>
      </c>
      <c r="BE1867" s="215">
        <f>IF(N1867="základní",J1867,0)</f>
        <v>0</v>
      </c>
      <c r="BF1867" s="215">
        <f>IF(N1867="snížená",J1867,0)</f>
        <v>0</v>
      </c>
      <c r="BG1867" s="215">
        <f>IF(N1867="zákl. přenesená",J1867,0)</f>
        <v>0</v>
      </c>
      <c r="BH1867" s="215">
        <f>IF(N1867="sníž. přenesená",J1867,0)</f>
        <v>0</v>
      </c>
      <c r="BI1867" s="215">
        <f>IF(N1867="nulová",J1867,0)</f>
        <v>0</v>
      </c>
      <c r="BJ1867" s="24" t="s">
        <v>24</v>
      </c>
      <c r="BK1867" s="215">
        <f>ROUND(I1867*H1867,2)</f>
        <v>0</v>
      </c>
      <c r="BL1867" s="24" t="s">
        <v>187</v>
      </c>
      <c r="BM1867" s="24" t="s">
        <v>1733</v>
      </c>
    </row>
    <row r="1868" spans="2:65" s="12" customFormat="1" ht="13.5">
      <c r="B1868" s="216"/>
      <c r="C1868" s="217"/>
      <c r="D1868" s="218" t="s">
        <v>189</v>
      </c>
      <c r="E1868" s="219" t="s">
        <v>22</v>
      </c>
      <c r="F1868" s="220" t="s">
        <v>1734</v>
      </c>
      <c r="G1868" s="217"/>
      <c r="H1868" s="221">
        <v>6.0999999999999999E-2</v>
      </c>
      <c r="I1868" s="222"/>
      <c r="J1868" s="217"/>
      <c r="K1868" s="217"/>
      <c r="L1868" s="223"/>
      <c r="M1868" s="224"/>
      <c r="N1868" s="225"/>
      <c r="O1868" s="225"/>
      <c r="P1868" s="225"/>
      <c r="Q1868" s="225"/>
      <c r="R1868" s="225"/>
      <c r="S1868" s="225"/>
      <c r="T1868" s="226"/>
      <c r="AT1868" s="227" t="s">
        <v>189</v>
      </c>
      <c r="AU1868" s="227" t="s">
        <v>84</v>
      </c>
      <c r="AV1868" s="12" t="s">
        <v>84</v>
      </c>
      <c r="AW1868" s="12" t="s">
        <v>39</v>
      </c>
      <c r="AX1868" s="12" t="s">
        <v>76</v>
      </c>
      <c r="AY1868" s="227" t="s">
        <v>179</v>
      </c>
    </row>
    <row r="1869" spans="2:65" s="13" customFormat="1" ht="13.5">
      <c r="B1869" s="228"/>
      <c r="C1869" s="229"/>
      <c r="D1869" s="218" t="s">
        <v>189</v>
      </c>
      <c r="E1869" s="251" t="s">
        <v>22</v>
      </c>
      <c r="F1869" s="252" t="s">
        <v>191</v>
      </c>
      <c r="G1869" s="229"/>
      <c r="H1869" s="253">
        <v>6.0999999999999999E-2</v>
      </c>
      <c r="I1869" s="234"/>
      <c r="J1869" s="229"/>
      <c r="K1869" s="229"/>
      <c r="L1869" s="235"/>
      <c r="M1869" s="236"/>
      <c r="N1869" s="237"/>
      <c r="O1869" s="237"/>
      <c r="P1869" s="237"/>
      <c r="Q1869" s="237"/>
      <c r="R1869" s="237"/>
      <c r="S1869" s="237"/>
      <c r="T1869" s="238"/>
      <c r="AT1869" s="239" t="s">
        <v>189</v>
      </c>
      <c r="AU1869" s="239" t="s">
        <v>84</v>
      </c>
      <c r="AV1869" s="13" t="s">
        <v>187</v>
      </c>
      <c r="AW1869" s="13" t="s">
        <v>39</v>
      </c>
      <c r="AX1869" s="13" t="s">
        <v>24</v>
      </c>
      <c r="AY1869" s="239" t="s">
        <v>179</v>
      </c>
    </row>
    <row r="1870" spans="2:65" s="11" customFormat="1" ht="29.85" customHeight="1">
      <c r="B1870" s="187"/>
      <c r="C1870" s="188"/>
      <c r="D1870" s="201" t="s">
        <v>75</v>
      </c>
      <c r="E1870" s="202" t="s">
        <v>1735</v>
      </c>
      <c r="F1870" s="202" t="s">
        <v>1736</v>
      </c>
      <c r="G1870" s="188"/>
      <c r="H1870" s="188"/>
      <c r="I1870" s="191"/>
      <c r="J1870" s="203">
        <f>BK1870</f>
        <v>0</v>
      </c>
      <c r="K1870" s="188"/>
      <c r="L1870" s="193"/>
      <c r="M1870" s="194"/>
      <c r="N1870" s="195"/>
      <c r="O1870" s="195"/>
      <c r="P1870" s="196">
        <f>SUM(P1871:P2043)</f>
        <v>0</v>
      </c>
      <c r="Q1870" s="195"/>
      <c r="R1870" s="196">
        <f>SUM(R1871:R2043)</f>
        <v>9.0600000000000003E-3</v>
      </c>
      <c r="S1870" s="195"/>
      <c r="T1870" s="197">
        <f>SUM(T1871:T2043)</f>
        <v>0</v>
      </c>
      <c r="AR1870" s="198" t="s">
        <v>84</v>
      </c>
      <c r="AT1870" s="199" t="s">
        <v>75</v>
      </c>
      <c r="AU1870" s="199" t="s">
        <v>24</v>
      </c>
      <c r="AY1870" s="198" t="s">
        <v>179</v>
      </c>
      <c r="BK1870" s="200">
        <f>SUM(BK1871:BK2043)</f>
        <v>0</v>
      </c>
    </row>
    <row r="1871" spans="2:65" s="1" customFormat="1" ht="22.5" customHeight="1">
      <c r="B1871" s="41"/>
      <c r="C1871" s="254" t="s">
        <v>1279</v>
      </c>
      <c r="D1871" s="254" t="s">
        <v>267</v>
      </c>
      <c r="E1871" s="255" t="s">
        <v>1737</v>
      </c>
      <c r="F1871" s="256" t="s">
        <v>1738</v>
      </c>
      <c r="G1871" s="257" t="s">
        <v>328</v>
      </c>
      <c r="H1871" s="258">
        <v>6</v>
      </c>
      <c r="I1871" s="259"/>
      <c r="J1871" s="260">
        <f>ROUND(I1871*H1871,2)</f>
        <v>0</v>
      </c>
      <c r="K1871" s="256" t="s">
        <v>186</v>
      </c>
      <c r="L1871" s="261"/>
      <c r="M1871" s="262" t="s">
        <v>22</v>
      </c>
      <c r="N1871" s="263" t="s">
        <v>47</v>
      </c>
      <c r="O1871" s="42"/>
      <c r="P1871" s="213">
        <f>O1871*H1871</f>
        <v>0</v>
      </c>
      <c r="Q1871" s="213">
        <v>0</v>
      </c>
      <c r="R1871" s="213">
        <f>Q1871*H1871</f>
        <v>0</v>
      </c>
      <c r="S1871" s="213">
        <v>0</v>
      </c>
      <c r="T1871" s="214">
        <f>S1871*H1871</f>
        <v>0</v>
      </c>
      <c r="AR1871" s="24" t="s">
        <v>311</v>
      </c>
      <c r="AT1871" s="24" t="s">
        <v>267</v>
      </c>
      <c r="AU1871" s="24" t="s">
        <v>84</v>
      </c>
      <c r="AY1871" s="24" t="s">
        <v>179</v>
      </c>
      <c r="BE1871" s="215">
        <f>IF(N1871="základní",J1871,0)</f>
        <v>0</v>
      </c>
      <c r="BF1871" s="215">
        <f>IF(N1871="snížená",J1871,0)</f>
        <v>0</v>
      </c>
      <c r="BG1871" s="215">
        <f>IF(N1871="zákl. přenesená",J1871,0)</f>
        <v>0</v>
      </c>
      <c r="BH1871" s="215">
        <f>IF(N1871="sníž. přenesená",J1871,0)</f>
        <v>0</v>
      </c>
      <c r="BI1871" s="215">
        <f>IF(N1871="nulová",J1871,0)</f>
        <v>0</v>
      </c>
      <c r="BJ1871" s="24" t="s">
        <v>24</v>
      </c>
      <c r="BK1871" s="215">
        <f>ROUND(I1871*H1871,2)</f>
        <v>0</v>
      </c>
      <c r="BL1871" s="24" t="s">
        <v>266</v>
      </c>
      <c r="BM1871" s="24" t="s">
        <v>1739</v>
      </c>
    </row>
    <row r="1872" spans="2:65" s="14" customFormat="1" ht="13.5">
      <c r="B1872" s="240"/>
      <c r="C1872" s="241"/>
      <c r="D1872" s="218" t="s">
        <v>189</v>
      </c>
      <c r="E1872" s="242" t="s">
        <v>22</v>
      </c>
      <c r="F1872" s="243" t="s">
        <v>1740</v>
      </c>
      <c r="G1872" s="241"/>
      <c r="H1872" s="244" t="s">
        <v>22</v>
      </c>
      <c r="I1872" s="245"/>
      <c r="J1872" s="241"/>
      <c r="K1872" s="241"/>
      <c r="L1872" s="246"/>
      <c r="M1872" s="247"/>
      <c r="N1872" s="248"/>
      <c r="O1872" s="248"/>
      <c r="P1872" s="248"/>
      <c r="Q1872" s="248"/>
      <c r="R1872" s="248"/>
      <c r="S1872" s="248"/>
      <c r="T1872" s="249"/>
      <c r="AT1872" s="250" t="s">
        <v>189</v>
      </c>
      <c r="AU1872" s="250" t="s">
        <v>84</v>
      </c>
      <c r="AV1872" s="14" t="s">
        <v>24</v>
      </c>
      <c r="AW1872" s="14" t="s">
        <v>39</v>
      </c>
      <c r="AX1872" s="14" t="s">
        <v>76</v>
      </c>
      <c r="AY1872" s="250" t="s">
        <v>179</v>
      </c>
    </row>
    <row r="1873" spans="2:65" s="12" customFormat="1" ht="13.5">
      <c r="B1873" s="216"/>
      <c r="C1873" s="217"/>
      <c r="D1873" s="218" t="s">
        <v>189</v>
      </c>
      <c r="E1873" s="219" t="s">
        <v>22</v>
      </c>
      <c r="F1873" s="220" t="s">
        <v>1741</v>
      </c>
      <c r="G1873" s="217"/>
      <c r="H1873" s="221">
        <v>4</v>
      </c>
      <c r="I1873" s="222"/>
      <c r="J1873" s="217"/>
      <c r="K1873" s="217"/>
      <c r="L1873" s="223"/>
      <c r="M1873" s="224"/>
      <c r="N1873" s="225"/>
      <c r="O1873" s="225"/>
      <c r="P1873" s="225"/>
      <c r="Q1873" s="225"/>
      <c r="R1873" s="225"/>
      <c r="S1873" s="225"/>
      <c r="T1873" s="226"/>
      <c r="AT1873" s="227" t="s">
        <v>189</v>
      </c>
      <c r="AU1873" s="227" t="s">
        <v>84</v>
      </c>
      <c r="AV1873" s="12" t="s">
        <v>84</v>
      </c>
      <c r="AW1873" s="12" t="s">
        <v>39</v>
      </c>
      <c r="AX1873" s="12" t="s">
        <v>76</v>
      </c>
      <c r="AY1873" s="227" t="s">
        <v>179</v>
      </c>
    </row>
    <row r="1874" spans="2:65" s="14" customFormat="1" ht="13.5">
      <c r="B1874" s="240"/>
      <c r="C1874" s="241"/>
      <c r="D1874" s="218" t="s">
        <v>189</v>
      </c>
      <c r="E1874" s="242" t="s">
        <v>22</v>
      </c>
      <c r="F1874" s="243" t="s">
        <v>1742</v>
      </c>
      <c r="G1874" s="241"/>
      <c r="H1874" s="244" t="s">
        <v>22</v>
      </c>
      <c r="I1874" s="245"/>
      <c r="J1874" s="241"/>
      <c r="K1874" s="241"/>
      <c r="L1874" s="246"/>
      <c r="M1874" s="247"/>
      <c r="N1874" s="248"/>
      <c r="O1874" s="248"/>
      <c r="P1874" s="248"/>
      <c r="Q1874" s="248"/>
      <c r="R1874" s="248"/>
      <c r="S1874" s="248"/>
      <c r="T1874" s="249"/>
      <c r="AT1874" s="250" t="s">
        <v>189</v>
      </c>
      <c r="AU1874" s="250" t="s">
        <v>84</v>
      </c>
      <c r="AV1874" s="14" t="s">
        <v>24</v>
      </c>
      <c r="AW1874" s="14" t="s">
        <v>39</v>
      </c>
      <c r="AX1874" s="14" t="s">
        <v>76</v>
      </c>
      <c r="AY1874" s="250" t="s">
        <v>179</v>
      </c>
    </row>
    <row r="1875" spans="2:65" s="12" customFormat="1" ht="13.5">
      <c r="B1875" s="216"/>
      <c r="C1875" s="217"/>
      <c r="D1875" s="218" t="s">
        <v>189</v>
      </c>
      <c r="E1875" s="219" t="s">
        <v>22</v>
      </c>
      <c r="F1875" s="220" t="s">
        <v>1743</v>
      </c>
      <c r="G1875" s="217"/>
      <c r="H1875" s="221">
        <v>1</v>
      </c>
      <c r="I1875" s="222"/>
      <c r="J1875" s="217"/>
      <c r="K1875" s="217"/>
      <c r="L1875" s="223"/>
      <c r="M1875" s="224"/>
      <c r="N1875" s="225"/>
      <c r="O1875" s="225"/>
      <c r="P1875" s="225"/>
      <c r="Q1875" s="225"/>
      <c r="R1875" s="225"/>
      <c r="S1875" s="225"/>
      <c r="T1875" s="226"/>
      <c r="AT1875" s="227" t="s">
        <v>189</v>
      </c>
      <c r="AU1875" s="227" t="s">
        <v>84</v>
      </c>
      <c r="AV1875" s="12" t="s">
        <v>84</v>
      </c>
      <c r="AW1875" s="12" t="s">
        <v>39</v>
      </c>
      <c r="AX1875" s="12" t="s">
        <v>76</v>
      </c>
      <c r="AY1875" s="227" t="s">
        <v>179</v>
      </c>
    </row>
    <row r="1876" spans="2:65" s="14" customFormat="1" ht="13.5">
      <c r="B1876" s="240"/>
      <c r="C1876" s="241"/>
      <c r="D1876" s="218" t="s">
        <v>189</v>
      </c>
      <c r="E1876" s="242" t="s">
        <v>22</v>
      </c>
      <c r="F1876" s="243" t="s">
        <v>1744</v>
      </c>
      <c r="G1876" s="241"/>
      <c r="H1876" s="244" t="s">
        <v>22</v>
      </c>
      <c r="I1876" s="245"/>
      <c r="J1876" s="241"/>
      <c r="K1876" s="241"/>
      <c r="L1876" s="246"/>
      <c r="M1876" s="247"/>
      <c r="N1876" s="248"/>
      <c r="O1876" s="248"/>
      <c r="P1876" s="248"/>
      <c r="Q1876" s="248"/>
      <c r="R1876" s="248"/>
      <c r="S1876" s="248"/>
      <c r="T1876" s="249"/>
      <c r="AT1876" s="250" t="s">
        <v>189</v>
      </c>
      <c r="AU1876" s="250" t="s">
        <v>84</v>
      </c>
      <c r="AV1876" s="14" t="s">
        <v>24</v>
      </c>
      <c r="AW1876" s="14" t="s">
        <v>39</v>
      </c>
      <c r="AX1876" s="14" t="s">
        <v>76</v>
      </c>
      <c r="AY1876" s="250" t="s">
        <v>179</v>
      </c>
    </row>
    <row r="1877" spans="2:65" s="12" customFormat="1" ht="13.5">
      <c r="B1877" s="216"/>
      <c r="C1877" s="217"/>
      <c r="D1877" s="218" t="s">
        <v>189</v>
      </c>
      <c r="E1877" s="219" t="s">
        <v>22</v>
      </c>
      <c r="F1877" s="220" t="s">
        <v>1743</v>
      </c>
      <c r="G1877" s="217"/>
      <c r="H1877" s="221">
        <v>1</v>
      </c>
      <c r="I1877" s="222"/>
      <c r="J1877" s="217"/>
      <c r="K1877" s="217"/>
      <c r="L1877" s="223"/>
      <c r="M1877" s="224"/>
      <c r="N1877" s="225"/>
      <c r="O1877" s="225"/>
      <c r="P1877" s="225"/>
      <c r="Q1877" s="225"/>
      <c r="R1877" s="225"/>
      <c r="S1877" s="225"/>
      <c r="T1877" s="226"/>
      <c r="AT1877" s="227" t="s">
        <v>189</v>
      </c>
      <c r="AU1877" s="227" t="s">
        <v>84</v>
      </c>
      <c r="AV1877" s="12" t="s">
        <v>84</v>
      </c>
      <c r="AW1877" s="12" t="s">
        <v>39</v>
      </c>
      <c r="AX1877" s="12" t="s">
        <v>76</v>
      </c>
      <c r="AY1877" s="227" t="s">
        <v>179</v>
      </c>
    </row>
    <row r="1878" spans="2:65" s="13" customFormat="1" ht="13.5">
      <c r="B1878" s="228"/>
      <c r="C1878" s="229"/>
      <c r="D1878" s="230" t="s">
        <v>189</v>
      </c>
      <c r="E1878" s="231" t="s">
        <v>22</v>
      </c>
      <c r="F1878" s="232" t="s">
        <v>191</v>
      </c>
      <c r="G1878" s="229"/>
      <c r="H1878" s="233">
        <v>6</v>
      </c>
      <c r="I1878" s="234"/>
      <c r="J1878" s="229"/>
      <c r="K1878" s="229"/>
      <c r="L1878" s="235"/>
      <c r="M1878" s="236"/>
      <c r="N1878" s="237"/>
      <c r="O1878" s="237"/>
      <c r="P1878" s="237"/>
      <c r="Q1878" s="237"/>
      <c r="R1878" s="237"/>
      <c r="S1878" s="237"/>
      <c r="T1878" s="238"/>
      <c r="AT1878" s="239" t="s">
        <v>189</v>
      </c>
      <c r="AU1878" s="239" t="s">
        <v>84</v>
      </c>
      <c r="AV1878" s="13" t="s">
        <v>187</v>
      </c>
      <c r="AW1878" s="13" t="s">
        <v>39</v>
      </c>
      <c r="AX1878" s="13" t="s">
        <v>24</v>
      </c>
      <c r="AY1878" s="239" t="s">
        <v>179</v>
      </c>
    </row>
    <row r="1879" spans="2:65" s="1" customFormat="1" ht="22.5" customHeight="1">
      <c r="B1879" s="41"/>
      <c r="C1879" s="254" t="s">
        <v>1745</v>
      </c>
      <c r="D1879" s="254" t="s">
        <v>267</v>
      </c>
      <c r="E1879" s="255" t="s">
        <v>1746</v>
      </c>
      <c r="F1879" s="256" t="s">
        <v>1747</v>
      </c>
      <c r="G1879" s="257" t="s">
        <v>328</v>
      </c>
      <c r="H1879" s="258">
        <v>2</v>
      </c>
      <c r="I1879" s="259"/>
      <c r="J1879" s="260">
        <f>ROUND(I1879*H1879,2)</f>
        <v>0</v>
      </c>
      <c r="K1879" s="256" t="s">
        <v>280</v>
      </c>
      <c r="L1879" s="261"/>
      <c r="M1879" s="262" t="s">
        <v>22</v>
      </c>
      <c r="N1879" s="263" t="s">
        <v>47</v>
      </c>
      <c r="O1879" s="42"/>
      <c r="P1879" s="213">
        <f>O1879*H1879</f>
        <v>0</v>
      </c>
      <c r="Q1879" s="213">
        <v>0</v>
      </c>
      <c r="R1879" s="213">
        <f>Q1879*H1879</f>
        <v>0</v>
      </c>
      <c r="S1879" s="213">
        <v>0</v>
      </c>
      <c r="T1879" s="214">
        <f>S1879*H1879</f>
        <v>0</v>
      </c>
      <c r="AR1879" s="24" t="s">
        <v>311</v>
      </c>
      <c r="AT1879" s="24" t="s">
        <v>267</v>
      </c>
      <c r="AU1879" s="24" t="s">
        <v>84</v>
      </c>
      <c r="AY1879" s="24" t="s">
        <v>179</v>
      </c>
      <c r="BE1879" s="215">
        <f>IF(N1879="základní",J1879,0)</f>
        <v>0</v>
      </c>
      <c r="BF1879" s="215">
        <f>IF(N1879="snížená",J1879,0)</f>
        <v>0</v>
      </c>
      <c r="BG1879" s="215">
        <f>IF(N1879="zákl. přenesená",J1879,0)</f>
        <v>0</v>
      </c>
      <c r="BH1879" s="215">
        <f>IF(N1879="sníž. přenesená",J1879,0)</f>
        <v>0</v>
      </c>
      <c r="BI1879" s="215">
        <f>IF(N1879="nulová",J1879,0)</f>
        <v>0</v>
      </c>
      <c r="BJ1879" s="24" t="s">
        <v>24</v>
      </c>
      <c r="BK1879" s="215">
        <f>ROUND(I1879*H1879,2)</f>
        <v>0</v>
      </c>
      <c r="BL1879" s="24" t="s">
        <v>266</v>
      </c>
      <c r="BM1879" s="24" t="s">
        <v>1748</v>
      </c>
    </row>
    <row r="1880" spans="2:65" s="14" customFormat="1" ht="13.5">
      <c r="B1880" s="240"/>
      <c r="C1880" s="241"/>
      <c r="D1880" s="218" t="s">
        <v>189</v>
      </c>
      <c r="E1880" s="242" t="s">
        <v>22</v>
      </c>
      <c r="F1880" s="243" t="s">
        <v>317</v>
      </c>
      <c r="G1880" s="241"/>
      <c r="H1880" s="244" t="s">
        <v>22</v>
      </c>
      <c r="I1880" s="245"/>
      <c r="J1880" s="241"/>
      <c r="K1880" s="241"/>
      <c r="L1880" s="246"/>
      <c r="M1880" s="247"/>
      <c r="N1880" s="248"/>
      <c r="O1880" s="248"/>
      <c r="P1880" s="248"/>
      <c r="Q1880" s="248"/>
      <c r="R1880" s="248"/>
      <c r="S1880" s="248"/>
      <c r="T1880" s="249"/>
      <c r="AT1880" s="250" t="s">
        <v>189</v>
      </c>
      <c r="AU1880" s="250" t="s">
        <v>84</v>
      </c>
      <c r="AV1880" s="14" t="s">
        <v>24</v>
      </c>
      <c r="AW1880" s="14" t="s">
        <v>39</v>
      </c>
      <c r="AX1880" s="14" t="s">
        <v>76</v>
      </c>
      <c r="AY1880" s="250" t="s">
        <v>179</v>
      </c>
    </row>
    <row r="1881" spans="2:65" s="12" customFormat="1" ht="13.5">
      <c r="B1881" s="216"/>
      <c r="C1881" s="217"/>
      <c r="D1881" s="218" t="s">
        <v>189</v>
      </c>
      <c r="E1881" s="219" t="s">
        <v>22</v>
      </c>
      <c r="F1881" s="220" t="s">
        <v>24</v>
      </c>
      <c r="G1881" s="217"/>
      <c r="H1881" s="221">
        <v>1</v>
      </c>
      <c r="I1881" s="222"/>
      <c r="J1881" s="217"/>
      <c r="K1881" s="217"/>
      <c r="L1881" s="223"/>
      <c r="M1881" s="224"/>
      <c r="N1881" s="225"/>
      <c r="O1881" s="225"/>
      <c r="P1881" s="225"/>
      <c r="Q1881" s="225"/>
      <c r="R1881" s="225"/>
      <c r="S1881" s="225"/>
      <c r="T1881" s="226"/>
      <c r="AT1881" s="227" t="s">
        <v>189</v>
      </c>
      <c r="AU1881" s="227" t="s">
        <v>84</v>
      </c>
      <c r="AV1881" s="12" t="s">
        <v>84</v>
      </c>
      <c r="AW1881" s="12" t="s">
        <v>39</v>
      </c>
      <c r="AX1881" s="12" t="s">
        <v>76</v>
      </c>
      <c r="AY1881" s="227" t="s">
        <v>179</v>
      </c>
    </row>
    <row r="1882" spans="2:65" s="14" customFormat="1" ht="13.5">
      <c r="B1882" s="240"/>
      <c r="C1882" s="241"/>
      <c r="D1882" s="218" t="s">
        <v>189</v>
      </c>
      <c r="E1882" s="242" t="s">
        <v>22</v>
      </c>
      <c r="F1882" s="243" t="s">
        <v>1749</v>
      </c>
      <c r="G1882" s="241"/>
      <c r="H1882" s="244" t="s">
        <v>22</v>
      </c>
      <c r="I1882" s="245"/>
      <c r="J1882" s="241"/>
      <c r="K1882" s="241"/>
      <c r="L1882" s="246"/>
      <c r="M1882" s="247"/>
      <c r="N1882" s="248"/>
      <c r="O1882" s="248"/>
      <c r="P1882" s="248"/>
      <c r="Q1882" s="248"/>
      <c r="R1882" s="248"/>
      <c r="S1882" s="248"/>
      <c r="T1882" s="249"/>
      <c r="AT1882" s="250" t="s">
        <v>189</v>
      </c>
      <c r="AU1882" s="250" t="s">
        <v>84</v>
      </c>
      <c r="AV1882" s="14" t="s">
        <v>24</v>
      </c>
      <c r="AW1882" s="14" t="s">
        <v>39</v>
      </c>
      <c r="AX1882" s="14" t="s">
        <v>76</v>
      </c>
      <c r="AY1882" s="250" t="s">
        <v>179</v>
      </c>
    </row>
    <row r="1883" spans="2:65" s="12" customFormat="1" ht="13.5">
      <c r="B1883" s="216"/>
      <c r="C1883" s="217"/>
      <c r="D1883" s="218" t="s">
        <v>189</v>
      </c>
      <c r="E1883" s="219" t="s">
        <v>22</v>
      </c>
      <c r="F1883" s="220" t="s">
        <v>24</v>
      </c>
      <c r="G1883" s="217"/>
      <c r="H1883" s="221">
        <v>1</v>
      </c>
      <c r="I1883" s="222"/>
      <c r="J1883" s="217"/>
      <c r="K1883" s="217"/>
      <c r="L1883" s="223"/>
      <c r="M1883" s="224"/>
      <c r="N1883" s="225"/>
      <c r="O1883" s="225"/>
      <c r="P1883" s="225"/>
      <c r="Q1883" s="225"/>
      <c r="R1883" s="225"/>
      <c r="S1883" s="225"/>
      <c r="T1883" s="226"/>
      <c r="AT1883" s="227" t="s">
        <v>189</v>
      </c>
      <c r="AU1883" s="227" t="s">
        <v>84</v>
      </c>
      <c r="AV1883" s="12" t="s">
        <v>84</v>
      </c>
      <c r="AW1883" s="12" t="s">
        <v>39</v>
      </c>
      <c r="AX1883" s="12" t="s">
        <v>76</v>
      </c>
      <c r="AY1883" s="227" t="s">
        <v>179</v>
      </c>
    </row>
    <row r="1884" spans="2:65" s="13" customFormat="1" ht="13.5">
      <c r="B1884" s="228"/>
      <c r="C1884" s="229"/>
      <c r="D1884" s="230" t="s">
        <v>189</v>
      </c>
      <c r="E1884" s="231" t="s">
        <v>22</v>
      </c>
      <c r="F1884" s="232" t="s">
        <v>191</v>
      </c>
      <c r="G1884" s="229"/>
      <c r="H1884" s="233">
        <v>2</v>
      </c>
      <c r="I1884" s="234"/>
      <c r="J1884" s="229"/>
      <c r="K1884" s="229"/>
      <c r="L1884" s="235"/>
      <c r="M1884" s="236"/>
      <c r="N1884" s="237"/>
      <c r="O1884" s="237"/>
      <c r="P1884" s="237"/>
      <c r="Q1884" s="237"/>
      <c r="R1884" s="237"/>
      <c r="S1884" s="237"/>
      <c r="T1884" s="238"/>
      <c r="AT1884" s="239" t="s">
        <v>189</v>
      </c>
      <c r="AU1884" s="239" t="s">
        <v>84</v>
      </c>
      <c r="AV1884" s="13" t="s">
        <v>187</v>
      </c>
      <c r="AW1884" s="13" t="s">
        <v>39</v>
      </c>
      <c r="AX1884" s="13" t="s">
        <v>24</v>
      </c>
      <c r="AY1884" s="239" t="s">
        <v>179</v>
      </c>
    </row>
    <row r="1885" spans="2:65" s="1" customFormat="1" ht="22.5" customHeight="1">
      <c r="B1885" s="41"/>
      <c r="C1885" s="254" t="s">
        <v>1284</v>
      </c>
      <c r="D1885" s="254" t="s">
        <v>267</v>
      </c>
      <c r="E1885" s="255" t="s">
        <v>1750</v>
      </c>
      <c r="F1885" s="256" t="s">
        <v>1751</v>
      </c>
      <c r="G1885" s="257" t="s">
        <v>328</v>
      </c>
      <c r="H1885" s="258">
        <v>1</v>
      </c>
      <c r="I1885" s="259"/>
      <c r="J1885" s="260">
        <f>ROUND(I1885*H1885,2)</f>
        <v>0</v>
      </c>
      <c r="K1885" s="256" t="s">
        <v>186</v>
      </c>
      <c r="L1885" s="261"/>
      <c r="M1885" s="262" t="s">
        <v>22</v>
      </c>
      <c r="N1885" s="263" t="s">
        <v>47</v>
      </c>
      <c r="O1885" s="42"/>
      <c r="P1885" s="213">
        <f>O1885*H1885</f>
        <v>0</v>
      </c>
      <c r="Q1885" s="213">
        <v>0</v>
      </c>
      <c r="R1885" s="213">
        <f>Q1885*H1885</f>
        <v>0</v>
      </c>
      <c r="S1885" s="213">
        <v>0</v>
      </c>
      <c r="T1885" s="214">
        <f>S1885*H1885</f>
        <v>0</v>
      </c>
      <c r="AR1885" s="24" t="s">
        <v>311</v>
      </c>
      <c r="AT1885" s="24" t="s">
        <v>267</v>
      </c>
      <c r="AU1885" s="24" t="s">
        <v>84</v>
      </c>
      <c r="AY1885" s="24" t="s">
        <v>179</v>
      </c>
      <c r="BE1885" s="215">
        <f>IF(N1885="základní",J1885,0)</f>
        <v>0</v>
      </c>
      <c r="BF1885" s="215">
        <f>IF(N1885="snížená",J1885,0)</f>
        <v>0</v>
      </c>
      <c r="BG1885" s="215">
        <f>IF(N1885="zákl. přenesená",J1885,0)</f>
        <v>0</v>
      </c>
      <c r="BH1885" s="215">
        <f>IF(N1885="sníž. přenesená",J1885,0)</f>
        <v>0</v>
      </c>
      <c r="BI1885" s="215">
        <f>IF(N1885="nulová",J1885,0)</f>
        <v>0</v>
      </c>
      <c r="BJ1885" s="24" t="s">
        <v>24</v>
      </c>
      <c r="BK1885" s="215">
        <f>ROUND(I1885*H1885,2)</f>
        <v>0</v>
      </c>
      <c r="BL1885" s="24" t="s">
        <v>266</v>
      </c>
      <c r="BM1885" s="24" t="s">
        <v>1752</v>
      </c>
    </row>
    <row r="1886" spans="2:65" s="14" customFormat="1" ht="13.5">
      <c r="B1886" s="240"/>
      <c r="C1886" s="241"/>
      <c r="D1886" s="218" t="s">
        <v>189</v>
      </c>
      <c r="E1886" s="242" t="s">
        <v>22</v>
      </c>
      <c r="F1886" s="243" t="s">
        <v>1753</v>
      </c>
      <c r="G1886" s="241"/>
      <c r="H1886" s="244" t="s">
        <v>22</v>
      </c>
      <c r="I1886" s="245"/>
      <c r="J1886" s="241"/>
      <c r="K1886" s="241"/>
      <c r="L1886" s="246"/>
      <c r="M1886" s="247"/>
      <c r="N1886" s="248"/>
      <c r="O1886" s="248"/>
      <c r="P1886" s="248"/>
      <c r="Q1886" s="248"/>
      <c r="R1886" s="248"/>
      <c r="S1886" s="248"/>
      <c r="T1886" s="249"/>
      <c r="AT1886" s="250" t="s">
        <v>189</v>
      </c>
      <c r="AU1886" s="250" t="s">
        <v>84</v>
      </c>
      <c r="AV1886" s="14" t="s">
        <v>24</v>
      </c>
      <c r="AW1886" s="14" t="s">
        <v>39</v>
      </c>
      <c r="AX1886" s="14" t="s">
        <v>76</v>
      </c>
      <c r="AY1886" s="250" t="s">
        <v>179</v>
      </c>
    </row>
    <row r="1887" spans="2:65" s="12" customFormat="1" ht="13.5">
      <c r="B1887" s="216"/>
      <c r="C1887" s="217"/>
      <c r="D1887" s="218" t="s">
        <v>189</v>
      </c>
      <c r="E1887" s="219" t="s">
        <v>22</v>
      </c>
      <c r="F1887" s="220" t="s">
        <v>24</v>
      </c>
      <c r="G1887" s="217"/>
      <c r="H1887" s="221">
        <v>1</v>
      </c>
      <c r="I1887" s="222"/>
      <c r="J1887" s="217"/>
      <c r="K1887" s="217"/>
      <c r="L1887" s="223"/>
      <c r="M1887" s="224"/>
      <c r="N1887" s="225"/>
      <c r="O1887" s="225"/>
      <c r="P1887" s="225"/>
      <c r="Q1887" s="225"/>
      <c r="R1887" s="225"/>
      <c r="S1887" s="225"/>
      <c r="T1887" s="226"/>
      <c r="AT1887" s="227" t="s">
        <v>189</v>
      </c>
      <c r="AU1887" s="227" t="s">
        <v>84</v>
      </c>
      <c r="AV1887" s="12" t="s">
        <v>84</v>
      </c>
      <c r="AW1887" s="12" t="s">
        <v>39</v>
      </c>
      <c r="AX1887" s="12" t="s">
        <v>76</v>
      </c>
      <c r="AY1887" s="227" t="s">
        <v>179</v>
      </c>
    </row>
    <row r="1888" spans="2:65" s="13" customFormat="1" ht="13.5">
      <c r="B1888" s="228"/>
      <c r="C1888" s="229"/>
      <c r="D1888" s="230" t="s">
        <v>189</v>
      </c>
      <c r="E1888" s="231" t="s">
        <v>22</v>
      </c>
      <c r="F1888" s="232" t="s">
        <v>191</v>
      </c>
      <c r="G1888" s="229"/>
      <c r="H1888" s="233">
        <v>1</v>
      </c>
      <c r="I1888" s="234"/>
      <c r="J1888" s="229"/>
      <c r="K1888" s="229"/>
      <c r="L1888" s="235"/>
      <c r="M1888" s="236"/>
      <c r="N1888" s="237"/>
      <c r="O1888" s="237"/>
      <c r="P1888" s="237"/>
      <c r="Q1888" s="237"/>
      <c r="R1888" s="237"/>
      <c r="S1888" s="237"/>
      <c r="T1888" s="238"/>
      <c r="AT1888" s="239" t="s">
        <v>189</v>
      </c>
      <c r="AU1888" s="239" t="s">
        <v>84</v>
      </c>
      <c r="AV1888" s="13" t="s">
        <v>187</v>
      </c>
      <c r="AW1888" s="13" t="s">
        <v>39</v>
      </c>
      <c r="AX1888" s="13" t="s">
        <v>24</v>
      </c>
      <c r="AY1888" s="239" t="s">
        <v>179</v>
      </c>
    </row>
    <row r="1889" spans="2:65" s="1" customFormat="1" ht="22.5" customHeight="1">
      <c r="B1889" s="41"/>
      <c r="C1889" s="254" t="s">
        <v>1754</v>
      </c>
      <c r="D1889" s="254" t="s">
        <v>267</v>
      </c>
      <c r="E1889" s="255" t="s">
        <v>1755</v>
      </c>
      <c r="F1889" s="256" t="s">
        <v>1756</v>
      </c>
      <c r="G1889" s="257" t="s">
        <v>185</v>
      </c>
      <c r="H1889" s="258">
        <v>11.592000000000001</v>
      </c>
      <c r="I1889" s="259"/>
      <c r="J1889" s="260">
        <f>ROUND(I1889*H1889,2)</f>
        <v>0</v>
      </c>
      <c r="K1889" s="256" t="s">
        <v>186</v>
      </c>
      <c r="L1889" s="261"/>
      <c r="M1889" s="262" t="s">
        <v>22</v>
      </c>
      <c r="N1889" s="263" t="s">
        <v>47</v>
      </c>
      <c r="O1889" s="42"/>
      <c r="P1889" s="213">
        <f>O1889*H1889</f>
        <v>0</v>
      </c>
      <c r="Q1889" s="213">
        <v>0</v>
      </c>
      <c r="R1889" s="213">
        <f>Q1889*H1889</f>
        <v>0</v>
      </c>
      <c r="S1889" s="213">
        <v>0</v>
      </c>
      <c r="T1889" s="214">
        <f>S1889*H1889</f>
        <v>0</v>
      </c>
      <c r="AR1889" s="24" t="s">
        <v>311</v>
      </c>
      <c r="AT1889" s="24" t="s">
        <v>267</v>
      </c>
      <c r="AU1889" s="24" t="s">
        <v>84</v>
      </c>
      <c r="AY1889" s="24" t="s">
        <v>179</v>
      </c>
      <c r="BE1889" s="215">
        <f>IF(N1889="základní",J1889,0)</f>
        <v>0</v>
      </c>
      <c r="BF1889" s="215">
        <f>IF(N1889="snížená",J1889,0)</f>
        <v>0</v>
      </c>
      <c r="BG1889" s="215">
        <f>IF(N1889="zákl. přenesená",J1889,0)</f>
        <v>0</v>
      </c>
      <c r="BH1889" s="215">
        <f>IF(N1889="sníž. přenesená",J1889,0)</f>
        <v>0</v>
      </c>
      <c r="BI1889" s="215">
        <f>IF(N1889="nulová",J1889,0)</f>
        <v>0</v>
      </c>
      <c r="BJ1889" s="24" t="s">
        <v>24</v>
      </c>
      <c r="BK1889" s="215">
        <f>ROUND(I1889*H1889,2)</f>
        <v>0</v>
      </c>
      <c r="BL1889" s="24" t="s">
        <v>266</v>
      </c>
      <c r="BM1889" s="24" t="s">
        <v>1757</v>
      </c>
    </row>
    <row r="1890" spans="2:65" s="14" customFormat="1" ht="13.5">
      <c r="B1890" s="240"/>
      <c r="C1890" s="241"/>
      <c r="D1890" s="218" t="s">
        <v>189</v>
      </c>
      <c r="E1890" s="242" t="s">
        <v>22</v>
      </c>
      <c r="F1890" s="243" t="s">
        <v>1375</v>
      </c>
      <c r="G1890" s="241"/>
      <c r="H1890" s="244" t="s">
        <v>22</v>
      </c>
      <c r="I1890" s="245"/>
      <c r="J1890" s="241"/>
      <c r="K1890" s="241"/>
      <c r="L1890" s="246"/>
      <c r="M1890" s="247"/>
      <c r="N1890" s="248"/>
      <c r="O1890" s="248"/>
      <c r="P1890" s="248"/>
      <c r="Q1890" s="248"/>
      <c r="R1890" s="248"/>
      <c r="S1890" s="248"/>
      <c r="T1890" s="249"/>
      <c r="AT1890" s="250" t="s">
        <v>189</v>
      </c>
      <c r="AU1890" s="250" t="s">
        <v>84</v>
      </c>
      <c r="AV1890" s="14" t="s">
        <v>24</v>
      </c>
      <c r="AW1890" s="14" t="s">
        <v>39</v>
      </c>
      <c r="AX1890" s="14" t="s">
        <v>76</v>
      </c>
      <c r="AY1890" s="250" t="s">
        <v>179</v>
      </c>
    </row>
    <row r="1891" spans="2:65" s="12" customFormat="1" ht="13.5">
      <c r="B1891" s="216"/>
      <c r="C1891" s="217"/>
      <c r="D1891" s="218" t="s">
        <v>189</v>
      </c>
      <c r="E1891" s="219" t="s">
        <v>22</v>
      </c>
      <c r="F1891" s="220" t="s">
        <v>1758</v>
      </c>
      <c r="G1891" s="217"/>
      <c r="H1891" s="221">
        <v>11.592000000000001</v>
      </c>
      <c r="I1891" s="222"/>
      <c r="J1891" s="217"/>
      <c r="K1891" s="217"/>
      <c r="L1891" s="223"/>
      <c r="M1891" s="224"/>
      <c r="N1891" s="225"/>
      <c r="O1891" s="225"/>
      <c r="P1891" s="225"/>
      <c r="Q1891" s="225"/>
      <c r="R1891" s="225"/>
      <c r="S1891" s="225"/>
      <c r="T1891" s="226"/>
      <c r="AT1891" s="227" t="s">
        <v>189</v>
      </c>
      <c r="AU1891" s="227" t="s">
        <v>84</v>
      </c>
      <c r="AV1891" s="12" t="s">
        <v>84</v>
      </c>
      <c r="AW1891" s="12" t="s">
        <v>39</v>
      </c>
      <c r="AX1891" s="12" t="s">
        <v>76</v>
      </c>
      <c r="AY1891" s="227" t="s">
        <v>179</v>
      </c>
    </row>
    <row r="1892" spans="2:65" s="13" customFormat="1" ht="13.5">
      <c r="B1892" s="228"/>
      <c r="C1892" s="229"/>
      <c r="D1892" s="230" t="s">
        <v>189</v>
      </c>
      <c r="E1892" s="231" t="s">
        <v>22</v>
      </c>
      <c r="F1892" s="232" t="s">
        <v>191</v>
      </c>
      <c r="G1892" s="229"/>
      <c r="H1892" s="233">
        <v>11.592000000000001</v>
      </c>
      <c r="I1892" s="234"/>
      <c r="J1892" s="229"/>
      <c r="K1892" s="229"/>
      <c r="L1892" s="235"/>
      <c r="M1892" s="236"/>
      <c r="N1892" s="237"/>
      <c r="O1892" s="237"/>
      <c r="P1892" s="237"/>
      <c r="Q1892" s="237"/>
      <c r="R1892" s="237"/>
      <c r="S1892" s="237"/>
      <c r="T1892" s="238"/>
      <c r="AT1892" s="239" t="s">
        <v>189</v>
      </c>
      <c r="AU1892" s="239" t="s">
        <v>84</v>
      </c>
      <c r="AV1892" s="13" t="s">
        <v>187</v>
      </c>
      <c r="AW1892" s="13" t="s">
        <v>39</v>
      </c>
      <c r="AX1892" s="13" t="s">
        <v>24</v>
      </c>
      <c r="AY1892" s="239" t="s">
        <v>179</v>
      </c>
    </row>
    <row r="1893" spans="2:65" s="1" customFormat="1" ht="22.5" customHeight="1">
      <c r="B1893" s="41"/>
      <c r="C1893" s="254" t="s">
        <v>1288</v>
      </c>
      <c r="D1893" s="254" t="s">
        <v>267</v>
      </c>
      <c r="E1893" s="255" t="s">
        <v>1759</v>
      </c>
      <c r="F1893" s="256" t="s">
        <v>1760</v>
      </c>
      <c r="G1893" s="257" t="s">
        <v>328</v>
      </c>
      <c r="H1893" s="258">
        <v>5</v>
      </c>
      <c r="I1893" s="259"/>
      <c r="J1893" s="260">
        <f>ROUND(I1893*H1893,2)</f>
        <v>0</v>
      </c>
      <c r="K1893" s="256" t="s">
        <v>280</v>
      </c>
      <c r="L1893" s="261"/>
      <c r="M1893" s="262" t="s">
        <v>22</v>
      </c>
      <c r="N1893" s="263" t="s">
        <v>47</v>
      </c>
      <c r="O1893" s="42"/>
      <c r="P1893" s="213">
        <f>O1893*H1893</f>
        <v>0</v>
      </c>
      <c r="Q1893" s="213">
        <v>0</v>
      </c>
      <c r="R1893" s="213">
        <f>Q1893*H1893</f>
        <v>0</v>
      </c>
      <c r="S1893" s="213">
        <v>0</v>
      </c>
      <c r="T1893" s="214">
        <f>S1893*H1893</f>
        <v>0</v>
      </c>
      <c r="AR1893" s="24" t="s">
        <v>311</v>
      </c>
      <c r="AT1893" s="24" t="s">
        <v>267</v>
      </c>
      <c r="AU1893" s="24" t="s">
        <v>84</v>
      </c>
      <c r="AY1893" s="24" t="s">
        <v>179</v>
      </c>
      <c r="BE1893" s="215">
        <f>IF(N1893="základní",J1893,0)</f>
        <v>0</v>
      </c>
      <c r="BF1893" s="215">
        <f>IF(N1893="snížená",J1893,0)</f>
        <v>0</v>
      </c>
      <c r="BG1893" s="215">
        <f>IF(N1893="zákl. přenesená",J1893,0)</f>
        <v>0</v>
      </c>
      <c r="BH1893" s="215">
        <f>IF(N1893="sníž. přenesená",J1893,0)</f>
        <v>0</v>
      </c>
      <c r="BI1893" s="215">
        <f>IF(N1893="nulová",J1893,0)</f>
        <v>0</v>
      </c>
      <c r="BJ1893" s="24" t="s">
        <v>24</v>
      </c>
      <c r="BK1893" s="215">
        <f>ROUND(I1893*H1893,2)</f>
        <v>0</v>
      </c>
      <c r="BL1893" s="24" t="s">
        <v>266</v>
      </c>
      <c r="BM1893" s="24" t="s">
        <v>1761</v>
      </c>
    </row>
    <row r="1894" spans="2:65" s="14" customFormat="1" ht="13.5">
      <c r="B1894" s="240"/>
      <c r="C1894" s="241"/>
      <c r="D1894" s="218" t="s">
        <v>189</v>
      </c>
      <c r="E1894" s="242" t="s">
        <v>22</v>
      </c>
      <c r="F1894" s="243" t="s">
        <v>1762</v>
      </c>
      <c r="G1894" s="241"/>
      <c r="H1894" s="244" t="s">
        <v>22</v>
      </c>
      <c r="I1894" s="245"/>
      <c r="J1894" s="241"/>
      <c r="K1894" s="241"/>
      <c r="L1894" s="246"/>
      <c r="M1894" s="247"/>
      <c r="N1894" s="248"/>
      <c r="O1894" s="248"/>
      <c r="P1894" s="248"/>
      <c r="Q1894" s="248"/>
      <c r="R1894" s="248"/>
      <c r="S1894" s="248"/>
      <c r="T1894" s="249"/>
      <c r="AT1894" s="250" t="s">
        <v>189</v>
      </c>
      <c r="AU1894" s="250" t="s">
        <v>84</v>
      </c>
      <c r="AV1894" s="14" t="s">
        <v>24</v>
      </c>
      <c r="AW1894" s="14" t="s">
        <v>39</v>
      </c>
      <c r="AX1894" s="14" t="s">
        <v>76</v>
      </c>
      <c r="AY1894" s="250" t="s">
        <v>179</v>
      </c>
    </row>
    <row r="1895" spans="2:65" s="12" customFormat="1" ht="13.5">
      <c r="B1895" s="216"/>
      <c r="C1895" s="217"/>
      <c r="D1895" s="218" t="s">
        <v>189</v>
      </c>
      <c r="E1895" s="219" t="s">
        <v>22</v>
      </c>
      <c r="F1895" s="220" t="s">
        <v>1741</v>
      </c>
      <c r="G1895" s="217"/>
      <c r="H1895" s="221">
        <v>4</v>
      </c>
      <c r="I1895" s="222"/>
      <c r="J1895" s="217"/>
      <c r="K1895" s="217"/>
      <c r="L1895" s="223"/>
      <c r="M1895" s="224"/>
      <c r="N1895" s="225"/>
      <c r="O1895" s="225"/>
      <c r="P1895" s="225"/>
      <c r="Q1895" s="225"/>
      <c r="R1895" s="225"/>
      <c r="S1895" s="225"/>
      <c r="T1895" s="226"/>
      <c r="AT1895" s="227" t="s">
        <v>189</v>
      </c>
      <c r="AU1895" s="227" t="s">
        <v>84</v>
      </c>
      <c r="AV1895" s="12" t="s">
        <v>84</v>
      </c>
      <c r="AW1895" s="12" t="s">
        <v>39</v>
      </c>
      <c r="AX1895" s="12" t="s">
        <v>76</v>
      </c>
      <c r="AY1895" s="227" t="s">
        <v>179</v>
      </c>
    </row>
    <row r="1896" spans="2:65" s="14" customFormat="1" ht="13.5">
      <c r="B1896" s="240"/>
      <c r="C1896" s="241"/>
      <c r="D1896" s="218" t="s">
        <v>189</v>
      </c>
      <c r="E1896" s="242" t="s">
        <v>22</v>
      </c>
      <c r="F1896" s="243" t="s">
        <v>1763</v>
      </c>
      <c r="G1896" s="241"/>
      <c r="H1896" s="244" t="s">
        <v>22</v>
      </c>
      <c r="I1896" s="245"/>
      <c r="J1896" s="241"/>
      <c r="K1896" s="241"/>
      <c r="L1896" s="246"/>
      <c r="M1896" s="247"/>
      <c r="N1896" s="248"/>
      <c r="O1896" s="248"/>
      <c r="P1896" s="248"/>
      <c r="Q1896" s="248"/>
      <c r="R1896" s="248"/>
      <c r="S1896" s="248"/>
      <c r="T1896" s="249"/>
      <c r="AT1896" s="250" t="s">
        <v>189</v>
      </c>
      <c r="AU1896" s="250" t="s">
        <v>84</v>
      </c>
      <c r="AV1896" s="14" t="s">
        <v>24</v>
      </c>
      <c r="AW1896" s="14" t="s">
        <v>39</v>
      </c>
      <c r="AX1896" s="14" t="s">
        <v>76</v>
      </c>
      <c r="AY1896" s="250" t="s">
        <v>179</v>
      </c>
    </row>
    <row r="1897" spans="2:65" s="12" customFormat="1" ht="13.5">
      <c r="B1897" s="216"/>
      <c r="C1897" s="217"/>
      <c r="D1897" s="218" t="s">
        <v>189</v>
      </c>
      <c r="E1897" s="219" t="s">
        <v>22</v>
      </c>
      <c r="F1897" s="220" t="s">
        <v>24</v>
      </c>
      <c r="G1897" s="217"/>
      <c r="H1897" s="221">
        <v>1</v>
      </c>
      <c r="I1897" s="222"/>
      <c r="J1897" s="217"/>
      <c r="K1897" s="217"/>
      <c r="L1897" s="223"/>
      <c r="M1897" s="224"/>
      <c r="N1897" s="225"/>
      <c r="O1897" s="225"/>
      <c r="P1897" s="225"/>
      <c r="Q1897" s="225"/>
      <c r="R1897" s="225"/>
      <c r="S1897" s="225"/>
      <c r="T1897" s="226"/>
      <c r="AT1897" s="227" t="s">
        <v>189</v>
      </c>
      <c r="AU1897" s="227" t="s">
        <v>84</v>
      </c>
      <c r="AV1897" s="12" t="s">
        <v>84</v>
      </c>
      <c r="AW1897" s="12" t="s">
        <v>39</v>
      </c>
      <c r="AX1897" s="12" t="s">
        <v>76</v>
      </c>
      <c r="AY1897" s="227" t="s">
        <v>179</v>
      </c>
    </row>
    <row r="1898" spans="2:65" s="13" customFormat="1" ht="13.5">
      <c r="B1898" s="228"/>
      <c r="C1898" s="229"/>
      <c r="D1898" s="230" t="s">
        <v>189</v>
      </c>
      <c r="E1898" s="231" t="s">
        <v>22</v>
      </c>
      <c r="F1898" s="232" t="s">
        <v>191</v>
      </c>
      <c r="G1898" s="229"/>
      <c r="H1898" s="233">
        <v>5</v>
      </c>
      <c r="I1898" s="234"/>
      <c r="J1898" s="229"/>
      <c r="K1898" s="229"/>
      <c r="L1898" s="235"/>
      <c r="M1898" s="236"/>
      <c r="N1898" s="237"/>
      <c r="O1898" s="237"/>
      <c r="P1898" s="237"/>
      <c r="Q1898" s="237"/>
      <c r="R1898" s="237"/>
      <c r="S1898" s="237"/>
      <c r="T1898" s="238"/>
      <c r="AT1898" s="239" t="s">
        <v>189</v>
      </c>
      <c r="AU1898" s="239" t="s">
        <v>84</v>
      </c>
      <c r="AV1898" s="13" t="s">
        <v>187</v>
      </c>
      <c r="AW1898" s="13" t="s">
        <v>39</v>
      </c>
      <c r="AX1898" s="13" t="s">
        <v>24</v>
      </c>
      <c r="AY1898" s="239" t="s">
        <v>179</v>
      </c>
    </row>
    <row r="1899" spans="2:65" s="1" customFormat="1" ht="31.5" customHeight="1">
      <c r="B1899" s="41"/>
      <c r="C1899" s="254" t="s">
        <v>1764</v>
      </c>
      <c r="D1899" s="254" t="s">
        <v>267</v>
      </c>
      <c r="E1899" s="255" t="s">
        <v>1765</v>
      </c>
      <c r="F1899" s="256" t="s">
        <v>1766</v>
      </c>
      <c r="G1899" s="257" t="s">
        <v>328</v>
      </c>
      <c r="H1899" s="258">
        <v>1</v>
      </c>
      <c r="I1899" s="259"/>
      <c r="J1899" s="260">
        <f>ROUND(I1899*H1899,2)</f>
        <v>0</v>
      </c>
      <c r="K1899" s="256" t="s">
        <v>280</v>
      </c>
      <c r="L1899" s="261"/>
      <c r="M1899" s="262" t="s">
        <v>22</v>
      </c>
      <c r="N1899" s="263" t="s">
        <v>47</v>
      </c>
      <c r="O1899" s="42"/>
      <c r="P1899" s="213">
        <f>O1899*H1899</f>
        <v>0</v>
      </c>
      <c r="Q1899" s="213">
        <v>0</v>
      </c>
      <c r="R1899" s="213">
        <f>Q1899*H1899</f>
        <v>0</v>
      </c>
      <c r="S1899" s="213">
        <v>0</v>
      </c>
      <c r="T1899" s="214">
        <f>S1899*H1899</f>
        <v>0</v>
      </c>
      <c r="AR1899" s="24" t="s">
        <v>311</v>
      </c>
      <c r="AT1899" s="24" t="s">
        <v>267</v>
      </c>
      <c r="AU1899" s="24" t="s">
        <v>84</v>
      </c>
      <c r="AY1899" s="24" t="s">
        <v>179</v>
      </c>
      <c r="BE1899" s="215">
        <f>IF(N1899="základní",J1899,0)</f>
        <v>0</v>
      </c>
      <c r="BF1899" s="215">
        <f>IF(N1899="snížená",J1899,0)</f>
        <v>0</v>
      </c>
      <c r="BG1899" s="215">
        <f>IF(N1899="zákl. přenesená",J1899,0)</f>
        <v>0</v>
      </c>
      <c r="BH1899" s="215">
        <f>IF(N1899="sníž. přenesená",J1899,0)</f>
        <v>0</v>
      </c>
      <c r="BI1899" s="215">
        <f>IF(N1899="nulová",J1899,0)</f>
        <v>0</v>
      </c>
      <c r="BJ1899" s="24" t="s">
        <v>24</v>
      </c>
      <c r="BK1899" s="215">
        <f>ROUND(I1899*H1899,2)</f>
        <v>0</v>
      </c>
      <c r="BL1899" s="24" t="s">
        <v>266</v>
      </c>
      <c r="BM1899" s="24" t="s">
        <v>1767</v>
      </c>
    </row>
    <row r="1900" spans="2:65" s="14" customFormat="1" ht="13.5">
      <c r="B1900" s="240"/>
      <c r="C1900" s="241"/>
      <c r="D1900" s="218" t="s">
        <v>189</v>
      </c>
      <c r="E1900" s="242" t="s">
        <v>22</v>
      </c>
      <c r="F1900" s="243" t="s">
        <v>1768</v>
      </c>
      <c r="G1900" s="241"/>
      <c r="H1900" s="244" t="s">
        <v>22</v>
      </c>
      <c r="I1900" s="245"/>
      <c r="J1900" s="241"/>
      <c r="K1900" s="241"/>
      <c r="L1900" s="246"/>
      <c r="M1900" s="247"/>
      <c r="N1900" s="248"/>
      <c r="O1900" s="248"/>
      <c r="P1900" s="248"/>
      <c r="Q1900" s="248"/>
      <c r="R1900" s="248"/>
      <c r="S1900" s="248"/>
      <c r="T1900" s="249"/>
      <c r="AT1900" s="250" t="s">
        <v>189</v>
      </c>
      <c r="AU1900" s="250" t="s">
        <v>84</v>
      </c>
      <c r="AV1900" s="14" t="s">
        <v>24</v>
      </c>
      <c r="AW1900" s="14" t="s">
        <v>39</v>
      </c>
      <c r="AX1900" s="14" t="s">
        <v>76</v>
      </c>
      <c r="AY1900" s="250" t="s">
        <v>179</v>
      </c>
    </row>
    <row r="1901" spans="2:65" s="12" customFormat="1" ht="13.5">
      <c r="B1901" s="216"/>
      <c r="C1901" s="217"/>
      <c r="D1901" s="218" t="s">
        <v>189</v>
      </c>
      <c r="E1901" s="219" t="s">
        <v>22</v>
      </c>
      <c r="F1901" s="220" t="s">
        <v>24</v>
      </c>
      <c r="G1901" s="217"/>
      <c r="H1901" s="221">
        <v>1</v>
      </c>
      <c r="I1901" s="222"/>
      <c r="J1901" s="217"/>
      <c r="K1901" s="217"/>
      <c r="L1901" s="223"/>
      <c r="M1901" s="224"/>
      <c r="N1901" s="225"/>
      <c r="O1901" s="225"/>
      <c r="P1901" s="225"/>
      <c r="Q1901" s="225"/>
      <c r="R1901" s="225"/>
      <c r="S1901" s="225"/>
      <c r="T1901" s="226"/>
      <c r="AT1901" s="227" t="s">
        <v>189</v>
      </c>
      <c r="AU1901" s="227" t="s">
        <v>84</v>
      </c>
      <c r="AV1901" s="12" t="s">
        <v>84</v>
      </c>
      <c r="AW1901" s="12" t="s">
        <v>39</v>
      </c>
      <c r="AX1901" s="12" t="s">
        <v>76</v>
      </c>
      <c r="AY1901" s="227" t="s">
        <v>179</v>
      </c>
    </row>
    <row r="1902" spans="2:65" s="13" customFormat="1" ht="13.5">
      <c r="B1902" s="228"/>
      <c r="C1902" s="229"/>
      <c r="D1902" s="230" t="s">
        <v>189</v>
      </c>
      <c r="E1902" s="231" t="s">
        <v>22</v>
      </c>
      <c r="F1902" s="232" t="s">
        <v>191</v>
      </c>
      <c r="G1902" s="229"/>
      <c r="H1902" s="233">
        <v>1</v>
      </c>
      <c r="I1902" s="234"/>
      <c r="J1902" s="229"/>
      <c r="K1902" s="229"/>
      <c r="L1902" s="235"/>
      <c r="M1902" s="236"/>
      <c r="N1902" s="237"/>
      <c r="O1902" s="237"/>
      <c r="P1902" s="237"/>
      <c r="Q1902" s="237"/>
      <c r="R1902" s="237"/>
      <c r="S1902" s="237"/>
      <c r="T1902" s="238"/>
      <c r="AT1902" s="239" t="s">
        <v>189</v>
      </c>
      <c r="AU1902" s="239" t="s">
        <v>84</v>
      </c>
      <c r="AV1902" s="13" t="s">
        <v>187</v>
      </c>
      <c r="AW1902" s="13" t="s">
        <v>39</v>
      </c>
      <c r="AX1902" s="13" t="s">
        <v>24</v>
      </c>
      <c r="AY1902" s="239" t="s">
        <v>179</v>
      </c>
    </row>
    <row r="1903" spans="2:65" s="1" customFormat="1" ht="31.5" customHeight="1">
      <c r="B1903" s="41"/>
      <c r="C1903" s="254" t="s">
        <v>1294</v>
      </c>
      <c r="D1903" s="254" t="s">
        <v>267</v>
      </c>
      <c r="E1903" s="255" t="s">
        <v>1769</v>
      </c>
      <c r="F1903" s="256" t="s">
        <v>1770</v>
      </c>
      <c r="G1903" s="257" t="s">
        <v>328</v>
      </c>
      <c r="H1903" s="258">
        <v>5</v>
      </c>
      <c r="I1903" s="259"/>
      <c r="J1903" s="260">
        <f>ROUND(I1903*H1903,2)</f>
        <v>0</v>
      </c>
      <c r="K1903" s="256" t="s">
        <v>280</v>
      </c>
      <c r="L1903" s="261"/>
      <c r="M1903" s="262" t="s">
        <v>22</v>
      </c>
      <c r="N1903" s="263" t="s">
        <v>47</v>
      </c>
      <c r="O1903" s="42"/>
      <c r="P1903" s="213">
        <f>O1903*H1903</f>
        <v>0</v>
      </c>
      <c r="Q1903" s="213">
        <v>0</v>
      </c>
      <c r="R1903" s="213">
        <f>Q1903*H1903</f>
        <v>0</v>
      </c>
      <c r="S1903" s="213">
        <v>0</v>
      </c>
      <c r="T1903" s="214">
        <f>S1903*H1903</f>
        <v>0</v>
      </c>
      <c r="AR1903" s="24" t="s">
        <v>311</v>
      </c>
      <c r="AT1903" s="24" t="s">
        <v>267</v>
      </c>
      <c r="AU1903" s="24" t="s">
        <v>84</v>
      </c>
      <c r="AY1903" s="24" t="s">
        <v>179</v>
      </c>
      <c r="BE1903" s="215">
        <f>IF(N1903="základní",J1903,0)</f>
        <v>0</v>
      </c>
      <c r="BF1903" s="215">
        <f>IF(N1903="snížená",J1903,0)</f>
        <v>0</v>
      </c>
      <c r="BG1903" s="215">
        <f>IF(N1903="zákl. přenesená",J1903,0)</f>
        <v>0</v>
      </c>
      <c r="BH1903" s="215">
        <f>IF(N1903="sníž. přenesená",J1903,0)</f>
        <v>0</v>
      </c>
      <c r="BI1903" s="215">
        <f>IF(N1903="nulová",J1903,0)</f>
        <v>0</v>
      </c>
      <c r="BJ1903" s="24" t="s">
        <v>24</v>
      </c>
      <c r="BK1903" s="215">
        <f>ROUND(I1903*H1903,2)</f>
        <v>0</v>
      </c>
      <c r="BL1903" s="24" t="s">
        <v>266</v>
      </c>
      <c r="BM1903" s="24" t="s">
        <v>1771</v>
      </c>
    </row>
    <row r="1904" spans="2:65" s="14" customFormat="1" ht="13.5">
      <c r="B1904" s="240"/>
      <c r="C1904" s="241"/>
      <c r="D1904" s="218" t="s">
        <v>189</v>
      </c>
      <c r="E1904" s="242" t="s">
        <v>22</v>
      </c>
      <c r="F1904" s="243" t="s">
        <v>1772</v>
      </c>
      <c r="G1904" s="241"/>
      <c r="H1904" s="244" t="s">
        <v>22</v>
      </c>
      <c r="I1904" s="245"/>
      <c r="J1904" s="241"/>
      <c r="K1904" s="241"/>
      <c r="L1904" s="246"/>
      <c r="M1904" s="247"/>
      <c r="N1904" s="248"/>
      <c r="O1904" s="248"/>
      <c r="P1904" s="248"/>
      <c r="Q1904" s="248"/>
      <c r="R1904" s="248"/>
      <c r="S1904" s="248"/>
      <c r="T1904" s="249"/>
      <c r="AT1904" s="250" t="s">
        <v>189</v>
      </c>
      <c r="AU1904" s="250" t="s">
        <v>84</v>
      </c>
      <c r="AV1904" s="14" t="s">
        <v>24</v>
      </c>
      <c r="AW1904" s="14" t="s">
        <v>39</v>
      </c>
      <c r="AX1904" s="14" t="s">
        <v>76</v>
      </c>
      <c r="AY1904" s="250" t="s">
        <v>179</v>
      </c>
    </row>
    <row r="1905" spans="2:65" s="12" customFormat="1" ht="13.5">
      <c r="B1905" s="216"/>
      <c r="C1905" s="217"/>
      <c r="D1905" s="218" t="s">
        <v>189</v>
      </c>
      <c r="E1905" s="219" t="s">
        <v>22</v>
      </c>
      <c r="F1905" s="220" t="s">
        <v>187</v>
      </c>
      <c r="G1905" s="217"/>
      <c r="H1905" s="221">
        <v>4</v>
      </c>
      <c r="I1905" s="222"/>
      <c r="J1905" s="217"/>
      <c r="K1905" s="217"/>
      <c r="L1905" s="223"/>
      <c r="M1905" s="224"/>
      <c r="N1905" s="225"/>
      <c r="O1905" s="225"/>
      <c r="P1905" s="225"/>
      <c r="Q1905" s="225"/>
      <c r="R1905" s="225"/>
      <c r="S1905" s="225"/>
      <c r="T1905" s="226"/>
      <c r="AT1905" s="227" t="s">
        <v>189</v>
      </c>
      <c r="AU1905" s="227" t="s">
        <v>84</v>
      </c>
      <c r="AV1905" s="12" t="s">
        <v>84</v>
      </c>
      <c r="AW1905" s="12" t="s">
        <v>39</v>
      </c>
      <c r="AX1905" s="12" t="s">
        <v>76</v>
      </c>
      <c r="AY1905" s="227" t="s">
        <v>179</v>
      </c>
    </row>
    <row r="1906" spans="2:65" s="14" customFormat="1" ht="13.5">
      <c r="B1906" s="240"/>
      <c r="C1906" s="241"/>
      <c r="D1906" s="218" t="s">
        <v>189</v>
      </c>
      <c r="E1906" s="242" t="s">
        <v>22</v>
      </c>
      <c r="F1906" s="243" t="s">
        <v>621</v>
      </c>
      <c r="G1906" s="241"/>
      <c r="H1906" s="244" t="s">
        <v>22</v>
      </c>
      <c r="I1906" s="245"/>
      <c r="J1906" s="241"/>
      <c r="K1906" s="241"/>
      <c r="L1906" s="246"/>
      <c r="M1906" s="247"/>
      <c r="N1906" s="248"/>
      <c r="O1906" s="248"/>
      <c r="P1906" s="248"/>
      <c r="Q1906" s="248"/>
      <c r="R1906" s="248"/>
      <c r="S1906" s="248"/>
      <c r="T1906" s="249"/>
      <c r="AT1906" s="250" t="s">
        <v>189</v>
      </c>
      <c r="AU1906" s="250" t="s">
        <v>84</v>
      </c>
      <c r="AV1906" s="14" t="s">
        <v>24</v>
      </c>
      <c r="AW1906" s="14" t="s">
        <v>39</v>
      </c>
      <c r="AX1906" s="14" t="s">
        <v>76</v>
      </c>
      <c r="AY1906" s="250" t="s">
        <v>179</v>
      </c>
    </row>
    <row r="1907" spans="2:65" s="12" customFormat="1" ht="13.5">
      <c r="B1907" s="216"/>
      <c r="C1907" s="217"/>
      <c r="D1907" s="218" t="s">
        <v>189</v>
      </c>
      <c r="E1907" s="219" t="s">
        <v>22</v>
      </c>
      <c r="F1907" s="220" t="s">
        <v>24</v>
      </c>
      <c r="G1907" s="217"/>
      <c r="H1907" s="221">
        <v>1</v>
      </c>
      <c r="I1907" s="222"/>
      <c r="J1907" s="217"/>
      <c r="K1907" s="217"/>
      <c r="L1907" s="223"/>
      <c r="M1907" s="224"/>
      <c r="N1907" s="225"/>
      <c r="O1907" s="225"/>
      <c r="P1907" s="225"/>
      <c r="Q1907" s="225"/>
      <c r="R1907" s="225"/>
      <c r="S1907" s="225"/>
      <c r="T1907" s="226"/>
      <c r="AT1907" s="227" t="s">
        <v>189</v>
      </c>
      <c r="AU1907" s="227" t="s">
        <v>84</v>
      </c>
      <c r="AV1907" s="12" t="s">
        <v>84</v>
      </c>
      <c r="AW1907" s="12" t="s">
        <v>39</v>
      </c>
      <c r="AX1907" s="12" t="s">
        <v>76</v>
      </c>
      <c r="AY1907" s="227" t="s">
        <v>179</v>
      </c>
    </row>
    <row r="1908" spans="2:65" s="13" customFormat="1" ht="13.5">
      <c r="B1908" s="228"/>
      <c r="C1908" s="229"/>
      <c r="D1908" s="230" t="s">
        <v>189</v>
      </c>
      <c r="E1908" s="231" t="s">
        <v>22</v>
      </c>
      <c r="F1908" s="232" t="s">
        <v>191</v>
      </c>
      <c r="G1908" s="229"/>
      <c r="H1908" s="233">
        <v>5</v>
      </c>
      <c r="I1908" s="234"/>
      <c r="J1908" s="229"/>
      <c r="K1908" s="229"/>
      <c r="L1908" s="235"/>
      <c r="M1908" s="236"/>
      <c r="N1908" s="237"/>
      <c r="O1908" s="237"/>
      <c r="P1908" s="237"/>
      <c r="Q1908" s="237"/>
      <c r="R1908" s="237"/>
      <c r="S1908" s="237"/>
      <c r="T1908" s="238"/>
      <c r="AT1908" s="239" t="s">
        <v>189</v>
      </c>
      <c r="AU1908" s="239" t="s">
        <v>84</v>
      </c>
      <c r="AV1908" s="13" t="s">
        <v>187</v>
      </c>
      <c r="AW1908" s="13" t="s">
        <v>39</v>
      </c>
      <c r="AX1908" s="13" t="s">
        <v>24</v>
      </c>
      <c r="AY1908" s="239" t="s">
        <v>179</v>
      </c>
    </row>
    <row r="1909" spans="2:65" s="1" customFormat="1" ht="31.5" customHeight="1">
      <c r="B1909" s="41"/>
      <c r="C1909" s="254" t="s">
        <v>1773</v>
      </c>
      <c r="D1909" s="254" t="s">
        <v>267</v>
      </c>
      <c r="E1909" s="255" t="s">
        <v>1774</v>
      </c>
      <c r="F1909" s="256" t="s">
        <v>1775</v>
      </c>
      <c r="G1909" s="257" t="s">
        <v>328</v>
      </c>
      <c r="H1909" s="258">
        <v>6</v>
      </c>
      <c r="I1909" s="259"/>
      <c r="J1909" s="260">
        <f>ROUND(I1909*H1909,2)</f>
        <v>0</v>
      </c>
      <c r="K1909" s="256" t="s">
        <v>186</v>
      </c>
      <c r="L1909" s="261"/>
      <c r="M1909" s="262" t="s">
        <v>22</v>
      </c>
      <c r="N1909" s="263" t="s">
        <v>47</v>
      </c>
      <c r="O1909" s="42"/>
      <c r="P1909" s="213">
        <f>O1909*H1909</f>
        <v>0</v>
      </c>
      <c r="Q1909" s="213">
        <v>0</v>
      </c>
      <c r="R1909" s="213">
        <f>Q1909*H1909</f>
        <v>0</v>
      </c>
      <c r="S1909" s="213">
        <v>0</v>
      </c>
      <c r="T1909" s="214">
        <f>S1909*H1909</f>
        <v>0</v>
      </c>
      <c r="AR1909" s="24" t="s">
        <v>311</v>
      </c>
      <c r="AT1909" s="24" t="s">
        <v>267</v>
      </c>
      <c r="AU1909" s="24" t="s">
        <v>84</v>
      </c>
      <c r="AY1909" s="24" t="s">
        <v>179</v>
      </c>
      <c r="BE1909" s="215">
        <f>IF(N1909="základní",J1909,0)</f>
        <v>0</v>
      </c>
      <c r="BF1909" s="215">
        <f>IF(N1909="snížená",J1909,0)</f>
        <v>0</v>
      </c>
      <c r="BG1909" s="215">
        <f>IF(N1909="zákl. přenesená",J1909,0)</f>
        <v>0</v>
      </c>
      <c r="BH1909" s="215">
        <f>IF(N1909="sníž. přenesená",J1909,0)</f>
        <v>0</v>
      </c>
      <c r="BI1909" s="215">
        <f>IF(N1909="nulová",J1909,0)</f>
        <v>0</v>
      </c>
      <c r="BJ1909" s="24" t="s">
        <v>24</v>
      </c>
      <c r="BK1909" s="215">
        <f>ROUND(I1909*H1909,2)</f>
        <v>0</v>
      </c>
      <c r="BL1909" s="24" t="s">
        <v>266</v>
      </c>
      <c r="BM1909" s="24" t="s">
        <v>1776</v>
      </c>
    </row>
    <row r="1910" spans="2:65" s="14" customFormat="1" ht="13.5">
      <c r="B1910" s="240"/>
      <c r="C1910" s="241"/>
      <c r="D1910" s="218" t="s">
        <v>189</v>
      </c>
      <c r="E1910" s="242" t="s">
        <v>22</v>
      </c>
      <c r="F1910" s="243" t="s">
        <v>1772</v>
      </c>
      <c r="G1910" s="241"/>
      <c r="H1910" s="244" t="s">
        <v>22</v>
      </c>
      <c r="I1910" s="245"/>
      <c r="J1910" s="241"/>
      <c r="K1910" s="241"/>
      <c r="L1910" s="246"/>
      <c r="M1910" s="247"/>
      <c r="N1910" s="248"/>
      <c r="O1910" s="248"/>
      <c r="P1910" s="248"/>
      <c r="Q1910" s="248"/>
      <c r="R1910" s="248"/>
      <c r="S1910" s="248"/>
      <c r="T1910" s="249"/>
      <c r="AT1910" s="250" t="s">
        <v>189</v>
      </c>
      <c r="AU1910" s="250" t="s">
        <v>84</v>
      </c>
      <c r="AV1910" s="14" t="s">
        <v>24</v>
      </c>
      <c r="AW1910" s="14" t="s">
        <v>39</v>
      </c>
      <c r="AX1910" s="14" t="s">
        <v>76</v>
      </c>
      <c r="AY1910" s="250" t="s">
        <v>179</v>
      </c>
    </row>
    <row r="1911" spans="2:65" s="12" customFormat="1" ht="13.5">
      <c r="B1911" s="216"/>
      <c r="C1911" s="217"/>
      <c r="D1911" s="218" t="s">
        <v>189</v>
      </c>
      <c r="E1911" s="219" t="s">
        <v>22</v>
      </c>
      <c r="F1911" s="220" t="s">
        <v>187</v>
      </c>
      <c r="G1911" s="217"/>
      <c r="H1911" s="221">
        <v>4</v>
      </c>
      <c r="I1911" s="222"/>
      <c r="J1911" s="217"/>
      <c r="K1911" s="217"/>
      <c r="L1911" s="223"/>
      <c r="M1911" s="224"/>
      <c r="N1911" s="225"/>
      <c r="O1911" s="225"/>
      <c r="P1911" s="225"/>
      <c r="Q1911" s="225"/>
      <c r="R1911" s="225"/>
      <c r="S1911" s="225"/>
      <c r="T1911" s="226"/>
      <c r="AT1911" s="227" t="s">
        <v>189</v>
      </c>
      <c r="AU1911" s="227" t="s">
        <v>84</v>
      </c>
      <c r="AV1911" s="12" t="s">
        <v>84</v>
      </c>
      <c r="AW1911" s="12" t="s">
        <v>39</v>
      </c>
      <c r="AX1911" s="12" t="s">
        <v>76</v>
      </c>
      <c r="AY1911" s="227" t="s">
        <v>179</v>
      </c>
    </row>
    <row r="1912" spans="2:65" s="14" customFormat="1" ht="13.5">
      <c r="B1912" s="240"/>
      <c r="C1912" s="241"/>
      <c r="D1912" s="218" t="s">
        <v>189</v>
      </c>
      <c r="E1912" s="242" t="s">
        <v>22</v>
      </c>
      <c r="F1912" s="243" t="s">
        <v>1768</v>
      </c>
      <c r="G1912" s="241"/>
      <c r="H1912" s="244" t="s">
        <v>22</v>
      </c>
      <c r="I1912" s="245"/>
      <c r="J1912" s="241"/>
      <c r="K1912" s="241"/>
      <c r="L1912" s="246"/>
      <c r="M1912" s="247"/>
      <c r="N1912" s="248"/>
      <c r="O1912" s="248"/>
      <c r="P1912" s="248"/>
      <c r="Q1912" s="248"/>
      <c r="R1912" s="248"/>
      <c r="S1912" s="248"/>
      <c r="T1912" s="249"/>
      <c r="AT1912" s="250" t="s">
        <v>189</v>
      </c>
      <c r="AU1912" s="250" t="s">
        <v>84</v>
      </c>
      <c r="AV1912" s="14" t="s">
        <v>24</v>
      </c>
      <c r="AW1912" s="14" t="s">
        <v>39</v>
      </c>
      <c r="AX1912" s="14" t="s">
        <v>76</v>
      </c>
      <c r="AY1912" s="250" t="s">
        <v>179</v>
      </c>
    </row>
    <row r="1913" spans="2:65" s="12" customFormat="1" ht="13.5">
      <c r="B1913" s="216"/>
      <c r="C1913" s="217"/>
      <c r="D1913" s="218" t="s">
        <v>189</v>
      </c>
      <c r="E1913" s="219" t="s">
        <v>22</v>
      </c>
      <c r="F1913" s="220" t="s">
        <v>24</v>
      </c>
      <c r="G1913" s="217"/>
      <c r="H1913" s="221">
        <v>1</v>
      </c>
      <c r="I1913" s="222"/>
      <c r="J1913" s="217"/>
      <c r="K1913" s="217"/>
      <c r="L1913" s="223"/>
      <c r="M1913" s="224"/>
      <c r="N1913" s="225"/>
      <c r="O1913" s="225"/>
      <c r="P1913" s="225"/>
      <c r="Q1913" s="225"/>
      <c r="R1913" s="225"/>
      <c r="S1913" s="225"/>
      <c r="T1913" s="226"/>
      <c r="AT1913" s="227" t="s">
        <v>189</v>
      </c>
      <c r="AU1913" s="227" t="s">
        <v>84</v>
      </c>
      <c r="AV1913" s="12" t="s">
        <v>84</v>
      </c>
      <c r="AW1913" s="12" t="s">
        <v>39</v>
      </c>
      <c r="AX1913" s="12" t="s">
        <v>76</v>
      </c>
      <c r="AY1913" s="227" t="s">
        <v>179</v>
      </c>
    </row>
    <row r="1914" spans="2:65" s="14" customFormat="1" ht="13.5">
      <c r="B1914" s="240"/>
      <c r="C1914" s="241"/>
      <c r="D1914" s="218" t="s">
        <v>189</v>
      </c>
      <c r="E1914" s="242" t="s">
        <v>22</v>
      </c>
      <c r="F1914" s="243" t="s">
        <v>1744</v>
      </c>
      <c r="G1914" s="241"/>
      <c r="H1914" s="244" t="s">
        <v>22</v>
      </c>
      <c r="I1914" s="245"/>
      <c r="J1914" s="241"/>
      <c r="K1914" s="241"/>
      <c r="L1914" s="246"/>
      <c r="M1914" s="247"/>
      <c r="N1914" s="248"/>
      <c r="O1914" s="248"/>
      <c r="P1914" s="248"/>
      <c r="Q1914" s="248"/>
      <c r="R1914" s="248"/>
      <c r="S1914" s="248"/>
      <c r="T1914" s="249"/>
      <c r="AT1914" s="250" t="s">
        <v>189</v>
      </c>
      <c r="AU1914" s="250" t="s">
        <v>84</v>
      </c>
      <c r="AV1914" s="14" t="s">
        <v>24</v>
      </c>
      <c r="AW1914" s="14" t="s">
        <v>39</v>
      </c>
      <c r="AX1914" s="14" t="s">
        <v>76</v>
      </c>
      <c r="AY1914" s="250" t="s">
        <v>179</v>
      </c>
    </row>
    <row r="1915" spans="2:65" s="12" customFormat="1" ht="13.5">
      <c r="B1915" s="216"/>
      <c r="C1915" s="217"/>
      <c r="D1915" s="218" t="s">
        <v>189</v>
      </c>
      <c r="E1915" s="219" t="s">
        <v>22</v>
      </c>
      <c r="F1915" s="220" t="s">
        <v>1743</v>
      </c>
      <c r="G1915" s="217"/>
      <c r="H1915" s="221">
        <v>1</v>
      </c>
      <c r="I1915" s="222"/>
      <c r="J1915" s="217"/>
      <c r="K1915" s="217"/>
      <c r="L1915" s="223"/>
      <c r="M1915" s="224"/>
      <c r="N1915" s="225"/>
      <c r="O1915" s="225"/>
      <c r="P1915" s="225"/>
      <c r="Q1915" s="225"/>
      <c r="R1915" s="225"/>
      <c r="S1915" s="225"/>
      <c r="T1915" s="226"/>
      <c r="AT1915" s="227" t="s">
        <v>189</v>
      </c>
      <c r="AU1915" s="227" t="s">
        <v>84</v>
      </c>
      <c r="AV1915" s="12" t="s">
        <v>84</v>
      </c>
      <c r="AW1915" s="12" t="s">
        <v>39</v>
      </c>
      <c r="AX1915" s="12" t="s">
        <v>76</v>
      </c>
      <c r="AY1915" s="227" t="s">
        <v>179</v>
      </c>
    </row>
    <row r="1916" spans="2:65" s="13" customFormat="1" ht="13.5">
      <c r="B1916" s="228"/>
      <c r="C1916" s="229"/>
      <c r="D1916" s="230" t="s">
        <v>189</v>
      </c>
      <c r="E1916" s="231" t="s">
        <v>22</v>
      </c>
      <c r="F1916" s="232" t="s">
        <v>191</v>
      </c>
      <c r="G1916" s="229"/>
      <c r="H1916" s="233">
        <v>6</v>
      </c>
      <c r="I1916" s="234"/>
      <c r="J1916" s="229"/>
      <c r="K1916" s="229"/>
      <c r="L1916" s="235"/>
      <c r="M1916" s="236"/>
      <c r="N1916" s="237"/>
      <c r="O1916" s="237"/>
      <c r="P1916" s="237"/>
      <c r="Q1916" s="237"/>
      <c r="R1916" s="237"/>
      <c r="S1916" s="237"/>
      <c r="T1916" s="238"/>
      <c r="AT1916" s="239" t="s">
        <v>189</v>
      </c>
      <c r="AU1916" s="239" t="s">
        <v>84</v>
      </c>
      <c r="AV1916" s="13" t="s">
        <v>187</v>
      </c>
      <c r="AW1916" s="13" t="s">
        <v>39</v>
      </c>
      <c r="AX1916" s="13" t="s">
        <v>24</v>
      </c>
      <c r="AY1916" s="239" t="s">
        <v>179</v>
      </c>
    </row>
    <row r="1917" spans="2:65" s="1" customFormat="1" ht="22.5" customHeight="1">
      <c r="B1917" s="41"/>
      <c r="C1917" s="254" t="s">
        <v>1299</v>
      </c>
      <c r="D1917" s="254" t="s">
        <v>267</v>
      </c>
      <c r="E1917" s="255" t="s">
        <v>1777</v>
      </c>
      <c r="F1917" s="256" t="s">
        <v>1778</v>
      </c>
      <c r="G1917" s="257" t="s">
        <v>328</v>
      </c>
      <c r="H1917" s="258">
        <v>1</v>
      </c>
      <c r="I1917" s="259"/>
      <c r="J1917" s="260">
        <f>ROUND(I1917*H1917,2)</f>
        <v>0</v>
      </c>
      <c r="K1917" s="256" t="s">
        <v>186</v>
      </c>
      <c r="L1917" s="261"/>
      <c r="M1917" s="262" t="s">
        <v>22</v>
      </c>
      <c r="N1917" s="263" t="s">
        <v>47</v>
      </c>
      <c r="O1917" s="42"/>
      <c r="P1917" s="213">
        <f>O1917*H1917</f>
        <v>0</v>
      </c>
      <c r="Q1917" s="213">
        <v>0</v>
      </c>
      <c r="R1917" s="213">
        <f>Q1917*H1917</f>
        <v>0</v>
      </c>
      <c r="S1917" s="213">
        <v>0</v>
      </c>
      <c r="T1917" s="214">
        <f>S1917*H1917</f>
        <v>0</v>
      </c>
      <c r="AR1917" s="24" t="s">
        <v>311</v>
      </c>
      <c r="AT1917" s="24" t="s">
        <v>267</v>
      </c>
      <c r="AU1917" s="24" t="s">
        <v>84</v>
      </c>
      <c r="AY1917" s="24" t="s">
        <v>179</v>
      </c>
      <c r="BE1917" s="215">
        <f>IF(N1917="základní",J1917,0)</f>
        <v>0</v>
      </c>
      <c r="BF1917" s="215">
        <f>IF(N1917="snížená",J1917,0)</f>
        <v>0</v>
      </c>
      <c r="BG1917" s="215">
        <f>IF(N1917="zákl. přenesená",J1917,0)</f>
        <v>0</v>
      </c>
      <c r="BH1917" s="215">
        <f>IF(N1917="sníž. přenesená",J1917,0)</f>
        <v>0</v>
      </c>
      <c r="BI1917" s="215">
        <f>IF(N1917="nulová",J1917,0)</f>
        <v>0</v>
      </c>
      <c r="BJ1917" s="24" t="s">
        <v>24</v>
      </c>
      <c r="BK1917" s="215">
        <f>ROUND(I1917*H1917,2)</f>
        <v>0</v>
      </c>
      <c r="BL1917" s="24" t="s">
        <v>266</v>
      </c>
      <c r="BM1917" s="24" t="s">
        <v>1779</v>
      </c>
    </row>
    <row r="1918" spans="2:65" s="14" customFormat="1" ht="13.5">
      <c r="B1918" s="240"/>
      <c r="C1918" s="241"/>
      <c r="D1918" s="218" t="s">
        <v>189</v>
      </c>
      <c r="E1918" s="242" t="s">
        <v>22</v>
      </c>
      <c r="F1918" s="243" t="s">
        <v>1768</v>
      </c>
      <c r="G1918" s="241"/>
      <c r="H1918" s="244" t="s">
        <v>22</v>
      </c>
      <c r="I1918" s="245"/>
      <c r="J1918" s="241"/>
      <c r="K1918" s="241"/>
      <c r="L1918" s="246"/>
      <c r="M1918" s="247"/>
      <c r="N1918" s="248"/>
      <c r="O1918" s="248"/>
      <c r="P1918" s="248"/>
      <c r="Q1918" s="248"/>
      <c r="R1918" s="248"/>
      <c r="S1918" s="248"/>
      <c r="T1918" s="249"/>
      <c r="AT1918" s="250" t="s">
        <v>189</v>
      </c>
      <c r="AU1918" s="250" t="s">
        <v>84</v>
      </c>
      <c r="AV1918" s="14" t="s">
        <v>24</v>
      </c>
      <c r="AW1918" s="14" t="s">
        <v>39</v>
      </c>
      <c r="AX1918" s="14" t="s">
        <v>76</v>
      </c>
      <c r="AY1918" s="250" t="s">
        <v>179</v>
      </c>
    </row>
    <row r="1919" spans="2:65" s="12" customFormat="1" ht="13.5">
      <c r="B1919" s="216"/>
      <c r="C1919" s="217"/>
      <c r="D1919" s="218" t="s">
        <v>189</v>
      </c>
      <c r="E1919" s="219" t="s">
        <v>22</v>
      </c>
      <c r="F1919" s="220" t="s">
        <v>24</v>
      </c>
      <c r="G1919" s="217"/>
      <c r="H1919" s="221">
        <v>1</v>
      </c>
      <c r="I1919" s="222"/>
      <c r="J1919" s="217"/>
      <c r="K1919" s="217"/>
      <c r="L1919" s="223"/>
      <c r="M1919" s="224"/>
      <c r="N1919" s="225"/>
      <c r="O1919" s="225"/>
      <c r="P1919" s="225"/>
      <c r="Q1919" s="225"/>
      <c r="R1919" s="225"/>
      <c r="S1919" s="225"/>
      <c r="T1919" s="226"/>
      <c r="AT1919" s="227" t="s">
        <v>189</v>
      </c>
      <c r="AU1919" s="227" t="s">
        <v>84</v>
      </c>
      <c r="AV1919" s="12" t="s">
        <v>84</v>
      </c>
      <c r="AW1919" s="12" t="s">
        <v>39</v>
      </c>
      <c r="AX1919" s="12" t="s">
        <v>76</v>
      </c>
      <c r="AY1919" s="227" t="s">
        <v>179</v>
      </c>
    </row>
    <row r="1920" spans="2:65" s="13" customFormat="1" ht="13.5">
      <c r="B1920" s="228"/>
      <c r="C1920" s="229"/>
      <c r="D1920" s="230" t="s">
        <v>189</v>
      </c>
      <c r="E1920" s="231" t="s">
        <v>22</v>
      </c>
      <c r="F1920" s="232" t="s">
        <v>191</v>
      </c>
      <c r="G1920" s="229"/>
      <c r="H1920" s="233">
        <v>1</v>
      </c>
      <c r="I1920" s="234"/>
      <c r="J1920" s="229"/>
      <c r="K1920" s="229"/>
      <c r="L1920" s="235"/>
      <c r="M1920" s="236"/>
      <c r="N1920" s="237"/>
      <c r="O1920" s="237"/>
      <c r="P1920" s="237"/>
      <c r="Q1920" s="237"/>
      <c r="R1920" s="237"/>
      <c r="S1920" s="237"/>
      <c r="T1920" s="238"/>
      <c r="AT1920" s="239" t="s">
        <v>189</v>
      </c>
      <c r="AU1920" s="239" t="s">
        <v>84</v>
      </c>
      <c r="AV1920" s="13" t="s">
        <v>187</v>
      </c>
      <c r="AW1920" s="13" t="s">
        <v>39</v>
      </c>
      <c r="AX1920" s="13" t="s">
        <v>24</v>
      </c>
      <c r="AY1920" s="239" t="s">
        <v>179</v>
      </c>
    </row>
    <row r="1921" spans="2:65" s="1" customFormat="1" ht="22.5" customHeight="1">
      <c r="B1921" s="41"/>
      <c r="C1921" s="254" t="s">
        <v>1780</v>
      </c>
      <c r="D1921" s="254" t="s">
        <v>267</v>
      </c>
      <c r="E1921" s="255" t="s">
        <v>1781</v>
      </c>
      <c r="F1921" s="256" t="s">
        <v>1782</v>
      </c>
      <c r="G1921" s="257" t="s">
        <v>328</v>
      </c>
      <c r="H1921" s="258">
        <v>2</v>
      </c>
      <c r="I1921" s="259"/>
      <c r="J1921" s="260">
        <f>ROUND(I1921*H1921,2)</f>
        <v>0</v>
      </c>
      <c r="K1921" s="256" t="s">
        <v>280</v>
      </c>
      <c r="L1921" s="261"/>
      <c r="M1921" s="262" t="s">
        <v>22</v>
      </c>
      <c r="N1921" s="263" t="s">
        <v>47</v>
      </c>
      <c r="O1921" s="42"/>
      <c r="P1921" s="213">
        <f>O1921*H1921</f>
        <v>0</v>
      </c>
      <c r="Q1921" s="213">
        <v>0</v>
      </c>
      <c r="R1921" s="213">
        <f>Q1921*H1921</f>
        <v>0</v>
      </c>
      <c r="S1921" s="213">
        <v>0</v>
      </c>
      <c r="T1921" s="214">
        <f>S1921*H1921</f>
        <v>0</v>
      </c>
      <c r="AR1921" s="24" t="s">
        <v>311</v>
      </c>
      <c r="AT1921" s="24" t="s">
        <v>267</v>
      </c>
      <c r="AU1921" s="24" t="s">
        <v>84</v>
      </c>
      <c r="AY1921" s="24" t="s">
        <v>179</v>
      </c>
      <c r="BE1921" s="215">
        <f>IF(N1921="základní",J1921,0)</f>
        <v>0</v>
      </c>
      <c r="BF1921" s="215">
        <f>IF(N1921="snížená",J1921,0)</f>
        <v>0</v>
      </c>
      <c r="BG1921" s="215">
        <f>IF(N1921="zákl. přenesená",J1921,0)</f>
        <v>0</v>
      </c>
      <c r="BH1921" s="215">
        <f>IF(N1921="sníž. přenesená",J1921,0)</f>
        <v>0</v>
      </c>
      <c r="BI1921" s="215">
        <f>IF(N1921="nulová",J1921,0)</f>
        <v>0</v>
      </c>
      <c r="BJ1921" s="24" t="s">
        <v>24</v>
      </c>
      <c r="BK1921" s="215">
        <f>ROUND(I1921*H1921,2)</f>
        <v>0</v>
      </c>
      <c r="BL1921" s="24" t="s">
        <v>266</v>
      </c>
      <c r="BM1921" s="24" t="s">
        <v>1783</v>
      </c>
    </row>
    <row r="1922" spans="2:65" s="14" customFormat="1" ht="13.5">
      <c r="B1922" s="240"/>
      <c r="C1922" s="241"/>
      <c r="D1922" s="218" t="s">
        <v>189</v>
      </c>
      <c r="E1922" s="242" t="s">
        <v>22</v>
      </c>
      <c r="F1922" s="243" t="s">
        <v>317</v>
      </c>
      <c r="G1922" s="241"/>
      <c r="H1922" s="244" t="s">
        <v>22</v>
      </c>
      <c r="I1922" s="245"/>
      <c r="J1922" s="241"/>
      <c r="K1922" s="241"/>
      <c r="L1922" s="246"/>
      <c r="M1922" s="247"/>
      <c r="N1922" s="248"/>
      <c r="O1922" s="248"/>
      <c r="P1922" s="248"/>
      <c r="Q1922" s="248"/>
      <c r="R1922" s="248"/>
      <c r="S1922" s="248"/>
      <c r="T1922" s="249"/>
      <c r="AT1922" s="250" t="s">
        <v>189</v>
      </c>
      <c r="AU1922" s="250" t="s">
        <v>84</v>
      </c>
      <c r="AV1922" s="14" t="s">
        <v>24</v>
      </c>
      <c r="AW1922" s="14" t="s">
        <v>39</v>
      </c>
      <c r="AX1922" s="14" t="s">
        <v>76</v>
      </c>
      <c r="AY1922" s="250" t="s">
        <v>179</v>
      </c>
    </row>
    <row r="1923" spans="2:65" s="12" customFormat="1" ht="13.5">
      <c r="B1923" s="216"/>
      <c r="C1923" s="217"/>
      <c r="D1923" s="218" t="s">
        <v>189</v>
      </c>
      <c r="E1923" s="219" t="s">
        <v>22</v>
      </c>
      <c r="F1923" s="220" t="s">
        <v>24</v>
      </c>
      <c r="G1923" s="217"/>
      <c r="H1923" s="221">
        <v>1</v>
      </c>
      <c r="I1923" s="222"/>
      <c r="J1923" s="217"/>
      <c r="K1923" s="217"/>
      <c r="L1923" s="223"/>
      <c r="M1923" s="224"/>
      <c r="N1923" s="225"/>
      <c r="O1923" s="225"/>
      <c r="P1923" s="225"/>
      <c r="Q1923" s="225"/>
      <c r="R1923" s="225"/>
      <c r="S1923" s="225"/>
      <c r="T1923" s="226"/>
      <c r="AT1923" s="227" t="s">
        <v>189</v>
      </c>
      <c r="AU1923" s="227" t="s">
        <v>84</v>
      </c>
      <c r="AV1923" s="12" t="s">
        <v>84</v>
      </c>
      <c r="AW1923" s="12" t="s">
        <v>39</v>
      </c>
      <c r="AX1923" s="12" t="s">
        <v>76</v>
      </c>
      <c r="AY1923" s="227" t="s">
        <v>179</v>
      </c>
    </row>
    <row r="1924" spans="2:65" s="14" customFormat="1" ht="13.5">
      <c r="B1924" s="240"/>
      <c r="C1924" s="241"/>
      <c r="D1924" s="218" t="s">
        <v>189</v>
      </c>
      <c r="E1924" s="242" t="s">
        <v>22</v>
      </c>
      <c r="F1924" s="243" t="s">
        <v>1749</v>
      </c>
      <c r="G1924" s="241"/>
      <c r="H1924" s="244" t="s">
        <v>22</v>
      </c>
      <c r="I1924" s="245"/>
      <c r="J1924" s="241"/>
      <c r="K1924" s="241"/>
      <c r="L1924" s="246"/>
      <c r="M1924" s="247"/>
      <c r="N1924" s="248"/>
      <c r="O1924" s="248"/>
      <c r="P1924" s="248"/>
      <c r="Q1924" s="248"/>
      <c r="R1924" s="248"/>
      <c r="S1924" s="248"/>
      <c r="T1924" s="249"/>
      <c r="AT1924" s="250" t="s">
        <v>189</v>
      </c>
      <c r="AU1924" s="250" t="s">
        <v>84</v>
      </c>
      <c r="AV1924" s="14" t="s">
        <v>24</v>
      </c>
      <c r="AW1924" s="14" t="s">
        <v>39</v>
      </c>
      <c r="AX1924" s="14" t="s">
        <v>76</v>
      </c>
      <c r="AY1924" s="250" t="s">
        <v>179</v>
      </c>
    </row>
    <row r="1925" spans="2:65" s="12" customFormat="1" ht="13.5">
      <c r="B1925" s="216"/>
      <c r="C1925" s="217"/>
      <c r="D1925" s="218" t="s">
        <v>189</v>
      </c>
      <c r="E1925" s="219" t="s">
        <v>22</v>
      </c>
      <c r="F1925" s="220" t="s">
        <v>24</v>
      </c>
      <c r="G1925" s="217"/>
      <c r="H1925" s="221">
        <v>1</v>
      </c>
      <c r="I1925" s="222"/>
      <c r="J1925" s="217"/>
      <c r="K1925" s="217"/>
      <c r="L1925" s="223"/>
      <c r="M1925" s="224"/>
      <c r="N1925" s="225"/>
      <c r="O1925" s="225"/>
      <c r="P1925" s="225"/>
      <c r="Q1925" s="225"/>
      <c r="R1925" s="225"/>
      <c r="S1925" s="225"/>
      <c r="T1925" s="226"/>
      <c r="AT1925" s="227" t="s">
        <v>189</v>
      </c>
      <c r="AU1925" s="227" t="s">
        <v>84</v>
      </c>
      <c r="AV1925" s="12" t="s">
        <v>84</v>
      </c>
      <c r="AW1925" s="12" t="s">
        <v>39</v>
      </c>
      <c r="AX1925" s="12" t="s">
        <v>76</v>
      </c>
      <c r="AY1925" s="227" t="s">
        <v>179</v>
      </c>
    </row>
    <row r="1926" spans="2:65" s="13" customFormat="1" ht="13.5">
      <c r="B1926" s="228"/>
      <c r="C1926" s="229"/>
      <c r="D1926" s="230" t="s">
        <v>189</v>
      </c>
      <c r="E1926" s="231" t="s">
        <v>22</v>
      </c>
      <c r="F1926" s="232" t="s">
        <v>191</v>
      </c>
      <c r="G1926" s="229"/>
      <c r="H1926" s="233">
        <v>2</v>
      </c>
      <c r="I1926" s="234"/>
      <c r="J1926" s="229"/>
      <c r="K1926" s="229"/>
      <c r="L1926" s="235"/>
      <c r="M1926" s="236"/>
      <c r="N1926" s="237"/>
      <c r="O1926" s="237"/>
      <c r="P1926" s="237"/>
      <c r="Q1926" s="237"/>
      <c r="R1926" s="237"/>
      <c r="S1926" s="237"/>
      <c r="T1926" s="238"/>
      <c r="AT1926" s="239" t="s">
        <v>189</v>
      </c>
      <c r="AU1926" s="239" t="s">
        <v>84</v>
      </c>
      <c r="AV1926" s="13" t="s">
        <v>187</v>
      </c>
      <c r="AW1926" s="13" t="s">
        <v>39</v>
      </c>
      <c r="AX1926" s="13" t="s">
        <v>24</v>
      </c>
      <c r="AY1926" s="239" t="s">
        <v>179</v>
      </c>
    </row>
    <row r="1927" spans="2:65" s="1" customFormat="1" ht="22.5" customHeight="1">
      <c r="B1927" s="41"/>
      <c r="C1927" s="204" t="s">
        <v>1305</v>
      </c>
      <c r="D1927" s="204" t="s">
        <v>182</v>
      </c>
      <c r="E1927" s="205" t="s">
        <v>1784</v>
      </c>
      <c r="F1927" s="206" t="s">
        <v>1785</v>
      </c>
      <c r="G1927" s="207" t="s">
        <v>328</v>
      </c>
      <c r="H1927" s="208">
        <v>1</v>
      </c>
      <c r="I1927" s="209"/>
      <c r="J1927" s="210">
        <f>ROUND(I1927*H1927,2)</f>
        <v>0</v>
      </c>
      <c r="K1927" s="206" t="s">
        <v>186</v>
      </c>
      <c r="L1927" s="61"/>
      <c r="M1927" s="211" t="s">
        <v>22</v>
      </c>
      <c r="N1927" s="212" t="s">
        <v>47</v>
      </c>
      <c r="O1927" s="42"/>
      <c r="P1927" s="213">
        <f>O1927*H1927</f>
        <v>0</v>
      </c>
      <c r="Q1927" s="213">
        <v>0</v>
      </c>
      <c r="R1927" s="213">
        <f>Q1927*H1927</f>
        <v>0</v>
      </c>
      <c r="S1927" s="213">
        <v>0</v>
      </c>
      <c r="T1927" s="214">
        <f>S1927*H1927</f>
        <v>0</v>
      </c>
      <c r="AR1927" s="24" t="s">
        <v>266</v>
      </c>
      <c r="AT1927" s="24" t="s">
        <v>182</v>
      </c>
      <c r="AU1927" s="24" t="s">
        <v>84</v>
      </c>
      <c r="AY1927" s="24" t="s">
        <v>179</v>
      </c>
      <c r="BE1927" s="215">
        <f>IF(N1927="základní",J1927,0)</f>
        <v>0</v>
      </c>
      <c r="BF1927" s="215">
        <f>IF(N1927="snížená",J1927,0)</f>
        <v>0</v>
      </c>
      <c r="BG1927" s="215">
        <f>IF(N1927="zákl. přenesená",J1927,0)</f>
        <v>0</v>
      </c>
      <c r="BH1927" s="215">
        <f>IF(N1927="sníž. přenesená",J1927,0)</f>
        <v>0</v>
      </c>
      <c r="BI1927" s="215">
        <f>IF(N1927="nulová",J1927,0)</f>
        <v>0</v>
      </c>
      <c r="BJ1927" s="24" t="s">
        <v>24</v>
      </c>
      <c r="BK1927" s="215">
        <f>ROUND(I1927*H1927,2)</f>
        <v>0</v>
      </c>
      <c r="BL1927" s="24" t="s">
        <v>266</v>
      </c>
      <c r="BM1927" s="24" t="s">
        <v>1786</v>
      </c>
    </row>
    <row r="1928" spans="2:65" s="14" customFormat="1" ht="13.5">
      <c r="B1928" s="240"/>
      <c r="C1928" s="241"/>
      <c r="D1928" s="218" t="s">
        <v>189</v>
      </c>
      <c r="E1928" s="242" t="s">
        <v>22</v>
      </c>
      <c r="F1928" s="243" t="s">
        <v>1753</v>
      </c>
      <c r="G1928" s="241"/>
      <c r="H1928" s="244" t="s">
        <v>22</v>
      </c>
      <c r="I1928" s="245"/>
      <c r="J1928" s="241"/>
      <c r="K1928" s="241"/>
      <c r="L1928" s="246"/>
      <c r="M1928" s="247"/>
      <c r="N1928" s="248"/>
      <c r="O1928" s="248"/>
      <c r="P1928" s="248"/>
      <c r="Q1928" s="248"/>
      <c r="R1928" s="248"/>
      <c r="S1928" s="248"/>
      <c r="T1928" s="249"/>
      <c r="AT1928" s="250" t="s">
        <v>189</v>
      </c>
      <c r="AU1928" s="250" t="s">
        <v>84</v>
      </c>
      <c r="AV1928" s="14" t="s">
        <v>24</v>
      </c>
      <c r="AW1928" s="14" t="s">
        <v>39</v>
      </c>
      <c r="AX1928" s="14" t="s">
        <v>76</v>
      </c>
      <c r="AY1928" s="250" t="s">
        <v>179</v>
      </c>
    </row>
    <row r="1929" spans="2:65" s="12" customFormat="1" ht="13.5">
      <c r="B1929" s="216"/>
      <c r="C1929" s="217"/>
      <c r="D1929" s="218" t="s">
        <v>189</v>
      </c>
      <c r="E1929" s="219" t="s">
        <v>22</v>
      </c>
      <c r="F1929" s="220" t="s">
        <v>24</v>
      </c>
      <c r="G1929" s="217"/>
      <c r="H1929" s="221">
        <v>1</v>
      </c>
      <c r="I1929" s="222"/>
      <c r="J1929" s="217"/>
      <c r="K1929" s="217"/>
      <c r="L1929" s="223"/>
      <c r="M1929" s="224"/>
      <c r="N1929" s="225"/>
      <c r="O1929" s="225"/>
      <c r="P1929" s="225"/>
      <c r="Q1929" s="225"/>
      <c r="R1929" s="225"/>
      <c r="S1929" s="225"/>
      <c r="T1929" s="226"/>
      <c r="AT1929" s="227" t="s">
        <v>189</v>
      </c>
      <c r="AU1929" s="227" t="s">
        <v>84</v>
      </c>
      <c r="AV1929" s="12" t="s">
        <v>84</v>
      </c>
      <c r="AW1929" s="12" t="s">
        <v>39</v>
      </c>
      <c r="AX1929" s="12" t="s">
        <v>76</v>
      </c>
      <c r="AY1929" s="227" t="s">
        <v>179</v>
      </c>
    </row>
    <row r="1930" spans="2:65" s="13" customFormat="1" ht="13.5">
      <c r="B1930" s="228"/>
      <c r="C1930" s="229"/>
      <c r="D1930" s="230" t="s">
        <v>189</v>
      </c>
      <c r="E1930" s="231" t="s">
        <v>22</v>
      </c>
      <c r="F1930" s="232" t="s">
        <v>191</v>
      </c>
      <c r="G1930" s="229"/>
      <c r="H1930" s="233">
        <v>1</v>
      </c>
      <c r="I1930" s="234"/>
      <c r="J1930" s="229"/>
      <c r="K1930" s="229"/>
      <c r="L1930" s="235"/>
      <c r="M1930" s="236"/>
      <c r="N1930" s="237"/>
      <c r="O1930" s="237"/>
      <c r="P1930" s="237"/>
      <c r="Q1930" s="237"/>
      <c r="R1930" s="237"/>
      <c r="S1930" s="237"/>
      <c r="T1930" s="238"/>
      <c r="AT1930" s="239" t="s">
        <v>189</v>
      </c>
      <c r="AU1930" s="239" t="s">
        <v>84</v>
      </c>
      <c r="AV1930" s="13" t="s">
        <v>187</v>
      </c>
      <c r="AW1930" s="13" t="s">
        <v>39</v>
      </c>
      <c r="AX1930" s="13" t="s">
        <v>24</v>
      </c>
      <c r="AY1930" s="239" t="s">
        <v>179</v>
      </c>
    </row>
    <row r="1931" spans="2:65" s="1" customFormat="1" ht="31.5" customHeight="1">
      <c r="B1931" s="41"/>
      <c r="C1931" s="204" t="s">
        <v>1787</v>
      </c>
      <c r="D1931" s="204" t="s">
        <v>182</v>
      </c>
      <c r="E1931" s="205" t="s">
        <v>1788</v>
      </c>
      <c r="F1931" s="206" t="s">
        <v>1789</v>
      </c>
      <c r="G1931" s="207" t="s">
        <v>185</v>
      </c>
      <c r="H1931" s="208">
        <v>9.6180000000000003</v>
      </c>
      <c r="I1931" s="209"/>
      <c r="J1931" s="210">
        <f>ROUND(I1931*H1931,2)</f>
        <v>0</v>
      </c>
      <c r="K1931" s="206" t="s">
        <v>186</v>
      </c>
      <c r="L1931" s="61"/>
      <c r="M1931" s="211" t="s">
        <v>22</v>
      </c>
      <c r="N1931" s="212" t="s">
        <v>47</v>
      </c>
      <c r="O1931" s="42"/>
      <c r="P1931" s="213">
        <f>O1931*H1931</f>
        <v>0</v>
      </c>
      <c r="Q1931" s="213">
        <v>0</v>
      </c>
      <c r="R1931" s="213">
        <f>Q1931*H1931</f>
        <v>0</v>
      </c>
      <c r="S1931" s="213">
        <v>0</v>
      </c>
      <c r="T1931" s="214">
        <f>S1931*H1931</f>
        <v>0</v>
      </c>
      <c r="AR1931" s="24" t="s">
        <v>266</v>
      </c>
      <c r="AT1931" s="24" t="s">
        <v>182</v>
      </c>
      <c r="AU1931" s="24" t="s">
        <v>84</v>
      </c>
      <c r="AY1931" s="24" t="s">
        <v>179</v>
      </c>
      <c r="BE1931" s="215">
        <f>IF(N1931="základní",J1931,0)</f>
        <v>0</v>
      </c>
      <c r="BF1931" s="215">
        <f>IF(N1931="snížená",J1931,0)</f>
        <v>0</v>
      </c>
      <c r="BG1931" s="215">
        <f>IF(N1931="zákl. přenesená",J1931,0)</f>
        <v>0</v>
      </c>
      <c r="BH1931" s="215">
        <f>IF(N1931="sníž. přenesená",J1931,0)</f>
        <v>0</v>
      </c>
      <c r="BI1931" s="215">
        <f>IF(N1931="nulová",J1931,0)</f>
        <v>0</v>
      </c>
      <c r="BJ1931" s="24" t="s">
        <v>24</v>
      </c>
      <c r="BK1931" s="215">
        <f>ROUND(I1931*H1931,2)</f>
        <v>0</v>
      </c>
      <c r="BL1931" s="24" t="s">
        <v>266</v>
      </c>
      <c r="BM1931" s="24" t="s">
        <v>1790</v>
      </c>
    </row>
    <row r="1932" spans="2:65" s="14" customFormat="1" ht="13.5">
      <c r="B1932" s="240"/>
      <c r="C1932" s="241"/>
      <c r="D1932" s="218" t="s">
        <v>189</v>
      </c>
      <c r="E1932" s="242" t="s">
        <v>22</v>
      </c>
      <c r="F1932" s="243" t="s">
        <v>1375</v>
      </c>
      <c r="G1932" s="241"/>
      <c r="H1932" s="244" t="s">
        <v>22</v>
      </c>
      <c r="I1932" s="245"/>
      <c r="J1932" s="241"/>
      <c r="K1932" s="241"/>
      <c r="L1932" s="246"/>
      <c r="M1932" s="247"/>
      <c r="N1932" s="248"/>
      <c r="O1932" s="248"/>
      <c r="P1932" s="248"/>
      <c r="Q1932" s="248"/>
      <c r="R1932" s="248"/>
      <c r="S1932" s="248"/>
      <c r="T1932" s="249"/>
      <c r="AT1932" s="250" t="s">
        <v>189</v>
      </c>
      <c r="AU1932" s="250" t="s">
        <v>84</v>
      </c>
      <c r="AV1932" s="14" t="s">
        <v>24</v>
      </c>
      <c r="AW1932" s="14" t="s">
        <v>39</v>
      </c>
      <c r="AX1932" s="14" t="s">
        <v>76</v>
      </c>
      <c r="AY1932" s="250" t="s">
        <v>179</v>
      </c>
    </row>
    <row r="1933" spans="2:65" s="14" customFormat="1" ht="13.5">
      <c r="B1933" s="240"/>
      <c r="C1933" s="241"/>
      <c r="D1933" s="218" t="s">
        <v>189</v>
      </c>
      <c r="E1933" s="242" t="s">
        <v>22</v>
      </c>
      <c r="F1933" s="243" t="s">
        <v>1376</v>
      </c>
      <c r="G1933" s="241"/>
      <c r="H1933" s="244" t="s">
        <v>22</v>
      </c>
      <c r="I1933" s="245"/>
      <c r="J1933" s="241"/>
      <c r="K1933" s="241"/>
      <c r="L1933" s="246"/>
      <c r="M1933" s="247"/>
      <c r="N1933" s="248"/>
      <c r="O1933" s="248"/>
      <c r="P1933" s="248"/>
      <c r="Q1933" s="248"/>
      <c r="R1933" s="248"/>
      <c r="S1933" s="248"/>
      <c r="T1933" s="249"/>
      <c r="AT1933" s="250" t="s">
        <v>189</v>
      </c>
      <c r="AU1933" s="250" t="s">
        <v>84</v>
      </c>
      <c r="AV1933" s="14" t="s">
        <v>24</v>
      </c>
      <c r="AW1933" s="14" t="s">
        <v>39</v>
      </c>
      <c r="AX1933" s="14" t="s">
        <v>76</v>
      </c>
      <c r="AY1933" s="250" t="s">
        <v>179</v>
      </c>
    </row>
    <row r="1934" spans="2:65" s="12" customFormat="1" ht="13.5">
      <c r="B1934" s="216"/>
      <c r="C1934" s="217"/>
      <c r="D1934" s="218" t="s">
        <v>189</v>
      </c>
      <c r="E1934" s="219" t="s">
        <v>22</v>
      </c>
      <c r="F1934" s="220" t="s">
        <v>1791</v>
      </c>
      <c r="G1934" s="217"/>
      <c r="H1934" s="221">
        <v>1.998</v>
      </c>
      <c r="I1934" s="222"/>
      <c r="J1934" s="217"/>
      <c r="K1934" s="217"/>
      <c r="L1934" s="223"/>
      <c r="M1934" s="224"/>
      <c r="N1934" s="225"/>
      <c r="O1934" s="225"/>
      <c r="P1934" s="225"/>
      <c r="Q1934" s="225"/>
      <c r="R1934" s="225"/>
      <c r="S1934" s="225"/>
      <c r="T1934" s="226"/>
      <c r="AT1934" s="227" t="s">
        <v>189</v>
      </c>
      <c r="AU1934" s="227" t="s">
        <v>84</v>
      </c>
      <c r="AV1934" s="12" t="s">
        <v>84</v>
      </c>
      <c r="AW1934" s="12" t="s">
        <v>39</v>
      </c>
      <c r="AX1934" s="12" t="s">
        <v>76</v>
      </c>
      <c r="AY1934" s="227" t="s">
        <v>179</v>
      </c>
    </row>
    <row r="1935" spans="2:65" s="14" customFormat="1" ht="13.5">
      <c r="B1935" s="240"/>
      <c r="C1935" s="241"/>
      <c r="D1935" s="218" t="s">
        <v>189</v>
      </c>
      <c r="E1935" s="242" t="s">
        <v>22</v>
      </c>
      <c r="F1935" s="243" t="s">
        <v>1093</v>
      </c>
      <c r="G1935" s="241"/>
      <c r="H1935" s="244" t="s">
        <v>22</v>
      </c>
      <c r="I1935" s="245"/>
      <c r="J1935" s="241"/>
      <c r="K1935" s="241"/>
      <c r="L1935" s="246"/>
      <c r="M1935" s="247"/>
      <c r="N1935" s="248"/>
      <c r="O1935" s="248"/>
      <c r="P1935" s="248"/>
      <c r="Q1935" s="248"/>
      <c r="R1935" s="248"/>
      <c r="S1935" s="248"/>
      <c r="T1935" s="249"/>
      <c r="AT1935" s="250" t="s">
        <v>189</v>
      </c>
      <c r="AU1935" s="250" t="s">
        <v>84</v>
      </c>
      <c r="AV1935" s="14" t="s">
        <v>24</v>
      </c>
      <c r="AW1935" s="14" t="s">
        <v>39</v>
      </c>
      <c r="AX1935" s="14" t="s">
        <v>76</v>
      </c>
      <c r="AY1935" s="250" t="s">
        <v>179</v>
      </c>
    </row>
    <row r="1936" spans="2:65" s="12" customFormat="1" ht="13.5">
      <c r="B1936" s="216"/>
      <c r="C1936" s="217"/>
      <c r="D1936" s="218" t="s">
        <v>189</v>
      </c>
      <c r="E1936" s="219" t="s">
        <v>22</v>
      </c>
      <c r="F1936" s="220" t="s">
        <v>1792</v>
      </c>
      <c r="G1936" s="217"/>
      <c r="H1936" s="221">
        <v>3.8029999999999999</v>
      </c>
      <c r="I1936" s="222"/>
      <c r="J1936" s="217"/>
      <c r="K1936" s="217"/>
      <c r="L1936" s="223"/>
      <c r="M1936" s="224"/>
      <c r="N1936" s="225"/>
      <c r="O1936" s="225"/>
      <c r="P1936" s="225"/>
      <c r="Q1936" s="225"/>
      <c r="R1936" s="225"/>
      <c r="S1936" s="225"/>
      <c r="T1936" s="226"/>
      <c r="AT1936" s="227" t="s">
        <v>189</v>
      </c>
      <c r="AU1936" s="227" t="s">
        <v>84</v>
      </c>
      <c r="AV1936" s="12" t="s">
        <v>84</v>
      </c>
      <c r="AW1936" s="12" t="s">
        <v>39</v>
      </c>
      <c r="AX1936" s="12" t="s">
        <v>76</v>
      </c>
      <c r="AY1936" s="227" t="s">
        <v>179</v>
      </c>
    </row>
    <row r="1937" spans="2:65" s="12" customFormat="1" ht="13.5">
      <c r="B1937" s="216"/>
      <c r="C1937" s="217"/>
      <c r="D1937" s="218" t="s">
        <v>189</v>
      </c>
      <c r="E1937" s="219" t="s">
        <v>22</v>
      </c>
      <c r="F1937" s="220" t="s">
        <v>1793</v>
      </c>
      <c r="G1937" s="217"/>
      <c r="H1937" s="221">
        <v>3.8170000000000002</v>
      </c>
      <c r="I1937" s="222"/>
      <c r="J1937" s="217"/>
      <c r="K1937" s="217"/>
      <c r="L1937" s="223"/>
      <c r="M1937" s="224"/>
      <c r="N1937" s="225"/>
      <c r="O1937" s="225"/>
      <c r="P1937" s="225"/>
      <c r="Q1937" s="225"/>
      <c r="R1937" s="225"/>
      <c r="S1937" s="225"/>
      <c r="T1937" s="226"/>
      <c r="AT1937" s="227" t="s">
        <v>189</v>
      </c>
      <c r="AU1937" s="227" t="s">
        <v>84</v>
      </c>
      <c r="AV1937" s="12" t="s">
        <v>84</v>
      </c>
      <c r="AW1937" s="12" t="s">
        <v>39</v>
      </c>
      <c r="AX1937" s="12" t="s">
        <v>76</v>
      </c>
      <c r="AY1937" s="227" t="s">
        <v>179</v>
      </c>
    </row>
    <row r="1938" spans="2:65" s="13" customFormat="1" ht="13.5">
      <c r="B1938" s="228"/>
      <c r="C1938" s="229"/>
      <c r="D1938" s="230" t="s">
        <v>189</v>
      </c>
      <c r="E1938" s="231" t="s">
        <v>22</v>
      </c>
      <c r="F1938" s="232" t="s">
        <v>191</v>
      </c>
      <c r="G1938" s="229"/>
      <c r="H1938" s="233">
        <v>9.6180000000000003</v>
      </c>
      <c r="I1938" s="234"/>
      <c r="J1938" s="229"/>
      <c r="K1938" s="229"/>
      <c r="L1938" s="235"/>
      <c r="M1938" s="236"/>
      <c r="N1938" s="237"/>
      <c r="O1938" s="237"/>
      <c r="P1938" s="237"/>
      <c r="Q1938" s="237"/>
      <c r="R1938" s="237"/>
      <c r="S1938" s="237"/>
      <c r="T1938" s="238"/>
      <c r="AT1938" s="239" t="s">
        <v>189</v>
      </c>
      <c r="AU1938" s="239" t="s">
        <v>84</v>
      </c>
      <c r="AV1938" s="13" t="s">
        <v>187</v>
      </c>
      <c r="AW1938" s="13" t="s">
        <v>39</v>
      </c>
      <c r="AX1938" s="13" t="s">
        <v>24</v>
      </c>
      <c r="AY1938" s="239" t="s">
        <v>179</v>
      </c>
    </row>
    <row r="1939" spans="2:65" s="1" customFormat="1" ht="22.5" customHeight="1">
      <c r="B1939" s="41"/>
      <c r="C1939" s="204" t="s">
        <v>1311</v>
      </c>
      <c r="D1939" s="204" t="s">
        <v>182</v>
      </c>
      <c r="E1939" s="205" t="s">
        <v>1794</v>
      </c>
      <c r="F1939" s="206" t="s">
        <v>1795</v>
      </c>
      <c r="G1939" s="207" t="s">
        <v>372</v>
      </c>
      <c r="H1939" s="208">
        <v>25.434000000000001</v>
      </c>
      <c r="I1939" s="209"/>
      <c r="J1939" s="210">
        <f>ROUND(I1939*H1939,2)</f>
        <v>0</v>
      </c>
      <c r="K1939" s="206" t="s">
        <v>186</v>
      </c>
      <c r="L1939" s="61"/>
      <c r="M1939" s="211" t="s">
        <v>22</v>
      </c>
      <c r="N1939" s="212" t="s">
        <v>47</v>
      </c>
      <c r="O1939" s="42"/>
      <c r="P1939" s="213">
        <f>O1939*H1939</f>
        <v>0</v>
      </c>
      <c r="Q1939" s="213">
        <v>0</v>
      </c>
      <c r="R1939" s="213">
        <f>Q1939*H1939</f>
        <v>0</v>
      </c>
      <c r="S1939" s="213">
        <v>0</v>
      </c>
      <c r="T1939" s="214">
        <f>S1939*H1939</f>
        <v>0</v>
      </c>
      <c r="AR1939" s="24" t="s">
        <v>266</v>
      </c>
      <c r="AT1939" s="24" t="s">
        <v>182</v>
      </c>
      <c r="AU1939" s="24" t="s">
        <v>84</v>
      </c>
      <c r="AY1939" s="24" t="s">
        <v>179</v>
      </c>
      <c r="BE1939" s="215">
        <f>IF(N1939="základní",J1939,0)</f>
        <v>0</v>
      </c>
      <c r="BF1939" s="215">
        <f>IF(N1939="snížená",J1939,0)</f>
        <v>0</v>
      </c>
      <c r="BG1939" s="215">
        <f>IF(N1939="zákl. přenesená",J1939,0)</f>
        <v>0</v>
      </c>
      <c r="BH1939" s="215">
        <f>IF(N1939="sníž. přenesená",J1939,0)</f>
        <v>0</v>
      </c>
      <c r="BI1939" s="215">
        <f>IF(N1939="nulová",J1939,0)</f>
        <v>0</v>
      </c>
      <c r="BJ1939" s="24" t="s">
        <v>24</v>
      </c>
      <c r="BK1939" s="215">
        <f>ROUND(I1939*H1939,2)</f>
        <v>0</v>
      </c>
      <c r="BL1939" s="24" t="s">
        <v>266</v>
      </c>
      <c r="BM1939" s="24" t="s">
        <v>1796</v>
      </c>
    </row>
    <row r="1940" spans="2:65" s="14" customFormat="1" ht="13.5">
      <c r="B1940" s="240"/>
      <c r="C1940" s="241"/>
      <c r="D1940" s="218" t="s">
        <v>189</v>
      </c>
      <c r="E1940" s="242" t="s">
        <v>22</v>
      </c>
      <c r="F1940" s="243" t="s">
        <v>1375</v>
      </c>
      <c r="G1940" s="241"/>
      <c r="H1940" s="244" t="s">
        <v>22</v>
      </c>
      <c r="I1940" s="245"/>
      <c r="J1940" s="241"/>
      <c r="K1940" s="241"/>
      <c r="L1940" s="246"/>
      <c r="M1940" s="247"/>
      <c r="N1940" s="248"/>
      <c r="O1940" s="248"/>
      <c r="P1940" s="248"/>
      <c r="Q1940" s="248"/>
      <c r="R1940" s="248"/>
      <c r="S1940" s="248"/>
      <c r="T1940" s="249"/>
      <c r="AT1940" s="250" t="s">
        <v>189</v>
      </c>
      <c r="AU1940" s="250" t="s">
        <v>84</v>
      </c>
      <c r="AV1940" s="14" t="s">
        <v>24</v>
      </c>
      <c r="AW1940" s="14" t="s">
        <v>39</v>
      </c>
      <c r="AX1940" s="14" t="s">
        <v>76</v>
      </c>
      <c r="AY1940" s="250" t="s">
        <v>179</v>
      </c>
    </row>
    <row r="1941" spans="2:65" s="14" customFormat="1" ht="13.5">
      <c r="B1941" s="240"/>
      <c r="C1941" s="241"/>
      <c r="D1941" s="218" t="s">
        <v>189</v>
      </c>
      <c r="E1941" s="242" t="s">
        <v>22</v>
      </c>
      <c r="F1941" s="243" t="s">
        <v>1376</v>
      </c>
      <c r="G1941" s="241"/>
      <c r="H1941" s="244" t="s">
        <v>22</v>
      </c>
      <c r="I1941" s="245"/>
      <c r="J1941" s="241"/>
      <c r="K1941" s="241"/>
      <c r="L1941" s="246"/>
      <c r="M1941" s="247"/>
      <c r="N1941" s="248"/>
      <c r="O1941" s="248"/>
      <c r="P1941" s="248"/>
      <c r="Q1941" s="248"/>
      <c r="R1941" s="248"/>
      <c r="S1941" s="248"/>
      <c r="T1941" s="249"/>
      <c r="AT1941" s="250" t="s">
        <v>189</v>
      </c>
      <c r="AU1941" s="250" t="s">
        <v>84</v>
      </c>
      <c r="AV1941" s="14" t="s">
        <v>24</v>
      </c>
      <c r="AW1941" s="14" t="s">
        <v>39</v>
      </c>
      <c r="AX1941" s="14" t="s">
        <v>76</v>
      </c>
      <c r="AY1941" s="250" t="s">
        <v>179</v>
      </c>
    </row>
    <row r="1942" spans="2:65" s="12" customFormat="1" ht="13.5">
      <c r="B1942" s="216"/>
      <c r="C1942" s="217"/>
      <c r="D1942" s="218" t="s">
        <v>189</v>
      </c>
      <c r="E1942" s="219" t="s">
        <v>22</v>
      </c>
      <c r="F1942" s="220" t="s">
        <v>1797</v>
      </c>
      <c r="G1942" s="217"/>
      <c r="H1942" s="221">
        <v>9.9600000000000009</v>
      </c>
      <c r="I1942" s="222"/>
      <c r="J1942" s="217"/>
      <c r="K1942" s="217"/>
      <c r="L1942" s="223"/>
      <c r="M1942" s="224"/>
      <c r="N1942" s="225"/>
      <c r="O1942" s="225"/>
      <c r="P1942" s="225"/>
      <c r="Q1942" s="225"/>
      <c r="R1942" s="225"/>
      <c r="S1942" s="225"/>
      <c r="T1942" s="226"/>
      <c r="AT1942" s="227" t="s">
        <v>189</v>
      </c>
      <c r="AU1942" s="227" t="s">
        <v>84</v>
      </c>
      <c r="AV1942" s="12" t="s">
        <v>84</v>
      </c>
      <c r="AW1942" s="12" t="s">
        <v>39</v>
      </c>
      <c r="AX1942" s="12" t="s">
        <v>76</v>
      </c>
      <c r="AY1942" s="227" t="s">
        <v>179</v>
      </c>
    </row>
    <row r="1943" spans="2:65" s="14" customFormat="1" ht="13.5">
      <c r="B1943" s="240"/>
      <c r="C1943" s="241"/>
      <c r="D1943" s="218" t="s">
        <v>189</v>
      </c>
      <c r="E1943" s="242" t="s">
        <v>22</v>
      </c>
      <c r="F1943" s="243" t="s">
        <v>1093</v>
      </c>
      <c r="G1943" s="241"/>
      <c r="H1943" s="244" t="s">
        <v>22</v>
      </c>
      <c r="I1943" s="245"/>
      <c r="J1943" s="241"/>
      <c r="K1943" s="241"/>
      <c r="L1943" s="246"/>
      <c r="M1943" s="247"/>
      <c r="N1943" s="248"/>
      <c r="O1943" s="248"/>
      <c r="P1943" s="248"/>
      <c r="Q1943" s="248"/>
      <c r="R1943" s="248"/>
      <c r="S1943" s="248"/>
      <c r="T1943" s="249"/>
      <c r="AT1943" s="250" t="s">
        <v>189</v>
      </c>
      <c r="AU1943" s="250" t="s">
        <v>84</v>
      </c>
      <c r="AV1943" s="14" t="s">
        <v>24</v>
      </c>
      <c r="AW1943" s="14" t="s">
        <v>39</v>
      </c>
      <c r="AX1943" s="14" t="s">
        <v>76</v>
      </c>
      <c r="AY1943" s="250" t="s">
        <v>179</v>
      </c>
    </row>
    <row r="1944" spans="2:65" s="12" customFormat="1" ht="13.5">
      <c r="B1944" s="216"/>
      <c r="C1944" s="217"/>
      <c r="D1944" s="218" t="s">
        <v>189</v>
      </c>
      <c r="E1944" s="219" t="s">
        <v>22</v>
      </c>
      <c r="F1944" s="220" t="s">
        <v>1798</v>
      </c>
      <c r="G1944" s="217"/>
      <c r="H1944" s="221">
        <v>7.7160000000000002</v>
      </c>
      <c r="I1944" s="222"/>
      <c r="J1944" s="217"/>
      <c r="K1944" s="217"/>
      <c r="L1944" s="223"/>
      <c r="M1944" s="224"/>
      <c r="N1944" s="225"/>
      <c r="O1944" s="225"/>
      <c r="P1944" s="225"/>
      <c r="Q1944" s="225"/>
      <c r="R1944" s="225"/>
      <c r="S1944" s="225"/>
      <c r="T1944" s="226"/>
      <c r="AT1944" s="227" t="s">
        <v>189</v>
      </c>
      <c r="AU1944" s="227" t="s">
        <v>84</v>
      </c>
      <c r="AV1944" s="12" t="s">
        <v>84</v>
      </c>
      <c r="AW1944" s="12" t="s">
        <v>39</v>
      </c>
      <c r="AX1944" s="12" t="s">
        <v>76</v>
      </c>
      <c r="AY1944" s="227" t="s">
        <v>179</v>
      </c>
    </row>
    <row r="1945" spans="2:65" s="12" customFormat="1" ht="13.5">
      <c r="B1945" s="216"/>
      <c r="C1945" s="217"/>
      <c r="D1945" s="218" t="s">
        <v>189</v>
      </c>
      <c r="E1945" s="219" t="s">
        <v>22</v>
      </c>
      <c r="F1945" s="220" t="s">
        <v>1799</v>
      </c>
      <c r="G1945" s="217"/>
      <c r="H1945" s="221">
        <v>7.758</v>
      </c>
      <c r="I1945" s="222"/>
      <c r="J1945" s="217"/>
      <c r="K1945" s="217"/>
      <c r="L1945" s="223"/>
      <c r="M1945" s="224"/>
      <c r="N1945" s="225"/>
      <c r="O1945" s="225"/>
      <c r="P1945" s="225"/>
      <c r="Q1945" s="225"/>
      <c r="R1945" s="225"/>
      <c r="S1945" s="225"/>
      <c r="T1945" s="226"/>
      <c r="AT1945" s="227" t="s">
        <v>189</v>
      </c>
      <c r="AU1945" s="227" t="s">
        <v>84</v>
      </c>
      <c r="AV1945" s="12" t="s">
        <v>84</v>
      </c>
      <c r="AW1945" s="12" t="s">
        <v>39</v>
      </c>
      <c r="AX1945" s="12" t="s">
        <v>76</v>
      </c>
      <c r="AY1945" s="227" t="s">
        <v>179</v>
      </c>
    </row>
    <row r="1946" spans="2:65" s="13" customFormat="1" ht="13.5">
      <c r="B1946" s="228"/>
      <c r="C1946" s="229"/>
      <c r="D1946" s="230" t="s">
        <v>189</v>
      </c>
      <c r="E1946" s="231" t="s">
        <v>22</v>
      </c>
      <c r="F1946" s="232" t="s">
        <v>191</v>
      </c>
      <c r="G1946" s="229"/>
      <c r="H1946" s="233">
        <v>25.434000000000001</v>
      </c>
      <c r="I1946" s="234"/>
      <c r="J1946" s="229"/>
      <c r="K1946" s="229"/>
      <c r="L1946" s="235"/>
      <c r="M1946" s="236"/>
      <c r="N1946" s="237"/>
      <c r="O1946" s="237"/>
      <c r="P1946" s="237"/>
      <c r="Q1946" s="237"/>
      <c r="R1946" s="237"/>
      <c r="S1946" s="237"/>
      <c r="T1946" s="238"/>
      <c r="AT1946" s="239" t="s">
        <v>189</v>
      </c>
      <c r="AU1946" s="239" t="s">
        <v>84</v>
      </c>
      <c r="AV1946" s="13" t="s">
        <v>187</v>
      </c>
      <c r="AW1946" s="13" t="s">
        <v>39</v>
      </c>
      <c r="AX1946" s="13" t="s">
        <v>24</v>
      </c>
      <c r="AY1946" s="239" t="s">
        <v>179</v>
      </c>
    </row>
    <row r="1947" spans="2:65" s="1" customFormat="1" ht="31.5" customHeight="1">
      <c r="B1947" s="41"/>
      <c r="C1947" s="204" t="s">
        <v>1800</v>
      </c>
      <c r="D1947" s="204" t="s">
        <v>182</v>
      </c>
      <c r="E1947" s="205" t="s">
        <v>1801</v>
      </c>
      <c r="F1947" s="206" t="s">
        <v>1802</v>
      </c>
      <c r="G1947" s="207" t="s">
        <v>328</v>
      </c>
      <c r="H1947" s="208">
        <v>1</v>
      </c>
      <c r="I1947" s="209"/>
      <c r="J1947" s="210">
        <f>ROUND(I1947*H1947,2)</f>
        <v>0</v>
      </c>
      <c r="K1947" s="206" t="s">
        <v>186</v>
      </c>
      <c r="L1947" s="61"/>
      <c r="M1947" s="211" t="s">
        <v>22</v>
      </c>
      <c r="N1947" s="212" t="s">
        <v>47</v>
      </c>
      <c r="O1947" s="42"/>
      <c r="P1947" s="213">
        <f>O1947*H1947</f>
        <v>0</v>
      </c>
      <c r="Q1947" s="213">
        <v>0</v>
      </c>
      <c r="R1947" s="213">
        <f>Q1947*H1947</f>
        <v>0</v>
      </c>
      <c r="S1947" s="213">
        <v>0</v>
      </c>
      <c r="T1947" s="214">
        <f>S1947*H1947</f>
        <v>0</v>
      </c>
      <c r="AR1947" s="24" t="s">
        <v>266</v>
      </c>
      <c r="AT1947" s="24" t="s">
        <v>182</v>
      </c>
      <c r="AU1947" s="24" t="s">
        <v>84</v>
      </c>
      <c r="AY1947" s="24" t="s">
        <v>179</v>
      </c>
      <c r="BE1947" s="215">
        <f>IF(N1947="základní",J1947,0)</f>
        <v>0</v>
      </c>
      <c r="BF1947" s="215">
        <f>IF(N1947="snížená",J1947,0)</f>
        <v>0</v>
      </c>
      <c r="BG1947" s="215">
        <f>IF(N1947="zákl. přenesená",J1947,0)</f>
        <v>0</v>
      </c>
      <c r="BH1947" s="215">
        <f>IF(N1947="sníž. přenesená",J1947,0)</f>
        <v>0</v>
      </c>
      <c r="BI1947" s="215">
        <f>IF(N1947="nulová",J1947,0)</f>
        <v>0</v>
      </c>
      <c r="BJ1947" s="24" t="s">
        <v>24</v>
      </c>
      <c r="BK1947" s="215">
        <f>ROUND(I1947*H1947,2)</f>
        <v>0</v>
      </c>
      <c r="BL1947" s="24" t="s">
        <v>266</v>
      </c>
      <c r="BM1947" s="24" t="s">
        <v>1803</v>
      </c>
    </row>
    <row r="1948" spans="2:65" s="14" customFormat="1" ht="13.5">
      <c r="B1948" s="240"/>
      <c r="C1948" s="241"/>
      <c r="D1948" s="218" t="s">
        <v>189</v>
      </c>
      <c r="E1948" s="242" t="s">
        <v>22</v>
      </c>
      <c r="F1948" s="243" t="s">
        <v>317</v>
      </c>
      <c r="G1948" s="241"/>
      <c r="H1948" s="244" t="s">
        <v>22</v>
      </c>
      <c r="I1948" s="245"/>
      <c r="J1948" s="241"/>
      <c r="K1948" s="241"/>
      <c r="L1948" s="246"/>
      <c r="M1948" s="247"/>
      <c r="N1948" s="248"/>
      <c r="O1948" s="248"/>
      <c r="P1948" s="248"/>
      <c r="Q1948" s="248"/>
      <c r="R1948" s="248"/>
      <c r="S1948" s="248"/>
      <c r="T1948" s="249"/>
      <c r="AT1948" s="250" t="s">
        <v>189</v>
      </c>
      <c r="AU1948" s="250" t="s">
        <v>84</v>
      </c>
      <c r="AV1948" s="14" t="s">
        <v>24</v>
      </c>
      <c r="AW1948" s="14" t="s">
        <v>39</v>
      </c>
      <c r="AX1948" s="14" t="s">
        <v>76</v>
      </c>
      <c r="AY1948" s="250" t="s">
        <v>179</v>
      </c>
    </row>
    <row r="1949" spans="2:65" s="12" customFormat="1" ht="13.5">
      <c r="B1949" s="216"/>
      <c r="C1949" s="217"/>
      <c r="D1949" s="218" t="s">
        <v>189</v>
      </c>
      <c r="E1949" s="219" t="s">
        <v>22</v>
      </c>
      <c r="F1949" s="220" t="s">
        <v>24</v>
      </c>
      <c r="G1949" s="217"/>
      <c r="H1949" s="221">
        <v>1</v>
      </c>
      <c r="I1949" s="222"/>
      <c r="J1949" s="217"/>
      <c r="K1949" s="217"/>
      <c r="L1949" s="223"/>
      <c r="M1949" s="224"/>
      <c r="N1949" s="225"/>
      <c r="O1949" s="225"/>
      <c r="P1949" s="225"/>
      <c r="Q1949" s="225"/>
      <c r="R1949" s="225"/>
      <c r="S1949" s="225"/>
      <c r="T1949" s="226"/>
      <c r="AT1949" s="227" t="s">
        <v>189</v>
      </c>
      <c r="AU1949" s="227" t="s">
        <v>84</v>
      </c>
      <c r="AV1949" s="12" t="s">
        <v>84</v>
      </c>
      <c r="AW1949" s="12" t="s">
        <v>39</v>
      </c>
      <c r="AX1949" s="12" t="s">
        <v>76</v>
      </c>
      <c r="AY1949" s="227" t="s">
        <v>179</v>
      </c>
    </row>
    <row r="1950" spans="2:65" s="13" customFormat="1" ht="13.5">
      <c r="B1950" s="228"/>
      <c r="C1950" s="229"/>
      <c r="D1950" s="230" t="s">
        <v>189</v>
      </c>
      <c r="E1950" s="231" t="s">
        <v>22</v>
      </c>
      <c r="F1950" s="232" t="s">
        <v>191</v>
      </c>
      <c r="G1950" s="229"/>
      <c r="H1950" s="233">
        <v>1</v>
      </c>
      <c r="I1950" s="234"/>
      <c r="J1950" s="229"/>
      <c r="K1950" s="229"/>
      <c r="L1950" s="235"/>
      <c r="M1950" s="236"/>
      <c r="N1950" s="237"/>
      <c r="O1950" s="237"/>
      <c r="P1950" s="237"/>
      <c r="Q1950" s="237"/>
      <c r="R1950" s="237"/>
      <c r="S1950" s="237"/>
      <c r="T1950" s="238"/>
      <c r="AT1950" s="239" t="s">
        <v>189</v>
      </c>
      <c r="AU1950" s="239" t="s">
        <v>84</v>
      </c>
      <c r="AV1950" s="13" t="s">
        <v>187</v>
      </c>
      <c r="AW1950" s="13" t="s">
        <v>39</v>
      </c>
      <c r="AX1950" s="13" t="s">
        <v>24</v>
      </c>
      <c r="AY1950" s="239" t="s">
        <v>179</v>
      </c>
    </row>
    <row r="1951" spans="2:65" s="1" customFormat="1" ht="31.5" customHeight="1">
      <c r="B1951" s="41"/>
      <c r="C1951" s="204" t="s">
        <v>1326</v>
      </c>
      <c r="D1951" s="204" t="s">
        <v>182</v>
      </c>
      <c r="E1951" s="205" t="s">
        <v>1804</v>
      </c>
      <c r="F1951" s="206" t="s">
        <v>1805</v>
      </c>
      <c r="G1951" s="207" t="s">
        <v>328</v>
      </c>
      <c r="H1951" s="208">
        <v>1</v>
      </c>
      <c r="I1951" s="209"/>
      <c r="J1951" s="210">
        <f>ROUND(I1951*H1951,2)</f>
        <v>0</v>
      </c>
      <c r="K1951" s="206" t="s">
        <v>186</v>
      </c>
      <c r="L1951" s="61"/>
      <c r="M1951" s="211" t="s">
        <v>22</v>
      </c>
      <c r="N1951" s="212" t="s">
        <v>47</v>
      </c>
      <c r="O1951" s="42"/>
      <c r="P1951" s="213">
        <f>O1951*H1951</f>
        <v>0</v>
      </c>
      <c r="Q1951" s="213">
        <v>0</v>
      </c>
      <c r="R1951" s="213">
        <f>Q1951*H1951</f>
        <v>0</v>
      </c>
      <c r="S1951" s="213">
        <v>0</v>
      </c>
      <c r="T1951" s="214">
        <f>S1951*H1951</f>
        <v>0</v>
      </c>
      <c r="AR1951" s="24" t="s">
        <v>266</v>
      </c>
      <c r="AT1951" s="24" t="s">
        <v>182</v>
      </c>
      <c r="AU1951" s="24" t="s">
        <v>84</v>
      </c>
      <c r="AY1951" s="24" t="s">
        <v>179</v>
      </c>
      <c r="BE1951" s="215">
        <f>IF(N1951="základní",J1951,0)</f>
        <v>0</v>
      </c>
      <c r="BF1951" s="215">
        <f>IF(N1951="snížená",J1951,0)</f>
        <v>0</v>
      </c>
      <c r="BG1951" s="215">
        <f>IF(N1951="zákl. přenesená",J1951,0)</f>
        <v>0</v>
      </c>
      <c r="BH1951" s="215">
        <f>IF(N1951="sníž. přenesená",J1951,0)</f>
        <v>0</v>
      </c>
      <c r="BI1951" s="215">
        <f>IF(N1951="nulová",J1951,0)</f>
        <v>0</v>
      </c>
      <c r="BJ1951" s="24" t="s">
        <v>24</v>
      </c>
      <c r="BK1951" s="215">
        <f>ROUND(I1951*H1951,2)</f>
        <v>0</v>
      </c>
      <c r="BL1951" s="24" t="s">
        <v>266</v>
      </c>
      <c r="BM1951" s="24" t="s">
        <v>1806</v>
      </c>
    </row>
    <row r="1952" spans="2:65" s="14" customFormat="1" ht="13.5">
      <c r="B1952" s="240"/>
      <c r="C1952" s="241"/>
      <c r="D1952" s="218" t="s">
        <v>189</v>
      </c>
      <c r="E1952" s="242" t="s">
        <v>22</v>
      </c>
      <c r="F1952" s="243" t="s">
        <v>1807</v>
      </c>
      <c r="G1952" s="241"/>
      <c r="H1952" s="244" t="s">
        <v>22</v>
      </c>
      <c r="I1952" s="245"/>
      <c r="J1952" s="241"/>
      <c r="K1952" s="241"/>
      <c r="L1952" s="246"/>
      <c r="M1952" s="247"/>
      <c r="N1952" s="248"/>
      <c r="O1952" s="248"/>
      <c r="P1952" s="248"/>
      <c r="Q1952" s="248"/>
      <c r="R1952" s="248"/>
      <c r="S1952" s="248"/>
      <c r="T1952" s="249"/>
      <c r="AT1952" s="250" t="s">
        <v>189</v>
      </c>
      <c r="AU1952" s="250" t="s">
        <v>84</v>
      </c>
      <c r="AV1952" s="14" t="s">
        <v>24</v>
      </c>
      <c r="AW1952" s="14" t="s">
        <v>39</v>
      </c>
      <c r="AX1952" s="14" t="s">
        <v>76</v>
      </c>
      <c r="AY1952" s="250" t="s">
        <v>179</v>
      </c>
    </row>
    <row r="1953" spans="2:65" s="12" customFormat="1" ht="13.5">
      <c r="B1953" s="216"/>
      <c r="C1953" s="217"/>
      <c r="D1953" s="218" t="s">
        <v>189</v>
      </c>
      <c r="E1953" s="219" t="s">
        <v>22</v>
      </c>
      <c r="F1953" s="220" t="s">
        <v>24</v>
      </c>
      <c r="G1953" s="217"/>
      <c r="H1953" s="221">
        <v>1</v>
      </c>
      <c r="I1953" s="222"/>
      <c r="J1953" s="217"/>
      <c r="K1953" s="217"/>
      <c r="L1953" s="223"/>
      <c r="M1953" s="224"/>
      <c r="N1953" s="225"/>
      <c r="O1953" s="225"/>
      <c r="P1953" s="225"/>
      <c r="Q1953" s="225"/>
      <c r="R1953" s="225"/>
      <c r="S1953" s="225"/>
      <c r="T1953" s="226"/>
      <c r="AT1953" s="227" t="s">
        <v>189</v>
      </c>
      <c r="AU1953" s="227" t="s">
        <v>84</v>
      </c>
      <c r="AV1953" s="12" t="s">
        <v>84</v>
      </c>
      <c r="AW1953" s="12" t="s">
        <v>39</v>
      </c>
      <c r="AX1953" s="12" t="s">
        <v>76</v>
      </c>
      <c r="AY1953" s="227" t="s">
        <v>179</v>
      </c>
    </row>
    <row r="1954" spans="2:65" s="13" customFormat="1" ht="13.5">
      <c r="B1954" s="228"/>
      <c r="C1954" s="229"/>
      <c r="D1954" s="230" t="s">
        <v>189</v>
      </c>
      <c r="E1954" s="231" t="s">
        <v>22</v>
      </c>
      <c r="F1954" s="232" t="s">
        <v>191</v>
      </c>
      <c r="G1954" s="229"/>
      <c r="H1954" s="233">
        <v>1</v>
      </c>
      <c r="I1954" s="234"/>
      <c r="J1954" s="229"/>
      <c r="K1954" s="229"/>
      <c r="L1954" s="235"/>
      <c r="M1954" s="236"/>
      <c r="N1954" s="237"/>
      <c r="O1954" s="237"/>
      <c r="P1954" s="237"/>
      <c r="Q1954" s="237"/>
      <c r="R1954" s="237"/>
      <c r="S1954" s="237"/>
      <c r="T1954" s="238"/>
      <c r="AT1954" s="239" t="s">
        <v>189</v>
      </c>
      <c r="AU1954" s="239" t="s">
        <v>84</v>
      </c>
      <c r="AV1954" s="13" t="s">
        <v>187</v>
      </c>
      <c r="AW1954" s="13" t="s">
        <v>39</v>
      </c>
      <c r="AX1954" s="13" t="s">
        <v>24</v>
      </c>
      <c r="AY1954" s="239" t="s">
        <v>179</v>
      </c>
    </row>
    <row r="1955" spans="2:65" s="1" customFormat="1" ht="31.5" customHeight="1">
      <c r="B1955" s="41"/>
      <c r="C1955" s="204" t="s">
        <v>1808</v>
      </c>
      <c r="D1955" s="204" t="s">
        <v>182</v>
      </c>
      <c r="E1955" s="205" t="s">
        <v>1809</v>
      </c>
      <c r="F1955" s="206" t="s">
        <v>1810</v>
      </c>
      <c r="G1955" s="207" t="s">
        <v>328</v>
      </c>
      <c r="H1955" s="208">
        <v>5</v>
      </c>
      <c r="I1955" s="209"/>
      <c r="J1955" s="210">
        <f>ROUND(I1955*H1955,2)</f>
        <v>0</v>
      </c>
      <c r="K1955" s="206" t="s">
        <v>186</v>
      </c>
      <c r="L1955" s="61"/>
      <c r="M1955" s="211" t="s">
        <v>22</v>
      </c>
      <c r="N1955" s="212" t="s">
        <v>47</v>
      </c>
      <c r="O1955" s="42"/>
      <c r="P1955" s="213">
        <f>O1955*H1955</f>
        <v>0</v>
      </c>
      <c r="Q1955" s="213">
        <v>0</v>
      </c>
      <c r="R1955" s="213">
        <f>Q1955*H1955</f>
        <v>0</v>
      </c>
      <c r="S1955" s="213">
        <v>0</v>
      </c>
      <c r="T1955" s="214">
        <f>S1955*H1955</f>
        <v>0</v>
      </c>
      <c r="AR1955" s="24" t="s">
        <v>266</v>
      </c>
      <c r="AT1955" s="24" t="s">
        <v>182</v>
      </c>
      <c r="AU1955" s="24" t="s">
        <v>84</v>
      </c>
      <c r="AY1955" s="24" t="s">
        <v>179</v>
      </c>
      <c r="BE1955" s="215">
        <f>IF(N1955="základní",J1955,0)</f>
        <v>0</v>
      </c>
      <c r="BF1955" s="215">
        <f>IF(N1955="snížená",J1955,0)</f>
        <v>0</v>
      </c>
      <c r="BG1955" s="215">
        <f>IF(N1955="zákl. přenesená",J1955,0)</f>
        <v>0</v>
      </c>
      <c r="BH1955" s="215">
        <f>IF(N1955="sníž. přenesená",J1955,0)</f>
        <v>0</v>
      </c>
      <c r="BI1955" s="215">
        <f>IF(N1955="nulová",J1955,0)</f>
        <v>0</v>
      </c>
      <c r="BJ1955" s="24" t="s">
        <v>24</v>
      </c>
      <c r="BK1955" s="215">
        <f>ROUND(I1955*H1955,2)</f>
        <v>0</v>
      </c>
      <c r="BL1955" s="24" t="s">
        <v>266</v>
      </c>
      <c r="BM1955" s="24" t="s">
        <v>1811</v>
      </c>
    </row>
    <row r="1956" spans="2:65" s="14" customFormat="1" ht="13.5">
      <c r="B1956" s="240"/>
      <c r="C1956" s="241"/>
      <c r="D1956" s="218" t="s">
        <v>189</v>
      </c>
      <c r="E1956" s="242" t="s">
        <v>22</v>
      </c>
      <c r="F1956" s="243" t="s">
        <v>1740</v>
      </c>
      <c r="G1956" s="241"/>
      <c r="H1956" s="244" t="s">
        <v>22</v>
      </c>
      <c r="I1956" s="245"/>
      <c r="J1956" s="241"/>
      <c r="K1956" s="241"/>
      <c r="L1956" s="246"/>
      <c r="M1956" s="247"/>
      <c r="N1956" s="248"/>
      <c r="O1956" s="248"/>
      <c r="P1956" s="248"/>
      <c r="Q1956" s="248"/>
      <c r="R1956" s="248"/>
      <c r="S1956" s="248"/>
      <c r="T1956" s="249"/>
      <c r="AT1956" s="250" t="s">
        <v>189</v>
      </c>
      <c r="AU1956" s="250" t="s">
        <v>84</v>
      </c>
      <c r="AV1956" s="14" t="s">
        <v>24</v>
      </c>
      <c r="AW1956" s="14" t="s">
        <v>39</v>
      </c>
      <c r="AX1956" s="14" t="s">
        <v>76</v>
      </c>
      <c r="AY1956" s="250" t="s">
        <v>179</v>
      </c>
    </row>
    <row r="1957" spans="2:65" s="12" customFormat="1" ht="13.5">
      <c r="B1957" s="216"/>
      <c r="C1957" s="217"/>
      <c r="D1957" s="218" t="s">
        <v>189</v>
      </c>
      <c r="E1957" s="219" t="s">
        <v>22</v>
      </c>
      <c r="F1957" s="220" t="s">
        <v>1741</v>
      </c>
      <c r="G1957" s="217"/>
      <c r="H1957" s="221">
        <v>4</v>
      </c>
      <c r="I1957" s="222"/>
      <c r="J1957" s="217"/>
      <c r="K1957" s="217"/>
      <c r="L1957" s="223"/>
      <c r="M1957" s="224"/>
      <c r="N1957" s="225"/>
      <c r="O1957" s="225"/>
      <c r="P1957" s="225"/>
      <c r="Q1957" s="225"/>
      <c r="R1957" s="225"/>
      <c r="S1957" s="225"/>
      <c r="T1957" s="226"/>
      <c r="AT1957" s="227" t="s">
        <v>189</v>
      </c>
      <c r="AU1957" s="227" t="s">
        <v>84</v>
      </c>
      <c r="AV1957" s="12" t="s">
        <v>84</v>
      </c>
      <c r="AW1957" s="12" t="s">
        <v>39</v>
      </c>
      <c r="AX1957" s="12" t="s">
        <v>76</v>
      </c>
      <c r="AY1957" s="227" t="s">
        <v>179</v>
      </c>
    </row>
    <row r="1958" spans="2:65" s="14" customFormat="1" ht="13.5">
      <c r="B1958" s="240"/>
      <c r="C1958" s="241"/>
      <c r="D1958" s="218" t="s">
        <v>189</v>
      </c>
      <c r="E1958" s="242" t="s">
        <v>22</v>
      </c>
      <c r="F1958" s="243" t="s">
        <v>621</v>
      </c>
      <c r="G1958" s="241"/>
      <c r="H1958" s="244" t="s">
        <v>22</v>
      </c>
      <c r="I1958" s="245"/>
      <c r="J1958" s="241"/>
      <c r="K1958" s="241"/>
      <c r="L1958" s="246"/>
      <c r="M1958" s="247"/>
      <c r="N1958" s="248"/>
      <c r="O1958" s="248"/>
      <c r="P1958" s="248"/>
      <c r="Q1958" s="248"/>
      <c r="R1958" s="248"/>
      <c r="S1958" s="248"/>
      <c r="T1958" s="249"/>
      <c r="AT1958" s="250" t="s">
        <v>189</v>
      </c>
      <c r="AU1958" s="250" t="s">
        <v>84</v>
      </c>
      <c r="AV1958" s="14" t="s">
        <v>24</v>
      </c>
      <c r="AW1958" s="14" t="s">
        <v>39</v>
      </c>
      <c r="AX1958" s="14" t="s">
        <v>76</v>
      </c>
      <c r="AY1958" s="250" t="s">
        <v>179</v>
      </c>
    </row>
    <row r="1959" spans="2:65" s="12" customFormat="1" ht="13.5">
      <c r="B1959" s="216"/>
      <c r="C1959" s="217"/>
      <c r="D1959" s="218" t="s">
        <v>189</v>
      </c>
      <c r="E1959" s="219" t="s">
        <v>22</v>
      </c>
      <c r="F1959" s="220" t="s">
        <v>24</v>
      </c>
      <c r="G1959" s="217"/>
      <c r="H1959" s="221">
        <v>1</v>
      </c>
      <c r="I1959" s="222"/>
      <c r="J1959" s="217"/>
      <c r="K1959" s="217"/>
      <c r="L1959" s="223"/>
      <c r="M1959" s="224"/>
      <c r="N1959" s="225"/>
      <c r="O1959" s="225"/>
      <c r="P1959" s="225"/>
      <c r="Q1959" s="225"/>
      <c r="R1959" s="225"/>
      <c r="S1959" s="225"/>
      <c r="T1959" s="226"/>
      <c r="AT1959" s="227" t="s">
        <v>189</v>
      </c>
      <c r="AU1959" s="227" t="s">
        <v>84</v>
      </c>
      <c r="AV1959" s="12" t="s">
        <v>84</v>
      </c>
      <c r="AW1959" s="12" t="s">
        <v>39</v>
      </c>
      <c r="AX1959" s="12" t="s">
        <v>76</v>
      </c>
      <c r="AY1959" s="227" t="s">
        <v>179</v>
      </c>
    </row>
    <row r="1960" spans="2:65" s="13" customFormat="1" ht="13.5">
      <c r="B1960" s="228"/>
      <c r="C1960" s="229"/>
      <c r="D1960" s="230" t="s">
        <v>189</v>
      </c>
      <c r="E1960" s="231" t="s">
        <v>22</v>
      </c>
      <c r="F1960" s="232" t="s">
        <v>191</v>
      </c>
      <c r="G1960" s="229"/>
      <c r="H1960" s="233">
        <v>5</v>
      </c>
      <c r="I1960" s="234"/>
      <c r="J1960" s="229"/>
      <c r="K1960" s="229"/>
      <c r="L1960" s="235"/>
      <c r="M1960" s="236"/>
      <c r="N1960" s="237"/>
      <c r="O1960" s="237"/>
      <c r="P1960" s="237"/>
      <c r="Q1960" s="237"/>
      <c r="R1960" s="237"/>
      <c r="S1960" s="237"/>
      <c r="T1960" s="238"/>
      <c r="AT1960" s="239" t="s">
        <v>189</v>
      </c>
      <c r="AU1960" s="239" t="s">
        <v>84</v>
      </c>
      <c r="AV1960" s="13" t="s">
        <v>187</v>
      </c>
      <c r="AW1960" s="13" t="s">
        <v>39</v>
      </c>
      <c r="AX1960" s="13" t="s">
        <v>24</v>
      </c>
      <c r="AY1960" s="239" t="s">
        <v>179</v>
      </c>
    </row>
    <row r="1961" spans="2:65" s="1" customFormat="1" ht="22.5" customHeight="1">
      <c r="B1961" s="41"/>
      <c r="C1961" s="204" t="s">
        <v>1348</v>
      </c>
      <c r="D1961" s="204" t="s">
        <v>182</v>
      </c>
      <c r="E1961" s="205" t="s">
        <v>1812</v>
      </c>
      <c r="F1961" s="206" t="s">
        <v>1813</v>
      </c>
      <c r="G1961" s="207" t="s">
        <v>328</v>
      </c>
      <c r="H1961" s="208">
        <v>8</v>
      </c>
      <c r="I1961" s="209"/>
      <c r="J1961" s="210">
        <f>ROUND(I1961*H1961,2)</f>
        <v>0</v>
      </c>
      <c r="K1961" s="206" t="s">
        <v>186</v>
      </c>
      <c r="L1961" s="61"/>
      <c r="M1961" s="211" t="s">
        <v>22</v>
      </c>
      <c r="N1961" s="212" t="s">
        <v>47</v>
      </c>
      <c r="O1961" s="42"/>
      <c r="P1961" s="213">
        <f>O1961*H1961</f>
        <v>0</v>
      </c>
      <c r="Q1961" s="213">
        <v>0</v>
      </c>
      <c r="R1961" s="213">
        <f>Q1961*H1961</f>
        <v>0</v>
      </c>
      <c r="S1961" s="213">
        <v>0</v>
      </c>
      <c r="T1961" s="214">
        <f>S1961*H1961</f>
        <v>0</v>
      </c>
      <c r="AR1961" s="24" t="s">
        <v>266</v>
      </c>
      <c r="AT1961" s="24" t="s">
        <v>182</v>
      </c>
      <c r="AU1961" s="24" t="s">
        <v>84</v>
      </c>
      <c r="AY1961" s="24" t="s">
        <v>179</v>
      </c>
      <c r="BE1961" s="215">
        <f>IF(N1961="základní",J1961,0)</f>
        <v>0</v>
      </c>
      <c r="BF1961" s="215">
        <f>IF(N1961="snížená",J1961,0)</f>
        <v>0</v>
      </c>
      <c r="BG1961" s="215">
        <f>IF(N1961="zákl. přenesená",J1961,0)</f>
        <v>0</v>
      </c>
      <c r="BH1961" s="215">
        <f>IF(N1961="sníž. přenesená",J1961,0)</f>
        <v>0</v>
      </c>
      <c r="BI1961" s="215">
        <f>IF(N1961="nulová",J1961,0)</f>
        <v>0</v>
      </c>
      <c r="BJ1961" s="24" t="s">
        <v>24</v>
      </c>
      <c r="BK1961" s="215">
        <f>ROUND(I1961*H1961,2)</f>
        <v>0</v>
      </c>
      <c r="BL1961" s="24" t="s">
        <v>266</v>
      </c>
      <c r="BM1961" s="24" t="s">
        <v>1814</v>
      </c>
    </row>
    <row r="1962" spans="2:65" s="14" customFormat="1" ht="13.5">
      <c r="B1962" s="240"/>
      <c r="C1962" s="241"/>
      <c r="D1962" s="218" t="s">
        <v>189</v>
      </c>
      <c r="E1962" s="242" t="s">
        <v>22</v>
      </c>
      <c r="F1962" s="243" t="s">
        <v>317</v>
      </c>
      <c r="G1962" s="241"/>
      <c r="H1962" s="244" t="s">
        <v>22</v>
      </c>
      <c r="I1962" s="245"/>
      <c r="J1962" s="241"/>
      <c r="K1962" s="241"/>
      <c r="L1962" s="246"/>
      <c r="M1962" s="247"/>
      <c r="N1962" s="248"/>
      <c r="O1962" s="248"/>
      <c r="P1962" s="248"/>
      <c r="Q1962" s="248"/>
      <c r="R1962" s="248"/>
      <c r="S1962" s="248"/>
      <c r="T1962" s="249"/>
      <c r="AT1962" s="250" t="s">
        <v>189</v>
      </c>
      <c r="AU1962" s="250" t="s">
        <v>84</v>
      </c>
      <c r="AV1962" s="14" t="s">
        <v>24</v>
      </c>
      <c r="AW1962" s="14" t="s">
        <v>39</v>
      </c>
      <c r="AX1962" s="14" t="s">
        <v>76</v>
      </c>
      <c r="AY1962" s="250" t="s">
        <v>179</v>
      </c>
    </row>
    <row r="1963" spans="2:65" s="12" customFormat="1" ht="13.5">
      <c r="B1963" s="216"/>
      <c r="C1963" s="217"/>
      <c r="D1963" s="218" t="s">
        <v>189</v>
      </c>
      <c r="E1963" s="219" t="s">
        <v>22</v>
      </c>
      <c r="F1963" s="220" t="s">
        <v>24</v>
      </c>
      <c r="G1963" s="217"/>
      <c r="H1963" s="221">
        <v>1</v>
      </c>
      <c r="I1963" s="222"/>
      <c r="J1963" s="217"/>
      <c r="K1963" s="217"/>
      <c r="L1963" s="223"/>
      <c r="M1963" s="224"/>
      <c r="N1963" s="225"/>
      <c r="O1963" s="225"/>
      <c r="P1963" s="225"/>
      <c r="Q1963" s="225"/>
      <c r="R1963" s="225"/>
      <c r="S1963" s="225"/>
      <c r="T1963" s="226"/>
      <c r="AT1963" s="227" t="s">
        <v>189</v>
      </c>
      <c r="AU1963" s="227" t="s">
        <v>84</v>
      </c>
      <c r="AV1963" s="12" t="s">
        <v>84</v>
      </c>
      <c r="AW1963" s="12" t="s">
        <v>39</v>
      </c>
      <c r="AX1963" s="12" t="s">
        <v>76</v>
      </c>
      <c r="AY1963" s="227" t="s">
        <v>179</v>
      </c>
    </row>
    <row r="1964" spans="2:65" s="14" customFormat="1" ht="13.5">
      <c r="B1964" s="240"/>
      <c r="C1964" s="241"/>
      <c r="D1964" s="218" t="s">
        <v>189</v>
      </c>
      <c r="E1964" s="242" t="s">
        <v>22</v>
      </c>
      <c r="F1964" s="243" t="s">
        <v>1740</v>
      </c>
      <c r="G1964" s="241"/>
      <c r="H1964" s="244" t="s">
        <v>22</v>
      </c>
      <c r="I1964" s="245"/>
      <c r="J1964" s="241"/>
      <c r="K1964" s="241"/>
      <c r="L1964" s="246"/>
      <c r="M1964" s="247"/>
      <c r="N1964" s="248"/>
      <c r="O1964" s="248"/>
      <c r="P1964" s="248"/>
      <c r="Q1964" s="248"/>
      <c r="R1964" s="248"/>
      <c r="S1964" s="248"/>
      <c r="T1964" s="249"/>
      <c r="AT1964" s="250" t="s">
        <v>189</v>
      </c>
      <c r="AU1964" s="250" t="s">
        <v>84</v>
      </c>
      <c r="AV1964" s="14" t="s">
        <v>24</v>
      </c>
      <c r="AW1964" s="14" t="s">
        <v>39</v>
      </c>
      <c r="AX1964" s="14" t="s">
        <v>76</v>
      </c>
      <c r="AY1964" s="250" t="s">
        <v>179</v>
      </c>
    </row>
    <row r="1965" spans="2:65" s="12" customFormat="1" ht="13.5">
      <c r="B1965" s="216"/>
      <c r="C1965" s="217"/>
      <c r="D1965" s="218" t="s">
        <v>189</v>
      </c>
      <c r="E1965" s="219" t="s">
        <v>22</v>
      </c>
      <c r="F1965" s="220" t="s">
        <v>1741</v>
      </c>
      <c r="G1965" s="217"/>
      <c r="H1965" s="221">
        <v>4</v>
      </c>
      <c r="I1965" s="222"/>
      <c r="J1965" s="217"/>
      <c r="K1965" s="217"/>
      <c r="L1965" s="223"/>
      <c r="M1965" s="224"/>
      <c r="N1965" s="225"/>
      <c r="O1965" s="225"/>
      <c r="P1965" s="225"/>
      <c r="Q1965" s="225"/>
      <c r="R1965" s="225"/>
      <c r="S1965" s="225"/>
      <c r="T1965" s="226"/>
      <c r="AT1965" s="227" t="s">
        <v>189</v>
      </c>
      <c r="AU1965" s="227" t="s">
        <v>84</v>
      </c>
      <c r="AV1965" s="12" t="s">
        <v>84</v>
      </c>
      <c r="AW1965" s="12" t="s">
        <v>39</v>
      </c>
      <c r="AX1965" s="12" t="s">
        <v>76</v>
      </c>
      <c r="AY1965" s="227" t="s">
        <v>179</v>
      </c>
    </row>
    <row r="1966" spans="2:65" s="14" customFormat="1" ht="13.5">
      <c r="B1966" s="240"/>
      <c r="C1966" s="241"/>
      <c r="D1966" s="218" t="s">
        <v>189</v>
      </c>
      <c r="E1966" s="242" t="s">
        <v>22</v>
      </c>
      <c r="F1966" s="243" t="s">
        <v>1768</v>
      </c>
      <c r="G1966" s="241"/>
      <c r="H1966" s="244" t="s">
        <v>22</v>
      </c>
      <c r="I1966" s="245"/>
      <c r="J1966" s="241"/>
      <c r="K1966" s="241"/>
      <c r="L1966" s="246"/>
      <c r="M1966" s="247"/>
      <c r="N1966" s="248"/>
      <c r="O1966" s="248"/>
      <c r="P1966" s="248"/>
      <c r="Q1966" s="248"/>
      <c r="R1966" s="248"/>
      <c r="S1966" s="248"/>
      <c r="T1966" s="249"/>
      <c r="AT1966" s="250" t="s">
        <v>189</v>
      </c>
      <c r="AU1966" s="250" t="s">
        <v>84</v>
      </c>
      <c r="AV1966" s="14" t="s">
        <v>24</v>
      </c>
      <c r="AW1966" s="14" t="s">
        <v>39</v>
      </c>
      <c r="AX1966" s="14" t="s">
        <v>76</v>
      </c>
      <c r="AY1966" s="250" t="s">
        <v>179</v>
      </c>
    </row>
    <row r="1967" spans="2:65" s="12" customFormat="1" ht="13.5">
      <c r="B1967" s="216"/>
      <c r="C1967" s="217"/>
      <c r="D1967" s="218" t="s">
        <v>189</v>
      </c>
      <c r="E1967" s="219" t="s">
        <v>22</v>
      </c>
      <c r="F1967" s="220" t="s">
        <v>24</v>
      </c>
      <c r="G1967" s="217"/>
      <c r="H1967" s="221">
        <v>1</v>
      </c>
      <c r="I1967" s="222"/>
      <c r="J1967" s="217"/>
      <c r="K1967" s="217"/>
      <c r="L1967" s="223"/>
      <c r="M1967" s="224"/>
      <c r="N1967" s="225"/>
      <c r="O1967" s="225"/>
      <c r="P1967" s="225"/>
      <c r="Q1967" s="225"/>
      <c r="R1967" s="225"/>
      <c r="S1967" s="225"/>
      <c r="T1967" s="226"/>
      <c r="AT1967" s="227" t="s">
        <v>189</v>
      </c>
      <c r="AU1967" s="227" t="s">
        <v>84</v>
      </c>
      <c r="AV1967" s="12" t="s">
        <v>84</v>
      </c>
      <c r="AW1967" s="12" t="s">
        <v>39</v>
      </c>
      <c r="AX1967" s="12" t="s">
        <v>76</v>
      </c>
      <c r="AY1967" s="227" t="s">
        <v>179</v>
      </c>
    </row>
    <row r="1968" spans="2:65" s="14" customFormat="1" ht="13.5">
      <c r="B1968" s="240"/>
      <c r="C1968" s="241"/>
      <c r="D1968" s="218" t="s">
        <v>189</v>
      </c>
      <c r="E1968" s="242" t="s">
        <v>22</v>
      </c>
      <c r="F1968" s="243" t="s">
        <v>1749</v>
      </c>
      <c r="G1968" s="241"/>
      <c r="H1968" s="244" t="s">
        <v>22</v>
      </c>
      <c r="I1968" s="245"/>
      <c r="J1968" s="241"/>
      <c r="K1968" s="241"/>
      <c r="L1968" s="246"/>
      <c r="M1968" s="247"/>
      <c r="N1968" s="248"/>
      <c r="O1968" s="248"/>
      <c r="P1968" s="248"/>
      <c r="Q1968" s="248"/>
      <c r="R1968" s="248"/>
      <c r="S1968" s="248"/>
      <c r="T1968" s="249"/>
      <c r="AT1968" s="250" t="s">
        <v>189</v>
      </c>
      <c r="AU1968" s="250" t="s">
        <v>84</v>
      </c>
      <c r="AV1968" s="14" t="s">
        <v>24</v>
      </c>
      <c r="AW1968" s="14" t="s">
        <v>39</v>
      </c>
      <c r="AX1968" s="14" t="s">
        <v>76</v>
      </c>
      <c r="AY1968" s="250" t="s">
        <v>179</v>
      </c>
    </row>
    <row r="1969" spans="2:65" s="12" customFormat="1" ht="13.5">
      <c r="B1969" s="216"/>
      <c r="C1969" s="217"/>
      <c r="D1969" s="218" t="s">
        <v>189</v>
      </c>
      <c r="E1969" s="219" t="s">
        <v>22</v>
      </c>
      <c r="F1969" s="220" t="s">
        <v>24</v>
      </c>
      <c r="G1969" s="217"/>
      <c r="H1969" s="221">
        <v>1</v>
      </c>
      <c r="I1969" s="222"/>
      <c r="J1969" s="217"/>
      <c r="K1969" s="217"/>
      <c r="L1969" s="223"/>
      <c r="M1969" s="224"/>
      <c r="N1969" s="225"/>
      <c r="O1969" s="225"/>
      <c r="P1969" s="225"/>
      <c r="Q1969" s="225"/>
      <c r="R1969" s="225"/>
      <c r="S1969" s="225"/>
      <c r="T1969" s="226"/>
      <c r="AT1969" s="227" t="s">
        <v>189</v>
      </c>
      <c r="AU1969" s="227" t="s">
        <v>84</v>
      </c>
      <c r="AV1969" s="12" t="s">
        <v>84</v>
      </c>
      <c r="AW1969" s="12" t="s">
        <v>39</v>
      </c>
      <c r="AX1969" s="12" t="s">
        <v>76</v>
      </c>
      <c r="AY1969" s="227" t="s">
        <v>179</v>
      </c>
    </row>
    <row r="1970" spans="2:65" s="14" customFormat="1" ht="13.5">
      <c r="B1970" s="240"/>
      <c r="C1970" s="241"/>
      <c r="D1970" s="218" t="s">
        <v>189</v>
      </c>
      <c r="E1970" s="242" t="s">
        <v>22</v>
      </c>
      <c r="F1970" s="243" t="s">
        <v>621</v>
      </c>
      <c r="G1970" s="241"/>
      <c r="H1970" s="244" t="s">
        <v>22</v>
      </c>
      <c r="I1970" s="245"/>
      <c r="J1970" s="241"/>
      <c r="K1970" s="241"/>
      <c r="L1970" s="246"/>
      <c r="M1970" s="247"/>
      <c r="N1970" s="248"/>
      <c r="O1970" s="248"/>
      <c r="P1970" s="248"/>
      <c r="Q1970" s="248"/>
      <c r="R1970" s="248"/>
      <c r="S1970" s="248"/>
      <c r="T1970" s="249"/>
      <c r="AT1970" s="250" t="s">
        <v>189</v>
      </c>
      <c r="AU1970" s="250" t="s">
        <v>84</v>
      </c>
      <c r="AV1970" s="14" t="s">
        <v>24</v>
      </c>
      <c r="AW1970" s="14" t="s">
        <v>39</v>
      </c>
      <c r="AX1970" s="14" t="s">
        <v>76</v>
      </c>
      <c r="AY1970" s="250" t="s">
        <v>179</v>
      </c>
    </row>
    <row r="1971" spans="2:65" s="12" customFormat="1" ht="13.5">
      <c r="B1971" s="216"/>
      <c r="C1971" s="217"/>
      <c r="D1971" s="218" t="s">
        <v>189</v>
      </c>
      <c r="E1971" s="219" t="s">
        <v>22</v>
      </c>
      <c r="F1971" s="220" t="s">
        <v>24</v>
      </c>
      <c r="G1971" s="217"/>
      <c r="H1971" s="221">
        <v>1</v>
      </c>
      <c r="I1971" s="222"/>
      <c r="J1971" s="217"/>
      <c r="K1971" s="217"/>
      <c r="L1971" s="223"/>
      <c r="M1971" s="224"/>
      <c r="N1971" s="225"/>
      <c r="O1971" s="225"/>
      <c r="P1971" s="225"/>
      <c r="Q1971" s="225"/>
      <c r="R1971" s="225"/>
      <c r="S1971" s="225"/>
      <c r="T1971" s="226"/>
      <c r="AT1971" s="227" t="s">
        <v>189</v>
      </c>
      <c r="AU1971" s="227" t="s">
        <v>84</v>
      </c>
      <c r="AV1971" s="12" t="s">
        <v>84</v>
      </c>
      <c r="AW1971" s="12" t="s">
        <v>39</v>
      </c>
      <c r="AX1971" s="12" t="s">
        <v>76</v>
      </c>
      <c r="AY1971" s="227" t="s">
        <v>179</v>
      </c>
    </row>
    <row r="1972" spans="2:65" s="13" customFormat="1" ht="13.5">
      <c r="B1972" s="228"/>
      <c r="C1972" s="229"/>
      <c r="D1972" s="230" t="s">
        <v>189</v>
      </c>
      <c r="E1972" s="231" t="s">
        <v>22</v>
      </c>
      <c r="F1972" s="232" t="s">
        <v>191</v>
      </c>
      <c r="G1972" s="229"/>
      <c r="H1972" s="233">
        <v>8</v>
      </c>
      <c r="I1972" s="234"/>
      <c r="J1972" s="229"/>
      <c r="K1972" s="229"/>
      <c r="L1972" s="235"/>
      <c r="M1972" s="236"/>
      <c r="N1972" s="237"/>
      <c r="O1972" s="237"/>
      <c r="P1972" s="237"/>
      <c r="Q1972" s="237"/>
      <c r="R1972" s="237"/>
      <c r="S1972" s="237"/>
      <c r="T1972" s="238"/>
      <c r="AT1972" s="239" t="s">
        <v>189</v>
      </c>
      <c r="AU1972" s="239" t="s">
        <v>84</v>
      </c>
      <c r="AV1972" s="13" t="s">
        <v>187</v>
      </c>
      <c r="AW1972" s="13" t="s">
        <v>39</v>
      </c>
      <c r="AX1972" s="13" t="s">
        <v>24</v>
      </c>
      <c r="AY1972" s="239" t="s">
        <v>179</v>
      </c>
    </row>
    <row r="1973" spans="2:65" s="1" customFormat="1" ht="44.25" customHeight="1">
      <c r="B1973" s="41"/>
      <c r="C1973" s="204" t="s">
        <v>1815</v>
      </c>
      <c r="D1973" s="204" t="s">
        <v>182</v>
      </c>
      <c r="E1973" s="205" t="s">
        <v>1816</v>
      </c>
      <c r="F1973" s="206" t="s">
        <v>1817</v>
      </c>
      <c r="G1973" s="207" t="s">
        <v>328</v>
      </c>
      <c r="H1973" s="208">
        <v>5</v>
      </c>
      <c r="I1973" s="209"/>
      <c r="J1973" s="210">
        <f>ROUND(I1973*H1973,2)</f>
        <v>0</v>
      </c>
      <c r="K1973" s="206" t="s">
        <v>280</v>
      </c>
      <c r="L1973" s="61"/>
      <c r="M1973" s="211" t="s">
        <v>22</v>
      </c>
      <c r="N1973" s="212" t="s">
        <v>47</v>
      </c>
      <c r="O1973" s="42"/>
      <c r="P1973" s="213">
        <f>O1973*H1973</f>
        <v>0</v>
      </c>
      <c r="Q1973" s="213">
        <v>0</v>
      </c>
      <c r="R1973" s="213">
        <f>Q1973*H1973</f>
        <v>0</v>
      </c>
      <c r="S1973" s="213">
        <v>0</v>
      </c>
      <c r="T1973" s="214">
        <f>S1973*H1973</f>
        <v>0</v>
      </c>
      <c r="AR1973" s="24" t="s">
        <v>266</v>
      </c>
      <c r="AT1973" s="24" t="s">
        <v>182</v>
      </c>
      <c r="AU1973" s="24" t="s">
        <v>84</v>
      </c>
      <c r="AY1973" s="24" t="s">
        <v>179</v>
      </c>
      <c r="BE1973" s="215">
        <f>IF(N1973="základní",J1973,0)</f>
        <v>0</v>
      </c>
      <c r="BF1973" s="215">
        <f>IF(N1973="snížená",J1973,0)</f>
        <v>0</v>
      </c>
      <c r="BG1973" s="215">
        <f>IF(N1973="zákl. přenesená",J1973,0)</f>
        <v>0</v>
      </c>
      <c r="BH1973" s="215">
        <f>IF(N1973="sníž. přenesená",J1973,0)</f>
        <v>0</v>
      </c>
      <c r="BI1973" s="215">
        <f>IF(N1973="nulová",J1973,0)</f>
        <v>0</v>
      </c>
      <c r="BJ1973" s="24" t="s">
        <v>24</v>
      </c>
      <c r="BK1973" s="215">
        <f>ROUND(I1973*H1973,2)</f>
        <v>0</v>
      </c>
      <c r="BL1973" s="24" t="s">
        <v>266</v>
      </c>
      <c r="BM1973" s="24" t="s">
        <v>1818</v>
      </c>
    </row>
    <row r="1974" spans="2:65" s="14" customFormat="1" ht="13.5">
      <c r="B1974" s="240"/>
      <c r="C1974" s="241"/>
      <c r="D1974" s="218" t="s">
        <v>189</v>
      </c>
      <c r="E1974" s="242" t="s">
        <v>22</v>
      </c>
      <c r="F1974" s="243" t="s">
        <v>1762</v>
      </c>
      <c r="G1974" s="241"/>
      <c r="H1974" s="244" t="s">
        <v>22</v>
      </c>
      <c r="I1974" s="245"/>
      <c r="J1974" s="241"/>
      <c r="K1974" s="241"/>
      <c r="L1974" s="246"/>
      <c r="M1974" s="247"/>
      <c r="N1974" s="248"/>
      <c r="O1974" s="248"/>
      <c r="P1974" s="248"/>
      <c r="Q1974" s="248"/>
      <c r="R1974" s="248"/>
      <c r="S1974" s="248"/>
      <c r="T1974" s="249"/>
      <c r="AT1974" s="250" t="s">
        <v>189</v>
      </c>
      <c r="AU1974" s="250" t="s">
        <v>84</v>
      </c>
      <c r="AV1974" s="14" t="s">
        <v>24</v>
      </c>
      <c r="AW1974" s="14" t="s">
        <v>39</v>
      </c>
      <c r="AX1974" s="14" t="s">
        <v>76</v>
      </c>
      <c r="AY1974" s="250" t="s">
        <v>179</v>
      </c>
    </row>
    <row r="1975" spans="2:65" s="12" customFormat="1" ht="13.5">
      <c r="B1975" s="216"/>
      <c r="C1975" s="217"/>
      <c r="D1975" s="218" t="s">
        <v>189</v>
      </c>
      <c r="E1975" s="219" t="s">
        <v>22</v>
      </c>
      <c r="F1975" s="220" t="s">
        <v>1741</v>
      </c>
      <c r="G1975" s="217"/>
      <c r="H1975" s="221">
        <v>4</v>
      </c>
      <c r="I1975" s="222"/>
      <c r="J1975" s="217"/>
      <c r="K1975" s="217"/>
      <c r="L1975" s="223"/>
      <c r="M1975" s="224"/>
      <c r="N1975" s="225"/>
      <c r="O1975" s="225"/>
      <c r="P1975" s="225"/>
      <c r="Q1975" s="225"/>
      <c r="R1975" s="225"/>
      <c r="S1975" s="225"/>
      <c r="T1975" s="226"/>
      <c r="AT1975" s="227" t="s">
        <v>189</v>
      </c>
      <c r="AU1975" s="227" t="s">
        <v>84</v>
      </c>
      <c r="AV1975" s="12" t="s">
        <v>84</v>
      </c>
      <c r="AW1975" s="12" t="s">
        <v>39</v>
      </c>
      <c r="AX1975" s="12" t="s">
        <v>76</v>
      </c>
      <c r="AY1975" s="227" t="s">
        <v>179</v>
      </c>
    </row>
    <row r="1976" spans="2:65" s="14" customFormat="1" ht="13.5">
      <c r="B1976" s="240"/>
      <c r="C1976" s="241"/>
      <c r="D1976" s="218" t="s">
        <v>189</v>
      </c>
      <c r="E1976" s="242" t="s">
        <v>22</v>
      </c>
      <c r="F1976" s="243" t="s">
        <v>1763</v>
      </c>
      <c r="G1976" s="241"/>
      <c r="H1976" s="244" t="s">
        <v>22</v>
      </c>
      <c r="I1976" s="245"/>
      <c r="J1976" s="241"/>
      <c r="K1976" s="241"/>
      <c r="L1976" s="246"/>
      <c r="M1976" s="247"/>
      <c r="N1976" s="248"/>
      <c r="O1976" s="248"/>
      <c r="P1976" s="248"/>
      <c r="Q1976" s="248"/>
      <c r="R1976" s="248"/>
      <c r="S1976" s="248"/>
      <c r="T1976" s="249"/>
      <c r="AT1976" s="250" t="s">
        <v>189</v>
      </c>
      <c r="AU1976" s="250" t="s">
        <v>84</v>
      </c>
      <c r="AV1976" s="14" t="s">
        <v>24</v>
      </c>
      <c r="AW1976" s="14" t="s">
        <v>39</v>
      </c>
      <c r="AX1976" s="14" t="s">
        <v>76</v>
      </c>
      <c r="AY1976" s="250" t="s">
        <v>179</v>
      </c>
    </row>
    <row r="1977" spans="2:65" s="12" customFormat="1" ht="13.5">
      <c r="B1977" s="216"/>
      <c r="C1977" s="217"/>
      <c r="D1977" s="218" t="s">
        <v>189</v>
      </c>
      <c r="E1977" s="219" t="s">
        <v>22</v>
      </c>
      <c r="F1977" s="220" t="s">
        <v>24</v>
      </c>
      <c r="G1977" s="217"/>
      <c r="H1977" s="221">
        <v>1</v>
      </c>
      <c r="I1977" s="222"/>
      <c r="J1977" s="217"/>
      <c r="K1977" s="217"/>
      <c r="L1977" s="223"/>
      <c r="M1977" s="224"/>
      <c r="N1977" s="225"/>
      <c r="O1977" s="225"/>
      <c r="P1977" s="225"/>
      <c r="Q1977" s="225"/>
      <c r="R1977" s="225"/>
      <c r="S1977" s="225"/>
      <c r="T1977" s="226"/>
      <c r="AT1977" s="227" t="s">
        <v>189</v>
      </c>
      <c r="AU1977" s="227" t="s">
        <v>84</v>
      </c>
      <c r="AV1977" s="12" t="s">
        <v>84</v>
      </c>
      <c r="AW1977" s="12" t="s">
        <v>39</v>
      </c>
      <c r="AX1977" s="12" t="s">
        <v>76</v>
      </c>
      <c r="AY1977" s="227" t="s">
        <v>179</v>
      </c>
    </row>
    <row r="1978" spans="2:65" s="13" customFormat="1" ht="13.5">
      <c r="B1978" s="228"/>
      <c r="C1978" s="229"/>
      <c r="D1978" s="230" t="s">
        <v>189</v>
      </c>
      <c r="E1978" s="231" t="s">
        <v>22</v>
      </c>
      <c r="F1978" s="232" t="s">
        <v>191</v>
      </c>
      <c r="G1978" s="229"/>
      <c r="H1978" s="233">
        <v>5</v>
      </c>
      <c r="I1978" s="234"/>
      <c r="J1978" s="229"/>
      <c r="K1978" s="229"/>
      <c r="L1978" s="235"/>
      <c r="M1978" s="236"/>
      <c r="N1978" s="237"/>
      <c r="O1978" s="237"/>
      <c r="P1978" s="237"/>
      <c r="Q1978" s="237"/>
      <c r="R1978" s="237"/>
      <c r="S1978" s="237"/>
      <c r="T1978" s="238"/>
      <c r="AT1978" s="239" t="s">
        <v>189</v>
      </c>
      <c r="AU1978" s="239" t="s">
        <v>84</v>
      </c>
      <c r="AV1978" s="13" t="s">
        <v>187</v>
      </c>
      <c r="AW1978" s="13" t="s">
        <v>39</v>
      </c>
      <c r="AX1978" s="13" t="s">
        <v>24</v>
      </c>
      <c r="AY1978" s="239" t="s">
        <v>179</v>
      </c>
    </row>
    <row r="1979" spans="2:65" s="1" customFormat="1" ht="22.5" customHeight="1">
      <c r="B1979" s="41"/>
      <c r="C1979" s="204" t="s">
        <v>1352</v>
      </c>
      <c r="D1979" s="204" t="s">
        <v>182</v>
      </c>
      <c r="E1979" s="205" t="s">
        <v>1819</v>
      </c>
      <c r="F1979" s="206" t="s">
        <v>1820</v>
      </c>
      <c r="G1979" s="207" t="s">
        <v>372</v>
      </c>
      <c r="H1979" s="208">
        <v>71.760000000000005</v>
      </c>
      <c r="I1979" s="209"/>
      <c r="J1979" s="210">
        <f>ROUND(I1979*H1979,2)</f>
        <v>0</v>
      </c>
      <c r="K1979" s="206" t="s">
        <v>186</v>
      </c>
      <c r="L1979" s="61"/>
      <c r="M1979" s="211" t="s">
        <v>22</v>
      </c>
      <c r="N1979" s="212" t="s">
        <v>47</v>
      </c>
      <c r="O1979" s="42"/>
      <c r="P1979" s="213">
        <f>O1979*H1979</f>
        <v>0</v>
      </c>
      <c r="Q1979" s="213">
        <v>0</v>
      </c>
      <c r="R1979" s="213">
        <f>Q1979*H1979</f>
        <v>0</v>
      </c>
      <c r="S1979" s="213">
        <v>0</v>
      </c>
      <c r="T1979" s="214">
        <f>S1979*H1979</f>
        <v>0</v>
      </c>
      <c r="AR1979" s="24" t="s">
        <v>266</v>
      </c>
      <c r="AT1979" s="24" t="s">
        <v>182</v>
      </c>
      <c r="AU1979" s="24" t="s">
        <v>84</v>
      </c>
      <c r="AY1979" s="24" t="s">
        <v>179</v>
      </c>
      <c r="BE1979" s="215">
        <f>IF(N1979="základní",J1979,0)</f>
        <v>0</v>
      </c>
      <c r="BF1979" s="215">
        <f>IF(N1979="snížená",J1979,0)</f>
        <v>0</v>
      </c>
      <c r="BG1979" s="215">
        <f>IF(N1979="zákl. přenesená",J1979,0)</f>
        <v>0</v>
      </c>
      <c r="BH1979" s="215">
        <f>IF(N1979="sníž. přenesená",J1979,0)</f>
        <v>0</v>
      </c>
      <c r="BI1979" s="215">
        <f>IF(N1979="nulová",J1979,0)</f>
        <v>0</v>
      </c>
      <c r="BJ1979" s="24" t="s">
        <v>24</v>
      </c>
      <c r="BK1979" s="215">
        <f>ROUND(I1979*H1979,2)</f>
        <v>0</v>
      </c>
      <c r="BL1979" s="24" t="s">
        <v>266</v>
      </c>
      <c r="BM1979" s="24" t="s">
        <v>1821</v>
      </c>
    </row>
    <row r="1980" spans="2:65" s="14" customFormat="1" ht="13.5">
      <c r="B1980" s="240"/>
      <c r="C1980" s="241"/>
      <c r="D1980" s="218" t="s">
        <v>189</v>
      </c>
      <c r="E1980" s="242" t="s">
        <v>22</v>
      </c>
      <c r="F1980" s="243" t="s">
        <v>1822</v>
      </c>
      <c r="G1980" s="241"/>
      <c r="H1980" s="244" t="s">
        <v>22</v>
      </c>
      <c r="I1980" s="245"/>
      <c r="J1980" s="241"/>
      <c r="K1980" s="241"/>
      <c r="L1980" s="246"/>
      <c r="M1980" s="247"/>
      <c r="N1980" s="248"/>
      <c r="O1980" s="248"/>
      <c r="P1980" s="248"/>
      <c r="Q1980" s="248"/>
      <c r="R1980" s="248"/>
      <c r="S1980" s="248"/>
      <c r="T1980" s="249"/>
      <c r="AT1980" s="250" t="s">
        <v>189</v>
      </c>
      <c r="AU1980" s="250" t="s">
        <v>84</v>
      </c>
      <c r="AV1980" s="14" t="s">
        <v>24</v>
      </c>
      <c r="AW1980" s="14" t="s">
        <v>39</v>
      </c>
      <c r="AX1980" s="14" t="s">
        <v>76</v>
      </c>
      <c r="AY1980" s="250" t="s">
        <v>179</v>
      </c>
    </row>
    <row r="1981" spans="2:65" s="12" customFormat="1" ht="13.5">
      <c r="B1981" s="216"/>
      <c r="C1981" s="217"/>
      <c r="D1981" s="218" t="s">
        <v>189</v>
      </c>
      <c r="E1981" s="219" t="s">
        <v>22</v>
      </c>
      <c r="F1981" s="220" t="s">
        <v>1823</v>
      </c>
      <c r="G1981" s="217"/>
      <c r="H1981" s="221">
        <v>54.88</v>
      </c>
      <c r="I1981" s="222"/>
      <c r="J1981" s="217"/>
      <c r="K1981" s="217"/>
      <c r="L1981" s="223"/>
      <c r="M1981" s="224"/>
      <c r="N1981" s="225"/>
      <c r="O1981" s="225"/>
      <c r="P1981" s="225"/>
      <c r="Q1981" s="225"/>
      <c r="R1981" s="225"/>
      <c r="S1981" s="225"/>
      <c r="T1981" s="226"/>
      <c r="AT1981" s="227" t="s">
        <v>189</v>
      </c>
      <c r="AU1981" s="227" t="s">
        <v>84</v>
      </c>
      <c r="AV1981" s="12" t="s">
        <v>84</v>
      </c>
      <c r="AW1981" s="12" t="s">
        <v>39</v>
      </c>
      <c r="AX1981" s="12" t="s">
        <v>76</v>
      </c>
      <c r="AY1981" s="227" t="s">
        <v>179</v>
      </c>
    </row>
    <row r="1982" spans="2:65" s="14" customFormat="1" ht="13.5">
      <c r="B1982" s="240"/>
      <c r="C1982" s="241"/>
      <c r="D1982" s="218" t="s">
        <v>189</v>
      </c>
      <c r="E1982" s="242" t="s">
        <v>22</v>
      </c>
      <c r="F1982" s="243" t="s">
        <v>1824</v>
      </c>
      <c r="G1982" s="241"/>
      <c r="H1982" s="244" t="s">
        <v>22</v>
      </c>
      <c r="I1982" s="245"/>
      <c r="J1982" s="241"/>
      <c r="K1982" s="241"/>
      <c r="L1982" s="246"/>
      <c r="M1982" s="247"/>
      <c r="N1982" s="248"/>
      <c r="O1982" s="248"/>
      <c r="P1982" s="248"/>
      <c r="Q1982" s="248"/>
      <c r="R1982" s="248"/>
      <c r="S1982" s="248"/>
      <c r="T1982" s="249"/>
      <c r="AT1982" s="250" t="s">
        <v>189</v>
      </c>
      <c r="AU1982" s="250" t="s">
        <v>84</v>
      </c>
      <c r="AV1982" s="14" t="s">
        <v>24</v>
      </c>
      <c r="AW1982" s="14" t="s">
        <v>39</v>
      </c>
      <c r="AX1982" s="14" t="s">
        <v>76</v>
      </c>
      <c r="AY1982" s="250" t="s">
        <v>179</v>
      </c>
    </row>
    <row r="1983" spans="2:65" s="12" customFormat="1" ht="13.5">
      <c r="B1983" s="216"/>
      <c r="C1983" s="217"/>
      <c r="D1983" s="218" t="s">
        <v>189</v>
      </c>
      <c r="E1983" s="219" t="s">
        <v>22</v>
      </c>
      <c r="F1983" s="220" t="s">
        <v>1825</v>
      </c>
      <c r="G1983" s="217"/>
      <c r="H1983" s="221">
        <v>9.52</v>
      </c>
      <c r="I1983" s="222"/>
      <c r="J1983" s="217"/>
      <c r="K1983" s="217"/>
      <c r="L1983" s="223"/>
      <c r="M1983" s="224"/>
      <c r="N1983" s="225"/>
      <c r="O1983" s="225"/>
      <c r="P1983" s="225"/>
      <c r="Q1983" s="225"/>
      <c r="R1983" s="225"/>
      <c r="S1983" s="225"/>
      <c r="T1983" s="226"/>
      <c r="AT1983" s="227" t="s">
        <v>189</v>
      </c>
      <c r="AU1983" s="227" t="s">
        <v>84</v>
      </c>
      <c r="AV1983" s="12" t="s">
        <v>84</v>
      </c>
      <c r="AW1983" s="12" t="s">
        <v>39</v>
      </c>
      <c r="AX1983" s="12" t="s">
        <v>76</v>
      </c>
      <c r="AY1983" s="227" t="s">
        <v>179</v>
      </c>
    </row>
    <row r="1984" spans="2:65" s="14" customFormat="1" ht="13.5">
      <c r="B1984" s="240"/>
      <c r="C1984" s="241"/>
      <c r="D1984" s="218" t="s">
        <v>189</v>
      </c>
      <c r="E1984" s="242" t="s">
        <v>22</v>
      </c>
      <c r="F1984" s="243" t="s">
        <v>1826</v>
      </c>
      <c r="G1984" s="241"/>
      <c r="H1984" s="244" t="s">
        <v>22</v>
      </c>
      <c r="I1984" s="245"/>
      <c r="J1984" s="241"/>
      <c r="K1984" s="241"/>
      <c r="L1984" s="246"/>
      <c r="M1984" s="247"/>
      <c r="N1984" s="248"/>
      <c r="O1984" s="248"/>
      <c r="P1984" s="248"/>
      <c r="Q1984" s="248"/>
      <c r="R1984" s="248"/>
      <c r="S1984" s="248"/>
      <c r="T1984" s="249"/>
      <c r="AT1984" s="250" t="s">
        <v>189</v>
      </c>
      <c r="AU1984" s="250" t="s">
        <v>84</v>
      </c>
      <c r="AV1984" s="14" t="s">
        <v>24</v>
      </c>
      <c r="AW1984" s="14" t="s">
        <v>39</v>
      </c>
      <c r="AX1984" s="14" t="s">
        <v>76</v>
      </c>
      <c r="AY1984" s="250" t="s">
        <v>179</v>
      </c>
    </row>
    <row r="1985" spans="2:65" s="12" customFormat="1" ht="13.5">
      <c r="B1985" s="216"/>
      <c r="C1985" s="217"/>
      <c r="D1985" s="218" t="s">
        <v>189</v>
      </c>
      <c r="E1985" s="219" t="s">
        <v>22</v>
      </c>
      <c r="F1985" s="220" t="s">
        <v>1827</v>
      </c>
      <c r="G1985" s="217"/>
      <c r="H1985" s="221">
        <v>7.36</v>
      </c>
      <c r="I1985" s="222"/>
      <c r="J1985" s="217"/>
      <c r="K1985" s="217"/>
      <c r="L1985" s="223"/>
      <c r="M1985" s="224"/>
      <c r="N1985" s="225"/>
      <c r="O1985" s="225"/>
      <c r="P1985" s="225"/>
      <c r="Q1985" s="225"/>
      <c r="R1985" s="225"/>
      <c r="S1985" s="225"/>
      <c r="T1985" s="226"/>
      <c r="AT1985" s="227" t="s">
        <v>189</v>
      </c>
      <c r="AU1985" s="227" t="s">
        <v>84</v>
      </c>
      <c r="AV1985" s="12" t="s">
        <v>84</v>
      </c>
      <c r="AW1985" s="12" t="s">
        <v>39</v>
      </c>
      <c r="AX1985" s="12" t="s">
        <v>76</v>
      </c>
      <c r="AY1985" s="227" t="s">
        <v>179</v>
      </c>
    </row>
    <row r="1986" spans="2:65" s="13" customFormat="1" ht="13.5">
      <c r="B1986" s="228"/>
      <c r="C1986" s="229"/>
      <c r="D1986" s="230" t="s">
        <v>189</v>
      </c>
      <c r="E1986" s="231" t="s">
        <v>22</v>
      </c>
      <c r="F1986" s="232" t="s">
        <v>191</v>
      </c>
      <c r="G1986" s="229"/>
      <c r="H1986" s="233">
        <v>71.760000000000005</v>
      </c>
      <c r="I1986" s="234"/>
      <c r="J1986" s="229"/>
      <c r="K1986" s="229"/>
      <c r="L1986" s="235"/>
      <c r="M1986" s="236"/>
      <c r="N1986" s="237"/>
      <c r="O1986" s="237"/>
      <c r="P1986" s="237"/>
      <c r="Q1986" s="237"/>
      <c r="R1986" s="237"/>
      <c r="S1986" s="237"/>
      <c r="T1986" s="238"/>
      <c r="AT1986" s="239" t="s">
        <v>189</v>
      </c>
      <c r="AU1986" s="239" t="s">
        <v>84</v>
      </c>
      <c r="AV1986" s="13" t="s">
        <v>187</v>
      </c>
      <c r="AW1986" s="13" t="s">
        <v>39</v>
      </c>
      <c r="AX1986" s="13" t="s">
        <v>24</v>
      </c>
      <c r="AY1986" s="239" t="s">
        <v>179</v>
      </c>
    </row>
    <row r="1987" spans="2:65" s="1" customFormat="1" ht="31.5" customHeight="1">
      <c r="B1987" s="41"/>
      <c r="C1987" s="204" t="s">
        <v>1828</v>
      </c>
      <c r="D1987" s="204" t="s">
        <v>182</v>
      </c>
      <c r="E1987" s="205" t="s">
        <v>1829</v>
      </c>
      <c r="F1987" s="206" t="s">
        <v>1830</v>
      </c>
      <c r="G1987" s="207" t="s">
        <v>328</v>
      </c>
      <c r="H1987" s="208">
        <v>2</v>
      </c>
      <c r="I1987" s="209"/>
      <c r="J1987" s="210">
        <f>ROUND(I1987*H1987,2)</f>
        <v>0</v>
      </c>
      <c r="K1987" s="206" t="s">
        <v>186</v>
      </c>
      <c r="L1987" s="61"/>
      <c r="M1987" s="211" t="s">
        <v>22</v>
      </c>
      <c r="N1987" s="212" t="s">
        <v>47</v>
      </c>
      <c r="O1987" s="42"/>
      <c r="P1987" s="213">
        <f>O1987*H1987</f>
        <v>0</v>
      </c>
      <c r="Q1987" s="213">
        <v>0</v>
      </c>
      <c r="R1987" s="213">
        <f>Q1987*H1987</f>
        <v>0</v>
      </c>
      <c r="S1987" s="213">
        <v>0</v>
      </c>
      <c r="T1987" s="214">
        <f>S1987*H1987</f>
        <v>0</v>
      </c>
      <c r="AR1987" s="24" t="s">
        <v>266</v>
      </c>
      <c r="AT1987" s="24" t="s">
        <v>182</v>
      </c>
      <c r="AU1987" s="24" t="s">
        <v>84</v>
      </c>
      <c r="AY1987" s="24" t="s">
        <v>179</v>
      </c>
      <c r="BE1987" s="215">
        <f>IF(N1987="základní",J1987,0)</f>
        <v>0</v>
      </c>
      <c r="BF1987" s="215">
        <f>IF(N1987="snížená",J1987,0)</f>
        <v>0</v>
      </c>
      <c r="BG1987" s="215">
        <f>IF(N1987="zákl. přenesená",J1987,0)</f>
        <v>0</v>
      </c>
      <c r="BH1987" s="215">
        <f>IF(N1987="sníž. přenesená",J1987,0)</f>
        <v>0</v>
      </c>
      <c r="BI1987" s="215">
        <f>IF(N1987="nulová",J1987,0)</f>
        <v>0</v>
      </c>
      <c r="BJ1987" s="24" t="s">
        <v>24</v>
      </c>
      <c r="BK1987" s="215">
        <f>ROUND(I1987*H1987,2)</f>
        <v>0</v>
      </c>
      <c r="BL1987" s="24" t="s">
        <v>266</v>
      </c>
      <c r="BM1987" s="24" t="s">
        <v>1831</v>
      </c>
    </row>
    <row r="1988" spans="2:65" s="14" customFormat="1" ht="13.5">
      <c r="B1988" s="240"/>
      <c r="C1988" s="241"/>
      <c r="D1988" s="218" t="s">
        <v>189</v>
      </c>
      <c r="E1988" s="242" t="s">
        <v>22</v>
      </c>
      <c r="F1988" s="243" t="s">
        <v>1832</v>
      </c>
      <c r="G1988" s="241"/>
      <c r="H1988" s="244" t="s">
        <v>22</v>
      </c>
      <c r="I1988" s="245"/>
      <c r="J1988" s="241"/>
      <c r="K1988" s="241"/>
      <c r="L1988" s="246"/>
      <c r="M1988" s="247"/>
      <c r="N1988" s="248"/>
      <c r="O1988" s="248"/>
      <c r="P1988" s="248"/>
      <c r="Q1988" s="248"/>
      <c r="R1988" s="248"/>
      <c r="S1988" s="248"/>
      <c r="T1988" s="249"/>
      <c r="AT1988" s="250" t="s">
        <v>189</v>
      </c>
      <c r="AU1988" s="250" t="s">
        <v>84</v>
      </c>
      <c r="AV1988" s="14" t="s">
        <v>24</v>
      </c>
      <c r="AW1988" s="14" t="s">
        <v>39</v>
      </c>
      <c r="AX1988" s="14" t="s">
        <v>76</v>
      </c>
      <c r="AY1988" s="250" t="s">
        <v>179</v>
      </c>
    </row>
    <row r="1989" spans="2:65" s="12" customFormat="1" ht="13.5">
      <c r="B1989" s="216"/>
      <c r="C1989" s="217"/>
      <c r="D1989" s="218" t="s">
        <v>189</v>
      </c>
      <c r="E1989" s="219" t="s">
        <v>22</v>
      </c>
      <c r="F1989" s="220" t="s">
        <v>24</v>
      </c>
      <c r="G1989" s="217"/>
      <c r="H1989" s="221">
        <v>1</v>
      </c>
      <c r="I1989" s="222"/>
      <c r="J1989" s="217"/>
      <c r="K1989" s="217"/>
      <c r="L1989" s="223"/>
      <c r="M1989" s="224"/>
      <c r="N1989" s="225"/>
      <c r="O1989" s="225"/>
      <c r="P1989" s="225"/>
      <c r="Q1989" s="225"/>
      <c r="R1989" s="225"/>
      <c r="S1989" s="225"/>
      <c r="T1989" s="226"/>
      <c r="AT1989" s="227" t="s">
        <v>189</v>
      </c>
      <c r="AU1989" s="227" t="s">
        <v>84</v>
      </c>
      <c r="AV1989" s="12" t="s">
        <v>84</v>
      </c>
      <c r="AW1989" s="12" t="s">
        <v>39</v>
      </c>
      <c r="AX1989" s="12" t="s">
        <v>76</v>
      </c>
      <c r="AY1989" s="227" t="s">
        <v>179</v>
      </c>
    </row>
    <row r="1990" spans="2:65" s="14" customFormat="1" ht="13.5">
      <c r="B1990" s="240"/>
      <c r="C1990" s="241"/>
      <c r="D1990" s="218" t="s">
        <v>189</v>
      </c>
      <c r="E1990" s="242" t="s">
        <v>22</v>
      </c>
      <c r="F1990" s="243" t="s">
        <v>1833</v>
      </c>
      <c r="G1990" s="241"/>
      <c r="H1990" s="244" t="s">
        <v>22</v>
      </c>
      <c r="I1990" s="245"/>
      <c r="J1990" s="241"/>
      <c r="K1990" s="241"/>
      <c r="L1990" s="246"/>
      <c r="M1990" s="247"/>
      <c r="N1990" s="248"/>
      <c r="O1990" s="248"/>
      <c r="P1990" s="248"/>
      <c r="Q1990" s="248"/>
      <c r="R1990" s="248"/>
      <c r="S1990" s="248"/>
      <c r="T1990" s="249"/>
      <c r="AT1990" s="250" t="s">
        <v>189</v>
      </c>
      <c r="AU1990" s="250" t="s">
        <v>84</v>
      </c>
      <c r="AV1990" s="14" t="s">
        <v>24</v>
      </c>
      <c r="AW1990" s="14" t="s">
        <v>39</v>
      </c>
      <c r="AX1990" s="14" t="s">
        <v>76</v>
      </c>
      <c r="AY1990" s="250" t="s">
        <v>179</v>
      </c>
    </row>
    <row r="1991" spans="2:65" s="12" customFormat="1" ht="13.5">
      <c r="B1991" s="216"/>
      <c r="C1991" s="217"/>
      <c r="D1991" s="218" t="s">
        <v>189</v>
      </c>
      <c r="E1991" s="219" t="s">
        <v>22</v>
      </c>
      <c r="F1991" s="220" t="s">
        <v>24</v>
      </c>
      <c r="G1991" s="217"/>
      <c r="H1991" s="221">
        <v>1</v>
      </c>
      <c r="I1991" s="222"/>
      <c r="J1991" s="217"/>
      <c r="K1991" s="217"/>
      <c r="L1991" s="223"/>
      <c r="M1991" s="224"/>
      <c r="N1991" s="225"/>
      <c r="O1991" s="225"/>
      <c r="P1991" s="225"/>
      <c r="Q1991" s="225"/>
      <c r="R1991" s="225"/>
      <c r="S1991" s="225"/>
      <c r="T1991" s="226"/>
      <c r="AT1991" s="227" t="s">
        <v>189</v>
      </c>
      <c r="AU1991" s="227" t="s">
        <v>84</v>
      </c>
      <c r="AV1991" s="12" t="s">
        <v>84</v>
      </c>
      <c r="AW1991" s="12" t="s">
        <v>39</v>
      </c>
      <c r="AX1991" s="12" t="s">
        <v>76</v>
      </c>
      <c r="AY1991" s="227" t="s">
        <v>179</v>
      </c>
    </row>
    <row r="1992" spans="2:65" s="13" customFormat="1" ht="13.5">
      <c r="B1992" s="228"/>
      <c r="C1992" s="229"/>
      <c r="D1992" s="230" t="s">
        <v>189</v>
      </c>
      <c r="E1992" s="231" t="s">
        <v>22</v>
      </c>
      <c r="F1992" s="232" t="s">
        <v>191</v>
      </c>
      <c r="G1992" s="229"/>
      <c r="H1992" s="233">
        <v>2</v>
      </c>
      <c r="I1992" s="234"/>
      <c r="J1992" s="229"/>
      <c r="K1992" s="229"/>
      <c r="L1992" s="235"/>
      <c r="M1992" s="236"/>
      <c r="N1992" s="237"/>
      <c r="O1992" s="237"/>
      <c r="P1992" s="237"/>
      <c r="Q1992" s="237"/>
      <c r="R1992" s="237"/>
      <c r="S1992" s="237"/>
      <c r="T1992" s="238"/>
      <c r="AT1992" s="239" t="s">
        <v>189</v>
      </c>
      <c r="AU1992" s="239" t="s">
        <v>84</v>
      </c>
      <c r="AV1992" s="13" t="s">
        <v>187</v>
      </c>
      <c r="AW1992" s="13" t="s">
        <v>39</v>
      </c>
      <c r="AX1992" s="13" t="s">
        <v>24</v>
      </c>
      <c r="AY1992" s="239" t="s">
        <v>179</v>
      </c>
    </row>
    <row r="1993" spans="2:65" s="1" customFormat="1" ht="31.5" customHeight="1">
      <c r="B1993" s="41"/>
      <c r="C1993" s="204" t="s">
        <v>1356</v>
      </c>
      <c r="D1993" s="204" t="s">
        <v>182</v>
      </c>
      <c r="E1993" s="205" t="s">
        <v>1834</v>
      </c>
      <c r="F1993" s="206" t="s">
        <v>1835</v>
      </c>
      <c r="G1993" s="207" t="s">
        <v>328</v>
      </c>
      <c r="H1993" s="208">
        <v>14</v>
      </c>
      <c r="I1993" s="209"/>
      <c r="J1993" s="210">
        <f>ROUND(I1993*H1993,2)</f>
        <v>0</v>
      </c>
      <c r="K1993" s="206" t="s">
        <v>186</v>
      </c>
      <c r="L1993" s="61"/>
      <c r="M1993" s="211" t="s">
        <v>22</v>
      </c>
      <c r="N1993" s="212" t="s">
        <v>47</v>
      </c>
      <c r="O1993" s="42"/>
      <c r="P1993" s="213">
        <f>O1993*H1993</f>
        <v>0</v>
      </c>
      <c r="Q1993" s="213">
        <v>0</v>
      </c>
      <c r="R1993" s="213">
        <f>Q1993*H1993</f>
        <v>0</v>
      </c>
      <c r="S1993" s="213">
        <v>0</v>
      </c>
      <c r="T1993" s="214">
        <f>S1993*H1993</f>
        <v>0</v>
      </c>
      <c r="AR1993" s="24" t="s">
        <v>266</v>
      </c>
      <c r="AT1993" s="24" t="s">
        <v>182</v>
      </c>
      <c r="AU1993" s="24" t="s">
        <v>84</v>
      </c>
      <c r="AY1993" s="24" t="s">
        <v>179</v>
      </c>
      <c r="BE1993" s="215">
        <f>IF(N1993="základní",J1993,0)</f>
        <v>0</v>
      </c>
      <c r="BF1993" s="215">
        <f>IF(N1993="snížená",J1993,0)</f>
        <v>0</v>
      </c>
      <c r="BG1993" s="215">
        <f>IF(N1993="zákl. přenesená",J1993,0)</f>
        <v>0</v>
      </c>
      <c r="BH1993" s="215">
        <f>IF(N1993="sníž. přenesená",J1993,0)</f>
        <v>0</v>
      </c>
      <c r="BI1993" s="215">
        <f>IF(N1993="nulová",J1993,0)</f>
        <v>0</v>
      </c>
      <c r="BJ1993" s="24" t="s">
        <v>24</v>
      </c>
      <c r="BK1993" s="215">
        <f>ROUND(I1993*H1993,2)</f>
        <v>0</v>
      </c>
      <c r="BL1993" s="24" t="s">
        <v>266</v>
      </c>
      <c r="BM1993" s="24" t="s">
        <v>1836</v>
      </c>
    </row>
    <row r="1994" spans="2:65" s="14" customFormat="1" ht="13.5">
      <c r="B1994" s="240"/>
      <c r="C1994" s="241"/>
      <c r="D1994" s="218" t="s">
        <v>189</v>
      </c>
      <c r="E1994" s="242" t="s">
        <v>22</v>
      </c>
      <c r="F1994" s="243" t="s">
        <v>1837</v>
      </c>
      <c r="G1994" s="241"/>
      <c r="H1994" s="244" t="s">
        <v>22</v>
      </c>
      <c r="I1994" s="245"/>
      <c r="J1994" s="241"/>
      <c r="K1994" s="241"/>
      <c r="L1994" s="246"/>
      <c r="M1994" s="247"/>
      <c r="N1994" s="248"/>
      <c r="O1994" s="248"/>
      <c r="P1994" s="248"/>
      <c r="Q1994" s="248"/>
      <c r="R1994" s="248"/>
      <c r="S1994" s="248"/>
      <c r="T1994" s="249"/>
      <c r="AT1994" s="250" t="s">
        <v>189</v>
      </c>
      <c r="AU1994" s="250" t="s">
        <v>84</v>
      </c>
      <c r="AV1994" s="14" t="s">
        <v>24</v>
      </c>
      <c r="AW1994" s="14" t="s">
        <v>39</v>
      </c>
      <c r="AX1994" s="14" t="s">
        <v>76</v>
      </c>
      <c r="AY1994" s="250" t="s">
        <v>179</v>
      </c>
    </row>
    <row r="1995" spans="2:65" s="12" customFormat="1" ht="13.5">
      <c r="B1995" s="216"/>
      <c r="C1995" s="217"/>
      <c r="D1995" s="218" t="s">
        <v>189</v>
      </c>
      <c r="E1995" s="219" t="s">
        <v>22</v>
      </c>
      <c r="F1995" s="220" t="s">
        <v>1838</v>
      </c>
      <c r="G1995" s="217"/>
      <c r="H1995" s="221">
        <v>14</v>
      </c>
      <c r="I1995" s="222"/>
      <c r="J1995" s="217"/>
      <c r="K1995" s="217"/>
      <c r="L1995" s="223"/>
      <c r="M1995" s="224"/>
      <c r="N1995" s="225"/>
      <c r="O1995" s="225"/>
      <c r="P1995" s="225"/>
      <c r="Q1995" s="225"/>
      <c r="R1995" s="225"/>
      <c r="S1995" s="225"/>
      <c r="T1995" s="226"/>
      <c r="AT1995" s="227" t="s">
        <v>189</v>
      </c>
      <c r="AU1995" s="227" t="s">
        <v>84</v>
      </c>
      <c r="AV1995" s="12" t="s">
        <v>84</v>
      </c>
      <c r="AW1995" s="12" t="s">
        <v>39</v>
      </c>
      <c r="AX1995" s="12" t="s">
        <v>76</v>
      </c>
      <c r="AY1995" s="227" t="s">
        <v>179</v>
      </c>
    </row>
    <row r="1996" spans="2:65" s="13" customFormat="1" ht="13.5">
      <c r="B1996" s="228"/>
      <c r="C1996" s="229"/>
      <c r="D1996" s="230" t="s">
        <v>189</v>
      </c>
      <c r="E1996" s="231" t="s">
        <v>22</v>
      </c>
      <c r="F1996" s="232" t="s">
        <v>191</v>
      </c>
      <c r="G1996" s="229"/>
      <c r="H1996" s="233">
        <v>14</v>
      </c>
      <c r="I1996" s="234"/>
      <c r="J1996" s="229"/>
      <c r="K1996" s="229"/>
      <c r="L1996" s="235"/>
      <c r="M1996" s="236"/>
      <c r="N1996" s="237"/>
      <c r="O1996" s="237"/>
      <c r="P1996" s="237"/>
      <c r="Q1996" s="237"/>
      <c r="R1996" s="237"/>
      <c r="S1996" s="237"/>
      <c r="T1996" s="238"/>
      <c r="AT1996" s="239" t="s">
        <v>189</v>
      </c>
      <c r="AU1996" s="239" t="s">
        <v>84</v>
      </c>
      <c r="AV1996" s="13" t="s">
        <v>187</v>
      </c>
      <c r="AW1996" s="13" t="s">
        <v>39</v>
      </c>
      <c r="AX1996" s="13" t="s">
        <v>24</v>
      </c>
      <c r="AY1996" s="239" t="s">
        <v>179</v>
      </c>
    </row>
    <row r="1997" spans="2:65" s="1" customFormat="1" ht="31.5" customHeight="1">
      <c r="B1997" s="41"/>
      <c r="C1997" s="204" t="s">
        <v>1839</v>
      </c>
      <c r="D1997" s="204" t="s">
        <v>182</v>
      </c>
      <c r="E1997" s="205" t="s">
        <v>1840</v>
      </c>
      <c r="F1997" s="206" t="s">
        <v>1841</v>
      </c>
      <c r="G1997" s="207" t="s">
        <v>328</v>
      </c>
      <c r="H1997" s="208">
        <v>2</v>
      </c>
      <c r="I1997" s="209"/>
      <c r="J1997" s="210">
        <f>ROUND(I1997*H1997,2)</f>
        <v>0</v>
      </c>
      <c r="K1997" s="206" t="s">
        <v>186</v>
      </c>
      <c r="L1997" s="61"/>
      <c r="M1997" s="211" t="s">
        <v>22</v>
      </c>
      <c r="N1997" s="212" t="s">
        <v>47</v>
      </c>
      <c r="O1997" s="42"/>
      <c r="P1997" s="213">
        <f>O1997*H1997</f>
        <v>0</v>
      </c>
      <c r="Q1997" s="213">
        <v>0</v>
      </c>
      <c r="R1997" s="213">
        <f>Q1997*H1997</f>
        <v>0</v>
      </c>
      <c r="S1997" s="213">
        <v>0</v>
      </c>
      <c r="T1997" s="214">
        <f>S1997*H1997</f>
        <v>0</v>
      </c>
      <c r="AR1997" s="24" t="s">
        <v>266</v>
      </c>
      <c r="AT1997" s="24" t="s">
        <v>182</v>
      </c>
      <c r="AU1997" s="24" t="s">
        <v>84</v>
      </c>
      <c r="AY1997" s="24" t="s">
        <v>179</v>
      </c>
      <c r="BE1997" s="215">
        <f>IF(N1997="základní",J1997,0)</f>
        <v>0</v>
      </c>
      <c r="BF1997" s="215">
        <f>IF(N1997="snížená",J1997,0)</f>
        <v>0</v>
      </c>
      <c r="BG1997" s="215">
        <f>IF(N1997="zákl. přenesená",J1997,0)</f>
        <v>0</v>
      </c>
      <c r="BH1997" s="215">
        <f>IF(N1997="sníž. přenesená",J1997,0)</f>
        <v>0</v>
      </c>
      <c r="BI1997" s="215">
        <f>IF(N1997="nulová",J1997,0)</f>
        <v>0</v>
      </c>
      <c r="BJ1997" s="24" t="s">
        <v>24</v>
      </c>
      <c r="BK1997" s="215">
        <f>ROUND(I1997*H1997,2)</f>
        <v>0</v>
      </c>
      <c r="BL1997" s="24" t="s">
        <v>266</v>
      </c>
      <c r="BM1997" s="24" t="s">
        <v>1842</v>
      </c>
    </row>
    <row r="1998" spans="2:65" s="14" customFormat="1" ht="13.5">
      <c r="B1998" s="240"/>
      <c r="C1998" s="241"/>
      <c r="D1998" s="218" t="s">
        <v>189</v>
      </c>
      <c r="E1998" s="242" t="s">
        <v>22</v>
      </c>
      <c r="F1998" s="243" t="s">
        <v>1824</v>
      </c>
      <c r="G1998" s="241"/>
      <c r="H1998" s="244" t="s">
        <v>22</v>
      </c>
      <c r="I1998" s="245"/>
      <c r="J1998" s="241"/>
      <c r="K1998" s="241"/>
      <c r="L1998" s="246"/>
      <c r="M1998" s="247"/>
      <c r="N1998" s="248"/>
      <c r="O1998" s="248"/>
      <c r="P1998" s="248"/>
      <c r="Q1998" s="248"/>
      <c r="R1998" s="248"/>
      <c r="S1998" s="248"/>
      <c r="T1998" s="249"/>
      <c r="AT1998" s="250" t="s">
        <v>189</v>
      </c>
      <c r="AU1998" s="250" t="s">
        <v>84</v>
      </c>
      <c r="AV1998" s="14" t="s">
        <v>24</v>
      </c>
      <c r="AW1998" s="14" t="s">
        <v>39</v>
      </c>
      <c r="AX1998" s="14" t="s">
        <v>76</v>
      </c>
      <c r="AY1998" s="250" t="s">
        <v>179</v>
      </c>
    </row>
    <row r="1999" spans="2:65" s="12" customFormat="1" ht="13.5">
      <c r="B1999" s="216"/>
      <c r="C1999" s="217"/>
      <c r="D1999" s="218" t="s">
        <v>189</v>
      </c>
      <c r="E1999" s="219" t="s">
        <v>22</v>
      </c>
      <c r="F1999" s="220" t="s">
        <v>84</v>
      </c>
      <c r="G1999" s="217"/>
      <c r="H1999" s="221">
        <v>2</v>
      </c>
      <c r="I1999" s="222"/>
      <c r="J1999" s="217"/>
      <c r="K1999" s="217"/>
      <c r="L1999" s="223"/>
      <c r="M1999" s="224"/>
      <c r="N1999" s="225"/>
      <c r="O1999" s="225"/>
      <c r="P1999" s="225"/>
      <c r="Q1999" s="225"/>
      <c r="R1999" s="225"/>
      <c r="S1999" s="225"/>
      <c r="T1999" s="226"/>
      <c r="AT1999" s="227" t="s">
        <v>189</v>
      </c>
      <c r="AU1999" s="227" t="s">
        <v>84</v>
      </c>
      <c r="AV1999" s="12" t="s">
        <v>84</v>
      </c>
      <c r="AW1999" s="12" t="s">
        <v>39</v>
      </c>
      <c r="AX1999" s="12" t="s">
        <v>76</v>
      </c>
      <c r="AY1999" s="227" t="s">
        <v>179</v>
      </c>
    </row>
    <row r="2000" spans="2:65" s="13" customFormat="1" ht="13.5">
      <c r="B2000" s="228"/>
      <c r="C2000" s="229"/>
      <c r="D2000" s="230" t="s">
        <v>189</v>
      </c>
      <c r="E2000" s="231" t="s">
        <v>22</v>
      </c>
      <c r="F2000" s="232" t="s">
        <v>191</v>
      </c>
      <c r="G2000" s="229"/>
      <c r="H2000" s="233">
        <v>2</v>
      </c>
      <c r="I2000" s="234"/>
      <c r="J2000" s="229"/>
      <c r="K2000" s="229"/>
      <c r="L2000" s="235"/>
      <c r="M2000" s="236"/>
      <c r="N2000" s="237"/>
      <c r="O2000" s="237"/>
      <c r="P2000" s="237"/>
      <c r="Q2000" s="237"/>
      <c r="R2000" s="237"/>
      <c r="S2000" s="237"/>
      <c r="T2000" s="238"/>
      <c r="AT2000" s="239" t="s">
        <v>189</v>
      </c>
      <c r="AU2000" s="239" t="s">
        <v>84</v>
      </c>
      <c r="AV2000" s="13" t="s">
        <v>187</v>
      </c>
      <c r="AW2000" s="13" t="s">
        <v>39</v>
      </c>
      <c r="AX2000" s="13" t="s">
        <v>24</v>
      </c>
      <c r="AY2000" s="239" t="s">
        <v>179</v>
      </c>
    </row>
    <row r="2001" spans="2:65" s="1" customFormat="1" ht="31.5" customHeight="1">
      <c r="B2001" s="41"/>
      <c r="C2001" s="204" t="s">
        <v>1360</v>
      </c>
      <c r="D2001" s="204" t="s">
        <v>182</v>
      </c>
      <c r="E2001" s="205" t="s">
        <v>1843</v>
      </c>
      <c r="F2001" s="206" t="s">
        <v>1844</v>
      </c>
      <c r="G2001" s="207" t="s">
        <v>328</v>
      </c>
      <c r="H2001" s="208">
        <v>2</v>
      </c>
      <c r="I2001" s="209"/>
      <c r="J2001" s="210">
        <f>ROUND(I2001*H2001,2)</f>
        <v>0</v>
      </c>
      <c r="K2001" s="206" t="s">
        <v>186</v>
      </c>
      <c r="L2001" s="61"/>
      <c r="M2001" s="211" t="s">
        <v>22</v>
      </c>
      <c r="N2001" s="212" t="s">
        <v>47</v>
      </c>
      <c r="O2001" s="42"/>
      <c r="P2001" s="213">
        <f>O2001*H2001</f>
        <v>0</v>
      </c>
      <c r="Q2001" s="213">
        <v>0</v>
      </c>
      <c r="R2001" s="213">
        <f>Q2001*H2001</f>
        <v>0</v>
      </c>
      <c r="S2001" s="213">
        <v>0</v>
      </c>
      <c r="T2001" s="214">
        <f>S2001*H2001</f>
        <v>0</v>
      </c>
      <c r="AR2001" s="24" t="s">
        <v>266</v>
      </c>
      <c r="AT2001" s="24" t="s">
        <v>182</v>
      </c>
      <c r="AU2001" s="24" t="s">
        <v>84</v>
      </c>
      <c r="AY2001" s="24" t="s">
        <v>179</v>
      </c>
      <c r="BE2001" s="215">
        <f>IF(N2001="základní",J2001,0)</f>
        <v>0</v>
      </c>
      <c r="BF2001" s="215">
        <f>IF(N2001="snížená",J2001,0)</f>
        <v>0</v>
      </c>
      <c r="BG2001" s="215">
        <f>IF(N2001="zákl. přenesená",J2001,0)</f>
        <v>0</v>
      </c>
      <c r="BH2001" s="215">
        <f>IF(N2001="sníž. přenesená",J2001,0)</f>
        <v>0</v>
      </c>
      <c r="BI2001" s="215">
        <f>IF(N2001="nulová",J2001,0)</f>
        <v>0</v>
      </c>
      <c r="BJ2001" s="24" t="s">
        <v>24</v>
      </c>
      <c r="BK2001" s="215">
        <f>ROUND(I2001*H2001,2)</f>
        <v>0</v>
      </c>
      <c r="BL2001" s="24" t="s">
        <v>266</v>
      </c>
      <c r="BM2001" s="24" t="s">
        <v>1845</v>
      </c>
    </row>
    <row r="2002" spans="2:65" s="14" customFormat="1" ht="13.5">
      <c r="B2002" s="240"/>
      <c r="C2002" s="241"/>
      <c r="D2002" s="218" t="s">
        <v>189</v>
      </c>
      <c r="E2002" s="242" t="s">
        <v>22</v>
      </c>
      <c r="F2002" s="243" t="s">
        <v>1846</v>
      </c>
      <c r="G2002" s="241"/>
      <c r="H2002" s="244" t="s">
        <v>22</v>
      </c>
      <c r="I2002" s="245"/>
      <c r="J2002" s="241"/>
      <c r="K2002" s="241"/>
      <c r="L2002" s="246"/>
      <c r="M2002" s="247"/>
      <c r="N2002" s="248"/>
      <c r="O2002" s="248"/>
      <c r="P2002" s="248"/>
      <c r="Q2002" s="248"/>
      <c r="R2002" s="248"/>
      <c r="S2002" s="248"/>
      <c r="T2002" s="249"/>
      <c r="AT2002" s="250" t="s">
        <v>189</v>
      </c>
      <c r="AU2002" s="250" t="s">
        <v>84</v>
      </c>
      <c r="AV2002" s="14" t="s">
        <v>24</v>
      </c>
      <c r="AW2002" s="14" t="s">
        <v>39</v>
      </c>
      <c r="AX2002" s="14" t="s">
        <v>76</v>
      </c>
      <c r="AY2002" s="250" t="s">
        <v>179</v>
      </c>
    </row>
    <row r="2003" spans="2:65" s="12" customFormat="1" ht="13.5">
      <c r="B2003" s="216"/>
      <c r="C2003" s="217"/>
      <c r="D2003" s="218" t="s">
        <v>189</v>
      </c>
      <c r="E2003" s="219" t="s">
        <v>22</v>
      </c>
      <c r="F2003" s="220" t="s">
        <v>1847</v>
      </c>
      <c r="G2003" s="217"/>
      <c r="H2003" s="221">
        <v>1</v>
      </c>
      <c r="I2003" s="222"/>
      <c r="J2003" s="217"/>
      <c r="K2003" s="217"/>
      <c r="L2003" s="223"/>
      <c r="M2003" s="224"/>
      <c r="N2003" s="225"/>
      <c r="O2003" s="225"/>
      <c r="P2003" s="225"/>
      <c r="Q2003" s="225"/>
      <c r="R2003" s="225"/>
      <c r="S2003" s="225"/>
      <c r="T2003" s="226"/>
      <c r="AT2003" s="227" t="s">
        <v>189</v>
      </c>
      <c r="AU2003" s="227" t="s">
        <v>84</v>
      </c>
      <c r="AV2003" s="12" t="s">
        <v>84</v>
      </c>
      <c r="AW2003" s="12" t="s">
        <v>39</v>
      </c>
      <c r="AX2003" s="12" t="s">
        <v>76</v>
      </c>
      <c r="AY2003" s="227" t="s">
        <v>179</v>
      </c>
    </row>
    <row r="2004" spans="2:65" s="14" customFormat="1" ht="13.5">
      <c r="B2004" s="240"/>
      <c r="C2004" s="241"/>
      <c r="D2004" s="218" t="s">
        <v>189</v>
      </c>
      <c r="E2004" s="242" t="s">
        <v>22</v>
      </c>
      <c r="F2004" s="243" t="s">
        <v>1833</v>
      </c>
      <c r="G2004" s="241"/>
      <c r="H2004" s="244" t="s">
        <v>22</v>
      </c>
      <c r="I2004" s="245"/>
      <c r="J2004" s="241"/>
      <c r="K2004" s="241"/>
      <c r="L2004" s="246"/>
      <c r="M2004" s="247"/>
      <c r="N2004" s="248"/>
      <c r="O2004" s="248"/>
      <c r="P2004" s="248"/>
      <c r="Q2004" s="248"/>
      <c r="R2004" s="248"/>
      <c r="S2004" s="248"/>
      <c r="T2004" s="249"/>
      <c r="AT2004" s="250" t="s">
        <v>189</v>
      </c>
      <c r="AU2004" s="250" t="s">
        <v>84</v>
      </c>
      <c r="AV2004" s="14" t="s">
        <v>24</v>
      </c>
      <c r="AW2004" s="14" t="s">
        <v>39</v>
      </c>
      <c r="AX2004" s="14" t="s">
        <v>76</v>
      </c>
      <c r="AY2004" s="250" t="s">
        <v>179</v>
      </c>
    </row>
    <row r="2005" spans="2:65" s="12" customFormat="1" ht="13.5">
      <c r="B2005" s="216"/>
      <c r="C2005" s="217"/>
      <c r="D2005" s="218" t="s">
        <v>189</v>
      </c>
      <c r="E2005" s="219" t="s">
        <v>22</v>
      </c>
      <c r="F2005" s="220" t="s">
        <v>24</v>
      </c>
      <c r="G2005" s="217"/>
      <c r="H2005" s="221">
        <v>1</v>
      </c>
      <c r="I2005" s="222"/>
      <c r="J2005" s="217"/>
      <c r="K2005" s="217"/>
      <c r="L2005" s="223"/>
      <c r="M2005" s="224"/>
      <c r="N2005" s="225"/>
      <c r="O2005" s="225"/>
      <c r="P2005" s="225"/>
      <c r="Q2005" s="225"/>
      <c r="R2005" s="225"/>
      <c r="S2005" s="225"/>
      <c r="T2005" s="226"/>
      <c r="AT2005" s="227" t="s">
        <v>189</v>
      </c>
      <c r="AU2005" s="227" t="s">
        <v>84</v>
      </c>
      <c r="AV2005" s="12" t="s">
        <v>84</v>
      </c>
      <c r="AW2005" s="12" t="s">
        <v>39</v>
      </c>
      <c r="AX2005" s="12" t="s">
        <v>76</v>
      </c>
      <c r="AY2005" s="227" t="s">
        <v>179</v>
      </c>
    </row>
    <row r="2006" spans="2:65" s="13" customFormat="1" ht="13.5">
      <c r="B2006" s="228"/>
      <c r="C2006" s="229"/>
      <c r="D2006" s="230" t="s">
        <v>189</v>
      </c>
      <c r="E2006" s="231" t="s">
        <v>22</v>
      </c>
      <c r="F2006" s="232" t="s">
        <v>191</v>
      </c>
      <c r="G2006" s="229"/>
      <c r="H2006" s="233">
        <v>2</v>
      </c>
      <c r="I2006" s="234"/>
      <c r="J2006" s="229"/>
      <c r="K2006" s="229"/>
      <c r="L2006" s="235"/>
      <c r="M2006" s="236"/>
      <c r="N2006" s="237"/>
      <c r="O2006" s="237"/>
      <c r="P2006" s="237"/>
      <c r="Q2006" s="237"/>
      <c r="R2006" s="237"/>
      <c r="S2006" s="237"/>
      <c r="T2006" s="238"/>
      <c r="AT2006" s="239" t="s">
        <v>189</v>
      </c>
      <c r="AU2006" s="239" t="s">
        <v>84</v>
      </c>
      <c r="AV2006" s="13" t="s">
        <v>187</v>
      </c>
      <c r="AW2006" s="13" t="s">
        <v>39</v>
      </c>
      <c r="AX2006" s="13" t="s">
        <v>24</v>
      </c>
      <c r="AY2006" s="239" t="s">
        <v>179</v>
      </c>
    </row>
    <row r="2007" spans="2:65" s="1" customFormat="1" ht="31.5" customHeight="1">
      <c r="B2007" s="41"/>
      <c r="C2007" s="204" t="s">
        <v>1848</v>
      </c>
      <c r="D2007" s="204" t="s">
        <v>182</v>
      </c>
      <c r="E2007" s="205" t="s">
        <v>1849</v>
      </c>
      <c r="F2007" s="206" t="s">
        <v>1850</v>
      </c>
      <c r="G2007" s="207" t="s">
        <v>328</v>
      </c>
      <c r="H2007" s="208">
        <v>14</v>
      </c>
      <c r="I2007" s="209"/>
      <c r="J2007" s="210">
        <f>ROUND(I2007*H2007,2)</f>
        <v>0</v>
      </c>
      <c r="K2007" s="206" t="s">
        <v>186</v>
      </c>
      <c r="L2007" s="61"/>
      <c r="M2007" s="211" t="s">
        <v>22</v>
      </c>
      <c r="N2007" s="212" t="s">
        <v>47</v>
      </c>
      <c r="O2007" s="42"/>
      <c r="P2007" s="213">
        <f>O2007*H2007</f>
        <v>0</v>
      </c>
      <c r="Q2007" s="213">
        <v>0</v>
      </c>
      <c r="R2007" s="213">
        <f>Q2007*H2007</f>
        <v>0</v>
      </c>
      <c r="S2007" s="213">
        <v>0</v>
      </c>
      <c r="T2007" s="214">
        <f>S2007*H2007</f>
        <v>0</v>
      </c>
      <c r="AR2007" s="24" t="s">
        <v>266</v>
      </c>
      <c r="AT2007" s="24" t="s">
        <v>182</v>
      </c>
      <c r="AU2007" s="24" t="s">
        <v>84</v>
      </c>
      <c r="AY2007" s="24" t="s">
        <v>179</v>
      </c>
      <c r="BE2007" s="215">
        <f>IF(N2007="základní",J2007,0)</f>
        <v>0</v>
      </c>
      <c r="BF2007" s="215">
        <f>IF(N2007="snížená",J2007,0)</f>
        <v>0</v>
      </c>
      <c r="BG2007" s="215">
        <f>IF(N2007="zákl. přenesená",J2007,0)</f>
        <v>0</v>
      </c>
      <c r="BH2007" s="215">
        <f>IF(N2007="sníž. přenesená",J2007,0)</f>
        <v>0</v>
      </c>
      <c r="BI2007" s="215">
        <f>IF(N2007="nulová",J2007,0)</f>
        <v>0</v>
      </c>
      <c r="BJ2007" s="24" t="s">
        <v>24</v>
      </c>
      <c r="BK2007" s="215">
        <f>ROUND(I2007*H2007,2)</f>
        <v>0</v>
      </c>
      <c r="BL2007" s="24" t="s">
        <v>266</v>
      </c>
      <c r="BM2007" s="24" t="s">
        <v>1851</v>
      </c>
    </row>
    <row r="2008" spans="2:65" s="14" customFormat="1" ht="13.5">
      <c r="B2008" s="240"/>
      <c r="C2008" s="241"/>
      <c r="D2008" s="218" t="s">
        <v>189</v>
      </c>
      <c r="E2008" s="242" t="s">
        <v>22</v>
      </c>
      <c r="F2008" s="243" t="s">
        <v>1822</v>
      </c>
      <c r="G2008" s="241"/>
      <c r="H2008" s="244" t="s">
        <v>22</v>
      </c>
      <c r="I2008" s="245"/>
      <c r="J2008" s="241"/>
      <c r="K2008" s="241"/>
      <c r="L2008" s="246"/>
      <c r="M2008" s="247"/>
      <c r="N2008" s="248"/>
      <c r="O2008" s="248"/>
      <c r="P2008" s="248"/>
      <c r="Q2008" s="248"/>
      <c r="R2008" s="248"/>
      <c r="S2008" s="248"/>
      <c r="T2008" s="249"/>
      <c r="AT2008" s="250" t="s">
        <v>189</v>
      </c>
      <c r="AU2008" s="250" t="s">
        <v>84</v>
      </c>
      <c r="AV2008" s="14" t="s">
        <v>24</v>
      </c>
      <c r="AW2008" s="14" t="s">
        <v>39</v>
      </c>
      <c r="AX2008" s="14" t="s">
        <v>76</v>
      </c>
      <c r="AY2008" s="250" t="s">
        <v>179</v>
      </c>
    </row>
    <row r="2009" spans="2:65" s="12" customFormat="1" ht="13.5">
      <c r="B2009" s="216"/>
      <c r="C2009" s="217"/>
      <c r="D2009" s="218" t="s">
        <v>189</v>
      </c>
      <c r="E2009" s="219" t="s">
        <v>22</v>
      </c>
      <c r="F2009" s="220" t="s">
        <v>213</v>
      </c>
      <c r="G2009" s="217"/>
      <c r="H2009" s="221">
        <v>14</v>
      </c>
      <c r="I2009" s="222"/>
      <c r="J2009" s="217"/>
      <c r="K2009" s="217"/>
      <c r="L2009" s="223"/>
      <c r="M2009" s="224"/>
      <c r="N2009" s="225"/>
      <c r="O2009" s="225"/>
      <c r="P2009" s="225"/>
      <c r="Q2009" s="225"/>
      <c r="R2009" s="225"/>
      <c r="S2009" s="225"/>
      <c r="T2009" s="226"/>
      <c r="AT2009" s="227" t="s">
        <v>189</v>
      </c>
      <c r="AU2009" s="227" t="s">
        <v>84</v>
      </c>
      <c r="AV2009" s="12" t="s">
        <v>84</v>
      </c>
      <c r="AW2009" s="12" t="s">
        <v>39</v>
      </c>
      <c r="AX2009" s="12" t="s">
        <v>76</v>
      </c>
      <c r="AY2009" s="227" t="s">
        <v>179</v>
      </c>
    </row>
    <row r="2010" spans="2:65" s="13" customFormat="1" ht="13.5">
      <c r="B2010" s="228"/>
      <c r="C2010" s="229"/>
      <c r="D2010" s="230" t="s">
        <v>189</v>
      </c>
      <c r="E2010" s="231" t="s">
        <v>22</v>
      </c>
      <c r="F2010" s="232" t="s">
        <v>191</v>
      </c>
      <c r="G2010" s="229"/>
      <c r="H2010" s="233">
        <v>14</v>
      </c>
      <c r="I2010" s="234"/>
      <c r="J2010" s="229"/>
      <c r="K2010" s="229"/>
      <c r="L2010" s="235"/>
      <c r="M2010" s="236"/>
      <c r="N2010" s="237"/>
      <c r="O2010" s="237"/>
      <c r="P2010" s="237"/>
      <c r="Q2010" s="237"/>
      <c r="R2010" s="237"/>
      <c r="S2010" s="237"/>
      <c r="T2010" s="238"/>
      <c r="AT2010" s="239" t="s">
        <v>189</v>
      </c>
      <c r="AU2010" s="239" t="s">
        <v>84</v>
      </c>
      <c r="AV2010" s="13" t="s">
        <v>187</v>
      </c>
      <c r="AW2010" s="13" t="s">
        <v>39</v>
      </c>
      <c r="AX2010" s="13" t="s">
        <v>24</v>
      </c>
      <c r="AY2010" s="239" t="s">
        <v>179</v>
      </c>
    </row>
    <row r="2011" spans="2:65" s="1" customFormat="1" ht="31.5" customHeight="1">
      <c r="B2011" s="41"/>
      <c r="C2011" s="204" t="s">
        <v>1364</v>
      </c>
      <c r="D2011" s="204" t="s">
        <v>182</v>
      </c>
      <c r="E2011" s="205" t="s">
        <v>1852</v>
      </c>
      <c r="F2011" s="206" t="s">
        <v>1853</v>
      </c>
      <c r="G2011" s="207" t="s">
        <v>328</v>
      </c>
      <c r="H2011" s="208">
        <v>2</v>
      </c>
      <c r="I2011" s="209"/>
      <c r="J2011" s="210">
        <f>ROUND(I2011*H2011,2)</f>
        <v>0</v>
      </c>
      <c r="K2011" s="206" t="s">
        <v>186</v>
      </c>
      <c r="L2011" s="61"/>
      <c r="M2011" s="211" t="s">
        <v>22</v>
      </c>
      <c r="N2011" s="212" t="s">
        <v>47</v>
      </c>
      <c r="O2011" s="42"/>
      <c r="P2011" s="213">
        <f>O2011*H2011</f>
        <v>0</v>
      </c>
      <c r="Q2011" s="213">
        <v>0</v>
      </c>
      <c r="R2011" s="213">
        <f>Q2011*H2011</f>
        <v>0</v>
      </c>
      <c r="S2011" s="213">
        <v>0</v>
      </c>
      <c r="T2011" s="214">
        <f>S2011*H2011</f>
        <v>0</v>
      </c>
      <c r="AR2011" s="24" t="s">
        <v>266</v>
      </c>
      <c r="AT2011" s="24" t="s">
        <v>182</v>
      </c>
      <c r="AU2011" s="24" t="s">
        <v>84</v>
      </c>
      <c r="AY2011" s="24" t="s">
        <v>179</v>
      </c>
      <c r="BE2011" s="215">
        <f>IF(N2011="základní",J2011,0)</f>
        <v>0</v>
      </c>
      <c r="BF2011" s="215">
        <f>IF(N2011="snížená",J2011,0)</f>
        <v>0</v>
      </c>
      <c r="BG2011" s="215">
        <f>IF(N2011="zákl. přenesená",J2011,0)</f>
        <v>0</v>
      </c>
      <c r="BH2011" s="215">
        <f>IF(N2011="sníž. přenesená",J2011,0)</f>
        <v>0</v>
      </c>
      <c r="BI2011" s="215">
        <f>IF(N2011="nulová",J2011,0)</f>
        <v>0</v>
      </c>
      <c r="BJ2011" s="24" t="s">
        <v>24</v>
      </c>
      <c r="BK2011" s="215">
        <f>ROUND(I2011*H2011,2)</f>
        <v>0</v>
      </c>
      <c r="BL2011" s="24" t="s">
        <v>266</v>
      </c>
      <c r="BM2011" s="24" t="s">
        <v>1854</v>
      </c>
    </row>
    <row r="2012" spans="2:65" s="14" customFormat="1" ht="13.5">
      <c r="B2012" s="240"/>
      <c r="C2012" s="241"/>
      <c r="D2012" s="218" t="s">
        <v>189</v>
      </c>
      <c r="E2012" s="242" t="s">
        <v>22</v>
      </c>
      <c r="F2012" s="243" t="s">
        <v>1824</v>
      </c>
      <c r="G2012" s="241"/>
      <c r="H2012" s="244" t="s">
        <v>22</v>
      </c>
      <c r="I2012" s="245"/>
      <c r="J2012" s="241"/>
      <c r="K2012" s="241"/>
      <c r="L2012" s="246"/>
      <c r="M2012" s="247"/>
      <c r="N2012" s="248"/>
      <c r="O2012" s="248"/>
      <c r="P2012" s="248"/>
      <c r="Q2012" s="248"/>
      <c r="R2012" s="248"/>
      <c r="S2012" s="248"/>
      <c r="T2012" s="249"/>
      <c r="AT2012" s="250" t="s">
        <v>189</v>
      </c>
      <c r="AU2012" s="250" t="s">
        <v>84</v>
      </c>
      <c r="AV2012" s="14" t="s">
        <v>24</v>
      </c>
      <c r="AW2012" s="14" t="s">
        <v>39</v>
      </c>
      <c r="AX2012" s="14" t="s">
        <v>76</v>
      </c>
      <c r="AY2012" s="250" t="s">
        <v>179</v>
      </c>
    </row>
    <row r="2013" spans="2:65" s="12" customFormat="1" ht="13.5">
      <c r="B2013" s="216"/>
      <c r="C2013" s="217"/>
      <c r="D2013" s="218" t="s">
        <v>189</v>
      </c>
      <c r="E2013" s="219" t="s">
        <v>22</v>
      </c>
      <c r="F2013" s="220" t="s">
        <v>84</v>
      </c>
      <c r="G2013" s="217"/>
      <c r="H2013" s="221">
        <v>2</v>
      </c>
      <c r="I2013" s="222"/>
      <c r="J2013" s="217"/>
      <c r="K2013" s="217"/>
      <c r="L2013" s="223"/>
      <c r="M2013" s="224"/>
      <c r="N2013" s="225"/>
      <c r="O2013" s="225"/>
      <c r="P2013" s="225"/>
      <c r="Q2013" s="225"/>
      <c r="R2013" s="225"/>
      <c r="S2013" s="225"/>
      <c r="T2013" s="226"/>
      <c r="AT2013" s="227" t="s">
        <v>189</v>
      </c>
      <c r="AU2013" s="227" t="s">
        <v>84</v>
      </c>
      <c r="AV2013" s="12" t="s">
        <v>84</v>
      </c>
      <c r="AW2013" s="12" t="s">
        <v>39</v>
      </c>
      <c r="AX2013" s="12" t="s">
        <v>76</v>
      </c>
      <c r="AY2013" s="227" t="s">
        <v>179</v>
      </c>
    </row>
    <row r="2014" spans="2:65" s="13" customFormat="1" ht="13.5">
      <c r="B2014" s="228"/>
      <c r="C2014" s="229"/>
      <c r="D2014" s="230" t="s">
        <v>189</v>
      </c>
      <c r="E2014" s="231" t="s">
        <v>22</v>
      </c>
      <c r="F2014" s="232" t="s">
        <v>191</v>
      </c>
      <c r="G2014" s="229"/>
      <c r="H2014" s="233">
        <v>2</v>
      </c>
      <c r="I2014" s="234"/>
      <c r="J2014" s="229"/>
      <c r="K2014" s="229"/>
      <c r="L2014" s="235"/>
      <c r="M2014" s="236"/>
      <c r="N2014" s="237"/>
      <c r="O2014" s="237"/>
      <c r="P2014" s="237"/>
      <c r="Q2014" s="237"/>
      <c r="R2014" s="237"/>
      <c r="S2014" s="237"/>
      <c r="T2014" s="238"/>
      <c r="AT2014" s="239" t="s">
        <v>189</v>
      </c>
      <c r="AU2014" s="239" t="s">
        <v>84</v>
      </c>
      <c r="AV2014" s="13" t="s">
        <v>187</v>
      </c>
      <c r="AW2014" s="13" t="s">
        <v>39</v>
      </c>
      <c r="AX2014" s="13" t="s">
        <v>24</v>
      </c>
      <c r="AY2014" s="239" t="s">
        <v>179</v>
      </c>
    </row>
    <row r="2015" spans="2:65" s="1" customFormat="1" ht="22.5" customHeight="1">
      <c r="B2015" s="41"/>
      <c r="C2015" s="204" t="s">
        <v>1855</v>
      </c>
      <c r="D2015" s="204" t="s">
        <v>182</v>
      </c>
      <c r="E2015" s="205" t="s">
        <v>1856</v>
      </c>
      <c r="F2015" s="206" t="s">
        <v>1857</v>
      </c>
      <c r="G2015" s="207" t="s">
        <v>328</v>
      </c>
      <c r="H2015" s="208">
        <v>4</v>
      </c>
      <c r="I2015" s="209"/>
      <c r="J2015" s="210">
        <f>ROUND(I2015*H2015,2)</f>
        <v>0</v>
      </c>
      <c r="K2015" s="206" t="s">
        <v>186</v>
      </c>
      <c r="L2015" s="61"/>
      <c r="M2015" s="211" t="s">
        <v>22</v>
      </c>
      <c r="N2015" s="212" t="s">
        <v>47</v>
      </c>
      <c r="O2015" s="42"/>
      <c r="P2015" s="213">
        <f>O2015*H2015</f>
        <v>0</v>
      </c>
      <c r="Q2015" s="213">
        <v>0</v>
      </c>
      <c r="R2015" s="213">
        <f>Q2015*H2015</f>
        <v>0</v>
      </c>
      <c r="S2015" s="213">
        <v>0</v>
      </c>
      <c r="T2015" s="214">
        <f>S2015*H2015</f>
        <v>0</v>
      </c>
      <c r="AR2015" s="24" t="s">
        <v>266</v>
      </c>
      <c r="AT2015" s="24" t="s">
        <v>182</v>
      </c>
      <c r="AU2015" s="24" t="s">
        <v>84</v>
      </c>
      <c r="AY2015" s="24" t="s">
        <v>179</v>
      </c>
      <c r="BE2015" s="215">
        <f>IF(N2015="základní",J2015,0)</f>
        <v>0</v>
      </c>
      <c r="BF2015" s="215">
        <f>IF(N2015="snížená",J2015,0)</f>
        <v>0</v>
      </c>
      <c r="BG2015" s="215">
        <f>IF(N2015="zákl. přenesená",J2015,0)</f>
        <v>0</v>
      </c>
      <c r="BH2015" s="215">
        <f>IF(N2015="sníž. přenesená",J2015,0)</f>
        <v>0</v>
      </c>
      <c r="BI2015" s="215">
        <f>IF(N2015="nulová",J2015,0)</f>
        <v>0</v>
      </c>
      <c r="BJ2015" s="24" t="s">
        <v>24</v>
      </c>
      <c r="BK2015" s="215">
        <f>ROUND(I2015*H2015,2)</f>
        <v>0</v>
      </c>
      <c r="BL2015" s="24" t="s">
        <v>266</v>
      </c>
      <c r="BM2015" s="24" t="s">
        <v>1858</v>
      </c>
    </row>
    <row r="2016" spans="2:65" s="14" customFormat="1" ht="13.5">
      <c r="B2016" s="240"/>
      <c r="C2016" s="241"/>
      <c r="D2016" s="218" t="s">
        <v>189</v>
      </c>
      <c r="E2016" s="242" t="s">
        <v>22</v>
      </c>
      <c r="F2016" s="243" t="s">
        <v>1859</v>
      </c>
      <c r="G2016" s="241"/>
      <c r="H2016" s="244" t="s">
        <v>22</v>
      </c>
      <c r="I2016" s="245"/>
      <c r="J2016" s="241"/>
      <c r="K2016" s="241"/>
      <c r="L2016" s="246"/>
      <c r="M2016" s="247"/>
      <c r="N2016" s="248"/>
      <c r="O2016" s="248"/>
      <c r="P2016" s="248"/>
      <c r="Q2016" s="248"/>
      <c r="R2016" s="248"/>
      <c r="S2016" s="248"/>
      <c r="T2016" s="249"/>
      <c r="AT2016" s="250" t="s">
        <v>189</v>
      </c>
      <c r="AU2016" s="250" t="s">
        <v>84</v>
      </c>
      <c r="AV2016" s="14" t="s">
        <v>24</v>
      </c>
      <c r="AW2016" s="14" t="s">
        <v>39</v>
      </c>
      <c r="AX2016" s="14" t="s">
        <v>76</v>
      </c>
      <c r="AY2016" s="250" t="s">
        <v>179</v>
      </c>
    </row>
    <row r="2017" spans="2:65" s="12" customFormat="1" ht="13.5">
      <c r="B2017" s="216"/>
      <c r="C2017" s="217"/>
      <c r="D2017" s="218" t="s">
        <v>189</v>
      </c>
      <c r="E2017" s="219" t="s">
        <v>22</v>
      </c>
      <c r="F2017" s="220" t="s">
        <v>187</v>
      </c>
      <c r="G2017" s="217"/>
      <c r="H2017" s="221">
        <v>4</v>
      </c>
      <c r="I2017" s="222"/>
      <c r="J2017" s="217"/>
      <c r="K2017" s="217"/>
      <c r="L2017" s="223"/>
      <c r="M2017" s="224"/>
      <c r="N2017" s="225"/>
      <c r="O2017" s="225"/>
      <c r="P2017" s="225"/>
      <c r="Q2017" s="225"/>
      <c r="R2017" s="225"/>
      <c r="S2017" s="225"/>
      <c r="T2017" s="226"/>
      <c r="AT2017" s="227" t="s">
        <v>189</v>
      </c>
      <c r="AU2017" s="227" t="s">
        <v>84</v>
      </c>
      <c r="AV2017" s="12" t="s">
        <v>84</v>
      </c>
      <c r="AW2017" s="12" t="s">
        <v>39</v>
      </c>
      <c r="AX2017" s="12" t="s">
        <v>76</v>
      </c>
      <c r="AY2017" s="227" t="s">
        <v>179</v>
      </c>
    </row>
    <row r="2018" spans="2:65" s="13" customFormat="1" ht="13.5">
      <c r="B2018" s="228"/>
      <c r="C2018" s="229"/>
      <c r="D2018" s="230" t="s">
        <v>189</v>
      </c>
      <c r="E2018" s="231" t="s">
        <v>22</v>
      </c>
      <c r="F2018" s="232" t="s">
        <v>191</v>
      </c>
      <c r="G2018" s="229"/>
      <c r="H2018" s="233">
        <v>4</v>
      </c>
      <c r="I2018" s="234"/>
      <c r="J2018" s="229"/>
      <c r="K2018" s="229"/>
      <c r="L2018" s="235"/>
      <c r="M2018" s="236"/>
      <c r="N2018" s="237"/>
      <c r="O2018" s="237"/>
      <c r="P2018" s="237"/>
      <c r="Q2018" s="237"/>
      <c r="R2018" s="237"/>
      <c r="S2018" s="237"/>
      <c r="T2018" s="238"/>
      <c r="AT2018" s="239" t="s">
        <v>189</v>
      </c>
      <c r="AU2018" s="239" t="s">
        <v>84</v>
      </c>
      <c r="AV2018" s="13" t="s">
        <v>187</v>
      </c>
      <c r="AW2018" s="13" t="s">
        <v>39</v>
      </c>
      <c r="AX2018" s="13" t="s">
        <v>24</v>
      </c>
      <c r="AY2018" s="239" t="s">
        <v>179</v>
      </c>
    </row>
    <row r="2019" spans="2:65" s="1" customFormat="1" ht="31.5" customHeight="1">
      <c r="B2019" s="41"/>
      <c r="C2019" s="204" t="s">
        <v>1374</v>
      </c>
      <c r="D2019" s="204" t="s">
        <v>182</v>
      </c>
      <c r="E2019" s="205" t="s">
        <v>1860</v>
      </c>
      <c r="F2019" s="206" t="s">
        <v>1861</v>
      </c>
      <c r="G2019" s="207" t="s">
        <v>328</v>
      </c>
      <c r="H2019" s="208">
        <v>13</v>
      </c>
      <c r="I2019" s="209"/>
      <c r="J2019" s="210">
        <f>ROUND(I2019*H2019,2)</f>
        <v>0</v>
      </c>
      <c r="K2019" s="206" t="s">
        <v>186</v>
      </c>
      <c r="L2019" s="61"/>
      <c r="M2019" s="211" t="s">
        <v>22</v>
      </c>
      <c r="N2019" s="212" t="s">
        <v>47</v>
      </c>
      <c r="O2019" s="42"/>
      <c r="P2019" s="213">
        <f>O2019*H2019</f>
        <v>0</v>
      </c>
      <c r="Q2019" s="213">
        <v>0</v>
      </c>
      <c r="R2019" s="213">
        <f>Q2019*H2019</f>
        <v>0</v>
      </c>
      <c r="S2019" s="213">
        <v>0</v>
      </c>
      <c r="T2019" s="214">
        <f>S2019*H2019</f>
        <v>0</v>
      </c>
      <c r="AR2019" s="24" t="s">
        <v>266</v>
      </c>
      <c r="AT2019" s="24" t="s">
        <v>182</v>
      </c>
      <c r="AU2019" s="24" t="s">
        <v>84</v>
      </c>
      <c r="AY2019" s="24" t="s">
        <v>179</v>
      </c>
      <c r="BE2019" s="215">
        <f>IF(N2019="základní",J2019,0)</f>
        <v>0</v>
      </c>
      <c r="BF2019" s="215">
        <f>IF(N2019="snížená",J2019,0)</f>
        <v>0</v>
      </c>
      <c r="BG2019" s="215">
        <f>IF(N2019="zákl. přenesená",J2019,0)</f>
        <v>0</v>
      </c>
      <c r="BH2019" s="215">
        <f>IF(N2019="sníž. přenesená",J2019,0)</f>
        <v>0</v>
      </c>
      <c r="BI2019" s="215">
        <f>IF(N2019="nulová",J2019,0)</f>
        <v>0</v>
      </c>
      <c r="BJ2019" s="24" t="s">
        <v>24</v>
      </c>
      <c r="BK2019" s="215">
        <f>ROUND(I2019*H2019,2)</f>
        <v>0</v>
      </c>
      <c r="BL2019" s="24" t="s">
        <v>266</v>
      </c>
      <c r="BM2019" s="24" t="s">
        <v>1862</v>
      </c>
    </row>
    <row r="2020" spans="2:65" s="12" customFormat="1" ht="13.5">
      <c r="B2020" s="216"/>
      <c r="C2020" s="217"/>
      <c r="D2020" s="218" t="s">
        <v>189</v>
      </c>
      <c r="E2020" s="219" t="s">
        <v>22</v>
      </c>
      <c r="F2020" s="220" t="s">
        <v>1863</v>
      </c>
      <c r="G2020" s="217"/>
      <c r="H2020" s="221">
        <v>5</v>
      </c>
      <c r="I2020" s="222"/>
      <c r="J2020" s="217"/>
      <c r="K2020" s="217"/>
      <c r="L2020" s="223"/>
      <c r="M2020" s="224"/>
      <c r="N2020" s="225"/>
      <c r="O2020" s="225"/>
      <c r="P2020" s="225"/>
      <c r="Q2020" s="225"/>
      <c r="R2020" s="225"/>
      <c r="S2020" s="225"/>
      <c r="T2020" s="226"/>
      <c r="AT2020" s="227" t="s">
        <v>189</v>
      </c>
      <c r="AU2020" s="227" t="s">
        <v>84</v>
      </c>
      <c r="AV2020" s="12" t="s">
        <v>84</v>
      </c>
      <c r="AW2020" s="12" t="s">
        <v>39</v>
      </c>
      <c r="AX2020" s="12" t="s">
        <v>76</v>
      </c>
      <c r="AY2020" s="227" t="s">
        <v>179</v>
      </c>
    </row>
    <row r="2021" spans="2:65" s="12" customFormat="1" ht="13.5">
      <c r="B2021" s="216"/>
      <c r="C2021" s="217"/>
      <c r="D2021" s="218" t="s">
        <v>189</v>
      </c>
      <c r="E2021" s="219" t="s">
        <v>22</v>
      </c>
      <c r="F2021" s="220" t="s">
        <v>1864</v>
      </c>
      <c r="G2021" s="217"/>
      <c r="H2021" s="221">
        <v>3</v>
      </c>
      <c r="I2021" s="222"/>
      <c r="J2021" s="217"/>
      <c r="K2021" s="217"/>
      <c r="L2021" s="223"/>
      <c r="M2021" s="224"/>
      <c r="N2021" s="225"/>
      <c r="O2021" s="225"/>
      <c r="P2021" s="225"/>
      <c r="Q2021" s="225"/>
      <c r="R2021" s="225"/>
      <c r="S2021" s="225"/>
      <c r="T2021" s="226"/>
      <c r="AT2021" s="227" t="s">
        <v>189</v>
      </c>
      <c r="AU2021" s="227" t="s">
        <v>84</v>
      </c>
      <c r="AV2021" s="12" t="s">
        <v>84</v>
      </c>
      <c r="AW2021" s="12" t="s">
        <v>39</v>
      </c>
      <c r="AX2021" s="12" t="s">
        <v>76</v>
      </c>
      <c r="AY2021" s="227" t="s">
        <v>179</v>
      </c>
    </row>
    <row r="2022" spans="2:65" s="12" customFormat="1" ht="13.5">
      <c r="B2022" s="216"/>
      <c r="C2022" s="217"/>
      <c r="D2022" s="218" t="s">
        <v>189</v>
      </c>
      <c r="E2022" s="219" t="s">
        <v>22</v>
      </c>
      <c r="F2022" s="220" t="s">
        <v>1865</v>
      </c>
      <c r="G2022" s="217"/>
      <c r="H2022" s="221">
        <v>5</v>
      </c>
      <c r="I2022" s="222"/>
      <c r="J2022" s="217"/>
      <c r="K2022" s="217"/>
      <c r="L2022" s="223"/>
      <c r="M2022" s="224"/>
      <c r="N2022" s="225"/>
      <c r="O2022" s="225"/>
      <c r="P2022" s="225"/>
      <c r="Q2022" s="225"/>
      <c r="R2022" s="225"/>
      <c r="S2022" s="225"/>
      <c r="T2022" s="226"/>
      <c r="AT2022" s="227" t="s">
        <v>189</v>
      </c>
      <c r="AU2022" s="227" t="s">
        <v>84</v>
      </c>
      <c r="AV2022" s="12" t="s">
        <v>84</v>
      </c>
      <c r="AW2022" s="12" t="s">
        <v>39</v>
      </c>
      <c r="AX2022" s="12" t="s">
        <v>76</v>
      </c>
      <c r="AY2022" s="227" t="s">
        <v>179</v>
      </c>
    </row>
    <row r="2023" spans="2:65" s="13" customFormat="1" ht="13.5">
      <c r="B2023" s="228"/>
      <c r="C2023" s="229"/>
      <c r="D2023" s="230" t="s">
        <v>189</v>
      </c>
      <c r="E2023" s="231" t="s">
        <v>22</v>
      </c>
      <c r="F2023" s="232" t="s">
        <v>191</v>
      </c>
      <c r="G2023" s="229"/>
      <c r="H2023" s="233">
        <v>13</v>
      </c>
      <c r="I2023" s="234"/>
      <c r="J2023" s="229"/>
      <c r="K2023" s="229"/>
      <c r="L2023" s="235"/>
      <c r="M2023" s="236"/>
      <c r="N2023" s="237"/>
      <c r="O2023" s="237"/>
      <c r="P2023" s="237"/>
      <c r="Q2023" s="237"/>
      <c r="R2023" s="237"/>
      <c r="S2023" s="237"/>
      <c r="T2023" s="238"/>
      <c r="AT2023" s="239" t="s">
        <v>189</v>
      </c>
      <c r="AU2023" s="239" t="s">
        <v>84</v>
      </c>
      <c r="AV2023" s="13" t="s">
        <v>187</v>
      </c>
      <c r="AW2023" s="13" t="s">
        <v>39</v>
      </c>
      <c r="AX2023" s="13" t="s">
        <v>24</v>
      </c>
      <c r="AY2023" s="239" t="s">
        <v>179</v>
      </c>
    </row>
    <row r="2024" spans="2:65" s="1" customFormat="1" ht="31.5" customHeight="1">
      <c r="B2024" s="41"/>
      <c r="C2024" s="204" t="s">
        <v>1866</v>
      </c>
      <c r="D2024" s="204" t="s">
        <v>182</v>
      </c>
      <c r="E2024" s="205" t="s">
        <v>1867</v>
      </c>
      <c r="F2024" s="206" t="s">
        <v>1868</v>
      </c>
      <c r="G2024" s="207" t="s">
        <v>328</v>
      </c>
      <c r="H2024" s="208">
        <v>1</v>
      </c>
      <c r="I2024" s="209"/>
      <c r="J2024" s="210">
        <f>ROUND(I2024*H2024,2)</f>
        <v>0</v>
      </c>
      <c r="K2024" s="206" t="s">
        <v>186</v>
      </c>
      <c r="L2024" s="61"/>
      <c r="M2024" s="211" t="s">
        <v>22</v>
      </c>
      <c r="N2024" s="212" t="s">
        <v>47</v>
      </c>
      <c r="O2024" s="42"/>
      <c r="P2024" s="213">
        <f>O2024*H2024</f>
        <v>0</v>
      </c>
      <c r="Q2024" s="213">
        <v>0</v>
      </c>
      <c r="R2024" s="213">
        <f>Q2024*H2024</f>
        <v>0</v>
      </c>
      <c r="S2024" s="213">
        <v>0</v>
      </c>
      <c r="T2024" s="214">
        <f>S2024*H2024</f>
        <v>0</v>
      </c>
      <c r="AR2024" s="24" t="s">
        <v>266</v>
      </c>
      <c r="AT2024" s="24" t="s">
        <v>182</v>
      </c>
      <c r="AU2024" s="24" t="s">
        <v>84</v>
      </c>
      <c r="AY2024" s="24" t="s">
        <v>179</v>
      </c>
      <c r="BE2024" s="215">
        <f>IF(N2024="základní",J2024,0)</f>
        <v>0</v>
      </c>
      <c r="BF2024" s="215">
        <f>IF(N2024="snížená",J2024,0)</f>
        <v>0</v>
      </c>
      <c r="BG2024" s="215">
        <f>IF(N2024="zákl. přenesená",J2024,0)</f>
        <v>0</v>
      </c>
      <c r="BH2024" s="215">
        <f>IF(N2024="sníž. přenesená",J2024,0)</f>
        <v>0</v>
      </c>
      <c r="BI2024" s="215">
        <f>IF(N2024="nulová",J2024,0)</f>
        <v>0</v>
      </c>
      <c r="BJ2024" s="24" t="s">
        <v>24</v>
      </c>
      <c r="BK2024" s="215">
        <f>ROUND(I2024*H2024,2)</f>
        <v>0</v>
      </c>
      <c r="BL2024" s="24" t="s">
        <v>266</v>
      </c>
      <c r="BM2024" s="24" t="s">
        <v>1869</v>
      </c>
    </row>
    <row r="2025" spans="2:65" s="14" customFormat="1" ht="13.5">
      <c r="B2025" s="240"/>
      <c r="C2025" s="241"/>
      <c r="D2025" s="218" t="s">
        <v>189</v>
      </c>
      <c r="E2025" s="242" t="s">
        <v>22</v>
      </c>
      <c r="F2025" s="243" t="s">
        <v>1807</v>
      </c>
      <c r="G2025" s="241"/>
      <c r="H2025" s="244" t="s">
        <v>22</v>
      </c>
      <c r="I2025" s="245"/>
      <c r="J2025" s="241"/>
      <c r="K2025" s="241"/>
      <c r="L2025" s="246"/>
      <c r="M2025" s="247"/>
      <c r="N2025" s="248"/>
      <c r="O2025" s="248"/>
      <c r="P2025" s="248"/>
      <c r="Q2025" s="248"/>
      <c r="R2025" s="248"/>
      <c r="S2025" s="248"/>
      <c r="T2025" s="249"/>
      <c r="AT2025" s="250" t="s">
        <v>189</v>
      </c>
      <c r="AU2025" s="250" t="s">
        <v>84</v>
      </c>
      <c r="AV2025" s="14" t="s">
        <v>24</v>
      </c>
      <c r="AW2025" s="14" t="s">
        <v>39</v>
      </c>
      <c r="AX2025" s="14" t="s">
        <v>76</v>
      </c>
      <c r="AY2025" s="250" t="s">
        <v>179</v>
      </c>
    </row>
    <row r="2026" spans="2:65" s="12" customFormat="1" ht="13.5">
      <c r="B2026" s="216"/>
      <c r="C2026" s="217"/>
      <c r="D2026" s="218" t="s">
        <v>189</v>
      </c>
      <c r="E2026" s="219" t="s">
        <v>22</v>
      </c>
      <c r="F2026" s="220" t="s">
        <v>24</v>
      </c>
      <c r="G2026" s="217"/>
      <c r="H2026" s="221">
        <v>1</v>
      </c>
      <c r="I2026" s="222"/>
      <c r="J2026" s="217"/>
      <c r="K2026" s="217"/>
      <c r="L2026" s="223"/>
      <c r="M2026" s="224"/>
      <c r="N2026" s="225"/>
      <c r="O2026" s="225"/>
      <c r="P2026" s="225"/>
      <c r="Q2026" s="225"/>
      <c r="R2026" s="225"/>
      <c r="S2026" s="225"/>
      <c r="T2026" s="226"/>
      <c r="AT2026" s="227" t="s">
        <v>189</v>
      </c>
      <c r="AU2026" s="227" t="s">
        <v>84</v>
      </c>
      <c r="AV2026" s="12" t="s">
        <v>84</v>
      </c>
      <c r="AW2026" s="12" t="s">
        <v>39</v>
      </c>
      <c r="AX2026" s="12" t="s">
        <v>76</v>
      </c>
      <c r="AY2026" s="227" t="s">
        <v>179</v>
      </c>
    </row>
    <row r="2027" spans="2:65" s="13" customFormat="1" ht="13.5">
      <c r="B2027" s="228"/>
      <c r="C2027" s="229"/>
      <c r="D2027" s="230" t="s">
        <v>189</v>
      </c>
      <c r="E2027" s="231" t="s">
        <v>22</v>
      </c>
      <c r="F2027" s="232" t="s">
        <v>191</v>
      </c>
      <c r="G2027" s="229"/>
      <c r="H2027" s="233">
        <v>1</v>
      </c>
      <c r="I2027" s="234"/>
      <c r="J2027" s="229"/>
      <c r="K2027" s="229"/>
      <c r="L2027" s="235"/>
      <c r="M2027" s="236"/>
      <c r="N2027" s="237"/>
      <c r="O2027" s="237"/>
      <c r="P2027" s="237"/>
      <c r="Q2027" s="237"/>
      <c r="R2027" s="237"/>
      <c r="S2027" s="237"/>
      <c r="T2027" s="238"/>
      <c r="AT2027" s="239" t="s">
        <v>189</v>
      </c>
      <c r="AU2027" s="239" t="s">
        <v>84</v>
      </c>
      <c r="AV2027" s="13" t="s">
        <v>187</v>
      </c>
      <c r="AW2027" s="13" t="s">
        <v>39</v>
      </c>
      <c r="AX2027" s="13" t="s">
        <v>24</v>
      </c>
      <c r="AY2027" s="239" t="s">
        <v>179</v>
      </c>
    </row>
    <row r="2028" spans="2:65" s="1" customFormat="1" ht="22.5" customHeight="1">
      <c r="B2028" s="41"/>
      <c r="C2028" s="204" t="s">
        <v>1383</v>
      </c>
      <c r="D2028" s="204" t="s">
        <v>182</v>
      </c>
      <c r="E2028" s="205" t="s">
        <v>1870</v>
      </c>
      <c r="F2028" s="206" t="s">
        <v>1871</v>
      </c>
      <c r="G2028" s="207" t="s">
        <v>328</v>
      </c>
      <c r="H2028" s="208">
        <v>5</v>
      </c>
      <c r="I2028" s="209"/>
      <c r="J2028" s="210">
        <f>ROUND(I2028*H2028,2)</f>
        <v>0</v>
      </c>
      <c r="K2028" s="206" t="s">
        <v>186</v>
      </c>
      <c r="L2028" s="61"/>
      <c r="M2028" s="211" t="s">
        <v>22</v>
      </c>
      <c r="N2028" s="212" t="s">
        <v>47</v>
      </c>
      <c r="O2028" s="42"/>
      <c r="P2028" s="213">
        <f>O2028*H2028</f>
        <v>0</v>
      </c>
      <c r="Q2028" s="213">
        <v>0</v>
      </c>
      <c r="R2028" s="213">
        <f>Q2028*H2028</f>
        <v>0</v>
      </c>
      <c r="S2028" s="213">
        <v>0</v>
      </c>
      <c r="T2028" s="214">
        <f>S2028*H2028</f>
        <v>0</v>
      </c>
      <c r="AR2028" s="24" t="s">
        <v>266</v>
      </c>
      <c r="AT2028" s="24" t="s">
        <v>182</v>
      </c>
      <c r="AU2028" s="24" t="s">
        <v>84</v>
      </c>
      <c r="AY2028" s="24" t="s">
        <v>179</v>
      </c>
      <c r="BE2028" s="215">
        <f>IF(N2028="základní",J2028,0)</f>
        <v>0</v>
      </c>
      <c r="BF2028" s="215">
        <f>IF(N2028="snížená",J2028,0)</f>
        <v>0</v>
      </c>
      <c r="BG2028" s="215">
        <f>IF(N2028="zákl. přenesená",J2028,0)</f>
        <v>0</v>
      </c>
      <c r="BH2028" s="215">
        <f>IF(N2028="sníž. přenesená",J2028,0)</f>
        <v>0</v>
      </c>
      <c r="BI2028" s="215">
        <f>IF(N2028="nulová",J2028,0)</f>
        <v>0</v>
      </c>
      <c r="BJ2028" s="24" t="s">
        <v>24</v>
      </c>
      <c r="BK2028" s="215">
        <f>ROUND(I2028*H2028,2)</f>
        <v>0</v>
      </c>
      <c r="BL2028" s="24" t="s">
        <v>266</v>
      </c>
      <c r="BM2028" s="24" t="s">
        <v>1872</v>
      </c>
    </row>
    <row r="2029" spans="2:65" s="14" customFormat="1" ht="13.5">
      <c r="B2029" s="240"/>
      <c r="C2029" s="241"/>
      <c r="D2029" s="218" t="s">
        <v>189</v>
      </c>
      <c r="E2029" s="242" t="s">
        <v>22</v>
      </c>
      <c r="F2029" s="243" t="s">
        <v>1762</v>
      </c>
      <c r="G2029" s="241"/>
      <c r="H2029" s="244" t="s">
        <v>22</v>
      </c>
      <c r="I2029" s="245"/>
      <c r="J2029" s="241"/>
      <c r="K2029" s="241"/>
      <c r="L2029" s="246"/>
      <c r="M2029" s="247"/>
      <c r="N2029" s="248"/>
      <c r="O2029" s="248"/>
      <c r="P2029" s="248"/>
      <c r="Q2029" s="248"/>
      <c r="R2029" s="248"/>
      <c r="S2029" s="248"/>
      <c r="T2029" s="249"/>
      <c r="AT2029" s="250" t="s">
        <v>189</v>
      </c>
      <c r="AU2029" s="250" t="s">
        <v>84</v>
      </c>
      <c r="AV2029" s="14" t="s">
        <v>24</v>
      </c>
      <c r="AW2029" s="14" t="s">
        <v>39</v>
      </c>
      <c r="AX2029" s="14" t="s">
        <v>76</v>
      </c>
      <c r="AY2029" s="250" t="s">
        <v>179</v>
      </c>
    </row>
    <row r="2030" spans="2:65" s="12" customFormat="1" ht="13.5">
      <c r="B2030" s="216"/>
      <c r="C2030" s="217"/>
      <c r="D2030" s="218" t="s">
        <v>189</v>
      </c>
      <c r="E2030" s="219" t="s">
        <v>22</v>
      </c>
      <c r="F2030" s="220" t="s">
        <v>1741</v>
      </c>
      <c r="G2030" s="217"/>
      <c r="H2030" s="221">
        <v>4</v>
      </c>
      <c r="I2030" s="222"/>
      <c r="J2030" s="217"/>
      <c r="K2030" s="217"/>
      <c r="L2030" s="223"/>
      <c r="M2030" s="224"/>
      <c r="N2030" s="225"/>
      <c r="O2030" s="225"/>
      <c r="P2030" s="225"/>
      <c r="Q2030" s="225"/>
      <c r="R2030" s="225"/>
      <c r="S2030" s="225"/>
      <c r="T2030" s="226"/>
      <c r="AT2030" s="227" t="s">
        <v>189</v>
      </c>
      <c r="AU2030" s="227" t="s">
        <v>84</v>
      </c>
      <c r="AV2030" s="12" t="s">
        <v>84</v>
      </c>
      <c r="AW2030" s="12" t="s">
        <v>39</v>
      </c>
      <c r="AX2030" s="12" t="s">
        <v>76</v>
      </c>
      <c r="AY2030" s="227" t="s">
        <v>179</v>
      </c>
    </row>
    <row r="2031" spans="2:65" s="14" customFormat="1" ht="13.5">
      <c r="B2031" s="240"/>
      <c r="C2031" s="241"/>
      <c r="D2031" s="218" t="s">
        <v>189</v>
      </c>
      <c r="E2031" s="242" t="s">
        <v>22</v>
      </c>
      <c r="F2031" s="243" t="s">
        <v>1763</v>
      </c>
      <c r="G2031" s="241"/>
      <c r="H2031" s="244" t="s">
        <v>22</v>
      </c>
      <c r="I2031" s="245"/>
      <c r="J2031" s="241"/>
      <c r="K2031" s="241"/>
      <c r="L2031" s="246"/>
      <c r="M2031" s="247"/>
      <c r="N2031" s="248"/>
      <c r="O2031" s="248"/>
      <c r="P2031" s="248"/>
      <c r="Q2031" s="248"/>
      <c r="R2031" s="248"/>
      <c r="S2031" s="248"/>
      <c r="T2031" s="249"/>
      <c r="AT2031" s="250" t="s">
        <v>189</v>
      </c>
      <c r="AU2031" s="250" t="s">
        <v>84</v>
      </c>
      <c r="AV2031" s="14" t="s">
        <v>24</v>
      </c>
      <c r="AW2031" s="14" t="s">
        <v>39</v>
      </c>
      <c r="AX2031" s="14" t="s">
        <v>76</v>
      </c>
      <c r="AY2031" s="250" t="s">
        <v>179</v>
      </c>
    </row>
    <row r="2032" spans="2:65" s="12" customFormat="1" ht="13.5">
      <c r="B2032" s="216"/>
      <c r="C2032" s="217"/>
      <c r="D2032" s="218" t="s">
        <v>189</v>
      </c>
      <c r="E2032" s="219" t="s">
        <v>22</v>
      </c>
      <c r="F2032" s="220" t="s">
        <v>24</v>
      </c>
      <c r="G2032" s="217"/>
      <c r="H2032" s="221">
        <v>1</v>
      </c>
      <c r="I2032" s="222"/>
      <c r="J2032" s="217"/>
      <c r="K2032" s="217"/>
      <c r="L2032" s="223"/>
      <c r="M2032" s="224"/>
      <c r="N2032" s="225"/>
      <c r="O2032" s="225"/>
      <c r="P2032" s="225"/>
      <c r="Q2032" s="225"/>
      <c r="R2032" s="225"/>
      <c r="S2032" s="225"/>
      <c r="T2032" s="226"/>
      <c r="AT2032" s="227" t="s">
        <v>189</v>
      </c>
      <c r="AU2032" s="227" t="s">
        <v>84</v>
      </c>
      <c r="AV2032" s="12" t="s">
        <v>84</v>
      </c>
      <c r="AW2032" s="12" t="s">
        <v>39</v>
      </c>
      <c r="AX2032" s="12" t="s">
        <v>76</v>
      </c>
      <c r="AY2032" s="227" t="s">
        <v>179</v>
      </c>
    </row>
    <row r="2033" spans="2:65" s="13" customFormat="1" ht="13.5">
      <c r="B2033" s="228"/>
      <c r="C2033" s="229"/>
      <c r="D2033" s="230" t="s">
        <v>189</v>
      </c>
      <c r="E2033" s="231" t="s">
        <v>22</v>
      </c>
      <c r="F2033" s="232" t="s">
        <v>191</v>
      </c>
      <c r="G2033" s="229"/>
      <c r="H2033" s="233">
        <v>5</v>
      </c>
      <c r="I2033" s="234"/>
      <c r="J2033" s="229"/>
      <c r="K2033" s="229"/>
      <c r="L2033" s="235"/>
      <c r="M2033" s="236"/>
      <c r="N2033" s="237"/>
      <c r="O2033" s="237"/>
      <c r="P2033" s="237"/>
      <c r="Q2033" s="237"/>
      <c r="R2033" s="237"/>
      <c r="S2033" s="237"/>
      <c r="T2033" s="238"/>
      <c r="AT2033" s="239" t="s">
        <v>189</v>
      </c>
      <c r="AU2033" s="239" t="s">
        <v>84</v>
      </c>
      <c r="AV2033" s="13" t="s">
        <v>187</v>
      </c>
      <c r="AW2033" s="13" t="s">
        <v>39</v>
      </c>
      <c r="AX2033" s="13" t="s">
        <v>24</v>
      </c>
      <c r="AY2033" s="239" t="s">
        <v>179</v>
      </c>
    </row>
    <row r="2034" spans="2:65" s="1" customFormat="1" ht="31.5" customHeight="1">
      <c r="B2034" s="41"/>
      <c r="C2034" s="204" t="s">
        <v>1873</v>
      </c>
      <c r="D2034" s="204" t="s">
        <v>182</v>
      </c>
      <c r="E2034" s="205" t="s">
        <v>1874</v>
      </c>
      <c r="F2034" s="206" t="s">
        <v>1875</v>
      </c>
      <c r="G2034" s="207" t="s">
        <v>212</v>
      </c>
      <c r="H2034" s="208">
        <v>2E-3</v>
      </c>
      <c r="I2034" s="209"/>
      <c r="J2034" s="210">
        <f>ROUND(I2034*H2034,2)</f>
        <v>0</v>
      </c>
      <c r="K2034" s="206" t="s">
        <v>186</v>
      </c>
      <c r="L2034" s="61"/>
      <c r="M2034" s="211" t="s">
        <v>22</v>
      </c>
      <c r="N2034" s="212" t="s">
        <v>47</v>
      </c>
      <c r="O2034" s="42"/>
      <c r="P2034" s="213">
        <f>O2034*H2034</f>
        <v>0</v>
      </c>
      <c r="Q2034" s="213">
        <v>0</v>
      </c>
      <c r="R2034" s="213">
        <f>Q2034*H2034</f>
        <v>0</v>
      </c>
      <c r="S2034" s="213">
        <v>0</v>
      </c>
      <c r="T2034" s="214">
        <f>S2034*H2034</f>
        <v>0</v>
      </c>
      <c r="AR2034" s="24" t="s">
        <v>266</v>
      </c>
      <c r="AT2034" s="24" t="s">
        <v>182</v>
      </c>
      <c r="AU2034" s="24" t="s">
        <v>84</v>
      </c>
      <c r="AY2034" s="24" t="s">
        <v>179</v>
      </c>
      <c r="BE2034" s="215">
        <f>IF(N2034="základní",J2034,0)</f>
        <v>0</v>
      </c>
      <c r="BF2034" s="215">
        <f>IF(N2034="snížená",J2034,0)</f>
        <v>0</v>
      </c>
      <c r="BG2034" s="215">
        <f>IF(N2034="zákl. přenesená",J2034,0)</f>
        <v>0</v>
      </c>
      <c r="BH2034" s="215">
        <f>IF(N2034="sníž. přenesená",J2034,0)</f>
        <v>0</v>
      </c>
      <c r="BI2034" s="215">
        <f>IF(N2034="nulová",J2034,0)</f>
        <v>0</v>
      </c>
      <c r="BJ2034" s="24" t="s">
        <v>24</v>
      </c>
      <c r="BK2034" s="215">
        <f>ROUND(I2034*H2034,2)</f>
        <v>0</v>
      </c>
      <c r="BL2034" s="24" t="s">
        <v>266</v>
      </c>
      <c r="BM2034" s="24" t="s">
        <v>1876</v>
      </c>
    </row>
    <row r="2035" spans="2:65" s="12" customFormat="1" ht="13.5">
      <c r="B2035" s="216"/>
      <c r="C2035" s="217"/>
      <c r="D2035" s="218" t="s">
        <v>189</v>
      </c>
      <c r="E2035" s="219" t="s">
        <v>22</v>
      </c>
      <c r="F2035" s="220" t="s">
        <v>1877</v>
      </c>
      <c r="G2035" s="217"/>
      <c r="H2035" s="221">
        <v>2E-3</v>
      </c>
      <c r="I2035" s="222"/>
      <c r="J2035" s="217"/>
      <c r="K2035" s="217"/>
      <c r="L2035" s="223"/>
      <c r="M2035" s="224"/>
      <c r="N2035" s="225"/>
      <c r="O2035" s="225"/>
      <c r="P2035" s="225"/>
      <c r="Q2035" s="225"/>
      <c r="R2035" s="225"/>
      <c r="S2035" s="225"/>
      <c r="T2035" s="226"/>
      <c r="AT2035" s="227" t="s">
        <v>189</v>
      </c>
      <c r="AU2035" s="227" t="s">
        <v>84</v>
      </c>
      <c r="AV2035" s="12" t="s">
        <v>84</v>
      </c>
      <c r="AW2035" s="12" t="s">
        <v>39</v>
      </c>
      <c r="AX2035" s="12" t="s">
        <v>76</v>
      </c>
      <c r="AY2035" s="227" t="s">
        <v>179</v>
      </c>
    </row>
    <row r="2036" spans="2:65" s="13" customFormat="1" ht="13.5">
      <c r="B2036" s="228"/>
      <c r="C2036" s="229"/>
      <c r="D2036" s="230" t="s">
        <v>189</v>
      </c>
      <c r="E2036" s="231" t="s">
        <v>22</v>
      </c>
      <c r="F2036" s="232" t="s">
        <v>191</v>
      </c>
      <c r="G2036" s="229"/>
      <c r="H2036" s="233">
        <v>2E-3</v>
      </c>
      <c r="I2036" s="234"/>
      <c r="J2036" s="229"/>
      <c r="K2036" s="229"/>
      <c r="L2036" s="235"/>
      <c r="M2036" s="236"/>
      <c r="N2036" s="237"/>
      <c r="O2036" s="237"/>
      <c r="P2036" s="237"/>
      <c r="Q2036" s="237"/>
      <c r="R2036" s="237"/>
      <c r="S2036" s="237"/>
      <c r="T2036" s="238"/>
      <c r="AT2036" s="239" t="s">
        <v>189</v>
      </c>
      <c r="AU2036" s="239" t="s">
        <v>84</v>
      </c>
      <c r="AV2036" s="13" t="s">
        <v>187</v>
      </c>
      <c r="AW2036" s="13" t="s">
        <v>39</v>
      </c>
      <c r="AX2036" s="13" t="s">
        <v>24</v>
      </c>
      <c r="AY2036" s="239" t="s">
        <v>179</v>
      </c>
    </row>
    <row r="2037" spans="2:65" s="1" customFormat="1" ht="31.5" customHeight="1">
      <c r="B2037" s="41"/>
      <c r="C2037" s="204" t="s">
        <v>1387</v>
      </c>
      <c r="D2037" s="204" t="s">
        <v>182</v>
      </c>
      <c r="E2037" s="205" t="s">
        <v>1878</v>
      </c>
      <c r="F2037" s="206" t="s">
        <v>1879</v>
      </c>
      <c r="G2037" s="207" t="s">
        <v>328</v>
      </c>
      <c r="H2037" s="208">
        <v>1</v>
      </c>
      <c r="I2037" s="209"/>
      <c r="J2037" s="210">
        <f>ROUND(I2037*H2037,2)</f>
        <v>0</v>
      </c>
      <c r="K2037" s="206" t="s">
        <v>186</v>
      </c>
      <c r="L2037" s="61"/>
      <c r="M2037" s="211" t="s">
        <v>22</v>
      </c>
      <c r="N2037" s="212" t="s">
        <v>47</v>
      </c>
      <c r="O2037" s="42"/>
      <c r="P2037" s="213">
        <f>O2037*H2037</f>
        <v>0</v>
      </c>
      <c r="Q2037" s="213">
        <v>0</v>
      </c>
      <c r="R2037" s="213">
        <f>Q2037*H2037</f>
        <v>0</v>
      </c>
      <c r="S2037" s="213">
        <v>0</v>
      </c>
      <c r="T2037" s="214">
        <f>S2037*H2037</f>
        <v>0</v>
      </c>
      <c r="AR2037" s="24" t="s">
        <v>187</v>
      </c>
      <c r="AT2037" s="24" t="s">
        <v>182</v>
      </c>
      <c r="AU2037" s="24" t="s">
        <v>84</v>
      </c>
      <c r="AY2037" s="24" t="s">
        <v>179</v>
      </c>
      <c r="BE2037" s="215">
        <f>IF(N2037="základní",J2037,0)</f>
        <v>0</v>
      </c>
      <c r="BF2037" s="215">
        <f>IF(N2037="snížená",J2037,0)</f>
        <v>0</v>
      </c>
      <c r="BG2037" s="215">
        <f>IF(N2037="zákl. přenesená",J2037,0)</f>
        <v>0</v>
      </c>
      <c r="BH2037" s="215">
        <f>IF(N2037="sníž. přenesená",J2037,0)</f>
        <v>0</v>
      </c>
      <c r="BI2037" s="215">
        <f>IF(N2037="nulová",J2037,0)</f>
        <v>0</v>
      </c>
      <c r="BJ2037" s="24" t="s">
        <v>24</v>
      </c>
      <c r="BK2037" s="215">
        <f>ROUND(I2037*H2037,2)</f>
        <v>0</v>
      </c>
      <c r="BL2037" s="24" t="s">
        <v>187</v>
      </c>
      <c r="BM2037" s="24" t="s">
        <v>1880</v>
      </c>
    </row>
    <row r="2038" spans="2:65" s="12" customFormat="1" ht="13.5">
      <c r="B2038" s="216"/>
      <c r="C2038" s="217"/>
      <c r="D2038" s="218" t="s">
        <v>189</v>
      </c>
      <c r="E2038" s="219" t="s">
        <v>22</v>
      </c>
      <c r="F2038" s="220" t="s">
        <v>24</v>
      </c>
      <c r="G2038" s="217"/>
      <c r="H2038" s="221">
        <v>1</v>
      </c>
      <c r="I2038" s="222"/>
      <c r="J2038" s="217"/>
      <c r="K2038" s="217"/>
      <c r="L2038" s="223"/>
      <c r="M2038" s="224"/>
      <c r="N2038" s="225"/>
      <c r="O2038" s="225"/>
      <c r="P2038" s="225"/>
      <c r="Q2038" s="225"/>
      <c r="R2038" s="225"/>
      <c r="S2038" s="225"/>
      <c r="T2038" s="226"/>
      <c r="AT2038" s="227" t="s">
        <v>189</v>
      </c>
      <c r="AU2038" s="227" t="s">
        <v>84</v>
      </c>
      <c r="AV2038" s="12" t="s">
        <v>84</v>
      </c>
      <c r="AW2038" s="12" t="s">
        <v>39</v>
      </c>
      <c r="AX2038" s="12" t="s">
        <v>76</v>
      </c>
      <c r="AY2038" s="227" t="s">
        <v>179</v>
      </c>
    </row>
    <row r="2039" spans="2:65" s="13" customFormat="1" ht="13.5">
      <c r="B2039" s="228"/>
      <c r="C2039" s="229"/>
      <c r="D2039" s="230" t="s">
        <v>189</v>
      </c>
      <c r="E2039" s="231" t="s">
        <v>22</v>
      </c>
      <c r="F2039" s="232" t="s">
        <v>191</v>
      </c>
      <c r="G2039" s="229"/>
      <c r="H2039" s="233">
        <v>1</v>
      </c>
      <c r="I2039" s="234"/>
      <c r="J2039" s="229"/>
      <c r="K2039" s="229"/>
      <c r="L2039" s="235"/>
      <c r="M2039" s="236"/>
      <c r="N2039" s="237"/>
      <c r="O2039" s="237"/>
      <c r="P2039" s="237"/>
      <c r="Q2039" s="237"/>
      <c r="R2039" s="237"/>
      <c r="S2039" s="237"/>
      <c r="T2039" s="238"/>
      <c r="AT2039" s="239" t="s">
        <v>189</v>
      </c>
      <c r="AU2039" s="239" t="s">
        <v>84</v>
      </c>
      <c r="AV2039" s="13" t="s">
        <v>187</v>
      </c>
      <c r="AW2039" s="13" t="s">
        <v>39</v>
      </c>
      <c r="AX2039" s="13" t="s">
        <v>24</v>
      </c>
      <c r="AY2039" s="239" t="s">
        <v>179</v>
      </c>
    </row>
    <row r="2040" spans="2:65" s="1" customFormat="1" ht="31.5" customHeight="1">
      <c r="B2040" s="41"/>
      <c r="C2040" s="204" t="s">
        <v>1881</v>
      </c>
      <c r="D2040" s="204" t="s">
        <v>182</v>
      </c>
      <c r="E2040" s="205" t="s">
        <v>1882</v>
      </c>
      <c r="F2040" s="206" t="s">
        <v>1883</v>
      </c>
      <c r="G2040" s="207" t="s">
        <v>328</v>
      </c>
      <c r="H2040" s="208">
        <v>1</v>
      </c>
      <c r="I2040" s="209"/>
      <c r="J2040" s="210">
        <f>ROUND(I2040*H2040,2)</f>
        <v>0</v>
      </c>
      <c r="K2040" s="206" t="s">
        <v>186</v>
      </c>
      <c r="L2040" s="61"/>
      <c r="M2040" s="211" t="s">
        <v>22</v>
      </c>
      <c r="N2040" s="212" t="s">
        <v>47</v>
      </c>
      <c r="O2040" s="42"/>
      <c r="P2040" s="213">
        <f>O2040*H2040</f>
        <v>0</v>
      </c>
      <c r="Q2040" s="213">
        <v>9.0600000000000003E-3</v>
      </c>
      <c r="R2040" s="213">
        <f>Q2040*H2040</f>
        <v>9.0600000000000003E-3</v>
      </c>
      <c r="S2040" s="213">
        <v>0</v>
      </c>
      <c r="T2040" s="214">
        <f>S2040*H2040</f>
        <v>0</v>
      </c>
      <c r="AR2040" s="24" t="s">
        <v>187</v>
      </c>
      <c r="AT2040" s="24" t="s">
        <v>182</v>
      </c>
      <c r="AU2040" s="24" t="s">
        <v>84</v>
      </c>
      <c r="AY2040" s="24" t="s">
        <v>179</v>
      </c>
      <c r="BE2040" s="215">
        <f>IF(N2040="základní",J2040,0)</f>
        <v>0</v>
      </c>
      <c r="BF2040" s="215">
        <f>IF(N2040="snížená",J2040,0)</f>
        <v>0</v>
      </c>
      <c r="BG2040" s="215">
        <f>IF(N2040="zákl. přenesená",J2040,0)</f>
        <v>0</v>
      </c>
      <c r="BH2040" s="215">
        <f>IF(N2040="sníž. přenesená",J2040,0)</f>
        <v>0</v>
      </c>
      <c r="BI2040" s="215">
        <f>IF(N2040="nulová",J2040,0)</f>
        <v>0</v>
      </c>
      <c r="BJ2040" s="24" t="s">
        <v>24</v>
      </c>
      <c r="BK2040" s="215">
        <f>ROUND(I2040*H2040,2)</f>
        <v>0</v>
      </c>
      <c r="BL2040" s="24" t="s">
        <v>187</v>
      </c>
      <c r="BM2040" s="24" t="s">
        <v>1884</v>
      </c>
    </row>
    <row r="2041" spans="2:65" s="1" customFormat="1" ht="31.5" customHeight="1">
      <c r="B2041" s="41"/>
      <c r="C2041" s="204" t="s">
        <v>1391</v>
      </c>
      <c r="D2041" s="204" t="s">
        <v>182</v>
      </c>
      <c r="E2041" s="205" t="s">
        <v>1885</v>
      </c>
      <c r="F2041" s="206" t="s">
        <v>1886</v>
      </c>
      <c r="G2041" s="207" t="s">
        <v>212</v>
      </c>
      <c r="H2041" s="208">
        <v>7.0000000000000001E-3</v>
      </c>
      <c r="I2041" s="209"/>
      <c r="J2041" s="210">
        <f>ROUND(I2041*H2041,2)</f>
        <v>0</v>
      </c>
      <c r="K2041" s="206" t="s">
        <v>186</v>
      </c>
      <c r="L2041" s="61"/>
      <c r="M2041" s="211" t="s">
        <v>22</v>
      </c>
      <c r="N2041" s="212" t="s">
        <v>47</v>
      </c>
      <c r="O2041" s="42"/>
      <c r="P2041" s="213">
        <f>O2041*H2041</f>
        <v>0</v>
      </c>
      <c r="Q2041" s="213">
        <v>0</v>
      </c>
      <c r="R2041" s="213">
        <f>Q2041*H2041</f>
        <v>0</v>
      </c>
      <c r="S2041" s="213">
        <v>0</v>
      </c>
      <c r="T2041" s="214">
        <f>S2041*H2041</f>
        <v>0</v>
      </c>
      <c r="AR2041" s="24" t="s">
        <v>187</v>
      </c>
      <c r="AT2041" s="24" t="s">
        <v>182</v>
      </c>
      <c r="AU2041" s="24" t="s">
        <v>84</v>
      </c>
      <c r="AY2041" s="24" t="s">
        <v>179</v>
      </c>
      <c r="BE2041" s="215">
        <f>IF(N2041="základní",J2041,0)</f>
        <v>0</v>
      </c>
      <c r="BF2041" s="215">
        <f>IF(N2041="snížená",J2041,0)</f>
        <v>0</v>
      </c>
      <c r="BG2041" s="215">
        <f>IF(N2041="zákl. přenesená",J2041,0)</f>
        <v>0</v>
      </c>
      <c r="BH2041" s="215">
        <f>IF(N2041="sníž. přenesená",J2041,0)</f>
        <v>0</v>
      </c>
      <c r="BI2041" s="215">
        <f>IF(N2041="nulová",J2041,0)</f>
        <v>0</v>
      </c>
      <c r="BJ2041" s="24" t="s">
        <v>24</v>
      </c>
      <c r="BK2041" s="215">
        <f>ROUND(I2041*H2041,2)</f>
        <v>0</v>
      </c>
      <c r="BL2041" s="24" t="s">
        <v>187</v>
      </c>
      <c r="BM2041" s="24" t="s">
        <v>1887</v>
      </c>
    </row>
    <row r="2042" spans="2:65" s="12" customFormat="1" ht="13.5">
      <c r="B2042" s="216"/>
      <c r="C2042" s="217"/>
      <c r="D2042" s="218" t="s">
        <v>189</v>
      </c>
      <c r="E2042" s="219" t="s">
        <v>22</v>
      </c>
      <c r="F2042" s="220" t="s">
        <v>1888</v>
      </c>
      <c r="G2042" s="217"/>
      <c r="H2042" s="221">
        <v>7.0000000000000001E-3</v>
      </c>
      <c r="I2042" s="222"/>
      <c r="J2042" s="217"/>
      <c r="K2042" s="217"/>
      <c r="L2042" s="223"/>
      <c r="M2042" s="224"/>
      <c r="N2042" s="225"/>
      <c r="O2042" s="225"/>
      <c r="P2042" s="225"/>
      <c r="Q2042" s="225"/>
      <c r="R2042" s="225"/>
      <c r="S2042" s="225"/>
      <c r="T2042" s="226"/>
      <c r="AT2042" s="227" t="s">
        <v>189</v>
      </c>
      <c r="AU2042" s="227" t="s">
        <v>84</v>
      </c>
      <c r="AV2042" s="12" t="s">
        <v>84</v>
      </c>
      <c r="AW2042" s="12" t="s">
        <v>39</v>
      </c>
      <c r="AX2042" s="12" t="s">
        <v>76</v>
      </c>
      <c r="AY2042" s="227" t="s">
        <v>179</v>
      </c>
    </row>
    <row r="2043" spans="2:65" s="13" customFormat="1" ht="13.5">
      <c r="B2043" s="228"/>
      <c r="C2043" s="229"/>
      <c r="D2043" s="218" t="s">
        <v>189</v>
      </c>
      <c r="E2043" s="251" t="s">
        <v>22</v>
      </c>
      <c r="F2043" s="252" t="s">
        <v>191</v>
      </c>
      <c r="G2043" s="229"/>
      <c r="H2043" s="253">
        <v>7.0000000000000001E-3</v>
      </c>
      <c r="I2043" s="234"/>
      <c r="J2043" s="229"/>
      <c r="K2043" s="229"/>
      <c r="L2043" s="235"/>
      <c r="M2043" s="236"/>
      <c r="N2043" s="237"/>
      <c r="O2043" s="237"/>
      <c r="P2043" s="237"/>
      <c r="Q2043" s="237"/>
      <c r="R2043" s="237"/>
      <c r="S2043" s="237"/>
      <c r="T2043" s="238"/>
      <c r="AT2043" s="239" t="s">
        <v>189</v>
      </c>
      <c r="AU2043" s="239" t="s">
        <v>84</v>
      </c>
      <c r="AV2043" s="13" t="s">
        <v>187</v>
      </c>
      <c r="AW2043" s="13" t="s">
        <v>39</v>
      </c>
      <c r="AX2043" s="13" t="s">
        <v>24</v>
      </c>
      <c r="AY2043" s="239" t="s">
        <v>179</v>
      </c>
    </row>
    <row r="2044" spans="2:65" s="11" customFormat="1" ht="29.85" customHeight="1">
      <c r="B2044" s="187"/>
      <c r="C2044" s="188"/>
      <c r="D2044" s="201" t="s">
        <v>75</v>
      </c>
      <c r="E2044" s="202" t="s">
        <v>1889</v>
      </c>
      <c r="F2044" s="202" t="s">
        <v>1890</v>
      </c>
      <c r="G2044" s="188"/>
      <c r="H2044" s="188"/>
      <c r="I2044" s="191"/>
      <c r="J2044" s="203">
        <f>BK2044</f>
        <v>0</v>
      </c>
      <c r="K2044" s="188"/>
      <c r="L2044" s="193"/>
      <c r="M2044" s="194"/>
      <c r="N2044" s="195"/>
      <c r="O2044" s="195"/>
      <c r="P2044" s="196">
        <f>SUM(P2045:P2144)</f>
        <v>0</v>
      </c>
      <c r="Q2044" s="195"/>
      <c r="R2044" s="196">
        <f>SUM(R2045:R2144)</f>
        <v>1.8495975499999999</v>
      </c>
      <c r="S2044" s="195"/>
      <c r="T2044" s="197">
        <f>SUM(T2045:T2144)</f>
        <v>0</v>
      </c>
      <c r="AR2044" s="198" t="s">
        <v>84</v>
      </c>
      <c r="AT2044" s="199" t="s">
        <v>75</v>
      </c>
      <c r="AU2044" s="199" t="s">
        <v>24</v>
      </c>
      <c r="AY2044" s="198" t="s">
        <v>179</v>
      </c>
      <c r="BK2044" s="200">
        <f>SUM(BK2045:BK2144)</f>
        <v>0</v>
      </c>
    </row>
    <row r="2045" spans="2:65" s="1" customFormat="1" ht="22.5" customHeight="1">
      <c r="B2045" s="41"/>
      <c r="C2045" s="254" t="s">
        <v>1891</v>
      </c>
      <c r="D2045" s="254" t="s">
        <v>267</v>
      </c>
      <c r="E2045" s="255" t="s">
        <v>1892</v>
      </c>
      <c r="F2045" s="256" t="s">
        <v>1893</v>
      </c>
      <c r="G2045" s="257" t="s">
        <v>212</v>
      </c>
      <c r="H2045" s="258">
        <v>8.4000000000000005E-2</v>
      </c>
      <c r="I2045" s="259"/>
      <c r="J2045" s="260">
        <f>ROUND(I2045*H2045,2)</f>
        <v>0</v>
      </c>
      <c r="K2045" s="256" t="s">
        <v>186</v>
      </c>
      <c r="L2045" s="261"/>
      <c r="M2045" s="262" t="s">
        <v>22</v>
      </c>
      <c r="N2045" s="263" t="s">
        <v>47</v>
      </c>
      <c r="O2045" s="42"/>
      <c r="P2045" s="213">
        <f>O2045*H2045</f>
        <v>0</v>
      </c>
      <c r="Q2045" s="213">
        <v>0</v>
      </c>
      <c r="R2045" s="213">
        <f>Q2045*H2045</f>
        <v>0</v>
      </c>
      <c r="S2045" s="213">
        <v>0</v>
      </c>
      <c r="T2045" s="214">
        <f>S2045*H2045</f>
        <v>0</v>
      </c>
      <c r="AR2045" s="24" t="s">
        <v>311</v>
      </c>
      <c r="AT2045" s="24" t="s">
        <v>267</v>
      </c>
      <c r="AU2045" s="24" t="s">
        <v>84</v>
      </c>
      <c r="AY2045" s="24" t="s">
        <v>179</v>
      </c>
      <c r="BE2045" s="215">
        <f>IF(N2045="základní",J2045,0)</f>
        <v>0</v>
      </c>
      <c r="BF2045" s="215">
        <f>IF(N2045="snížená",J2045,0)</f>
        <v>0</v>
      </c>
      <c r="BG2045" s="215">
        <f>IF(N2045="zákl. přenesená",J2045,0)</f>
        <v>0</v>
      </c>
      <c r="BH2045" s="215">
        <f>IF(N2045="sníž. přenesená",J2045,0)</f>
        <v>0</v>
      </c>
      <c r="BI2045" s="215">
        <f>IF(N2045="nulová",J2045,0)</f>
        <v>0</v>
      </c>
      <c r="BJ2045" s="24" t="s">
        <v>24</v>
      </c>
      <c r="BK2045" s="215">
        <f>ROUND(I2045*H2045,2)</f>
        <v>0</v>
      </c>
      <c r="BL2045" s="24" t="s">
        <v>266</v>
      </c>
      <c r="BM2045" s="24" t="s">
        <v>1894</v>
      </c>
    </row>
    <row r="2046" spans="2:65" s="14" customFormat="1" ht="13.5">
      <c r="B2046" s="240"/>
      <c r="C2046" s="241"/>
      <c r="D2046" s="218" t="s">
        <v>189</v>
      </c>
      <c r="E2046" s="242" t="s">
        <v>22</v>
      </c>
      <c r="F2046" s="243" t="s">
        <v>330</v>
      </c>
      <c r="G2046" s="241"/>
      <c r="H2046" s="244" t="s">
        <v>22</v>
      </c>
      <c r="I2046" s="245"/>
      <c r="J2046" s="241"/>
      <c r="K2046" s="241"/>
      <c r="L2046" s="246"/>
      <c r="M2046" s="247"/>
      <c r="N2046" s="248"/>
      <c r="O2046" s="248"/>
      <c r="P2046" s="248"/>
      <c r="Q2046" s="248"/>
      <c r="R2046" s="248"/>
      <c r="S2046" s="248"/>
      <c r="T2046" s="249"/>
      <c r="AT2046" s="250" t="s">
        <v>189</v>
      </c>
      <c r="AU2046" s="250" t="s">
        <v>84</v>
      </c>
      <c r="AV2046" s="14" t="s">
        <v>24</v>
      </c>
      <c r="AW2046" s="14" t="s">
        <v>39</v>
      </c>
      <c r="AX2046" s="14" t="s">
        <v>76</v>
      </c>
      <c r="AY2046" s="250" t="s">
        <v>179</v>
      </c>
    </row>
    <row r="2047" spans="2:65" s="14" customFormat="1" ht="13.5">
      <c r="B2047" s="240"/>
      <c r="C2047" s="241"/>
      <c r="D2047" s="218" t="s">
        <v>189</v>
      </c>
      <c r="E2047" s="242" t="s">
        <v>22</v>
      </c>
      <c r="F2047" s="243" t="s">
        <v>1895</v>
      </c>
      <c r="G2047" s="241"/>
      <c r="H2047" s="244" t="s">
        <v>22</v>
      </c>
      <c r="I2047" s="245"/>
      <c r="J2047" s="241"/>
      <c r="K2047" s="241"/>
      <c r="L2047" s="246"/>
      <c r="M2047" s="247"/>
      <c r="N2047" s="248"/>
      <c r="O2047" s="248"/>
      <c r="P2047" s="248"/>
      <c r="Q2047" s="248"/>
      <c r="R2047" s="248"/>
      <c r="S2047" s="248"/>
      <c r="T2047" s="249"/>
      <c r="AT2047" s="250" t="s">
        <v>189</v>
      </c>
      <c r="AU2047" s="250" t="s">
        <v>84</v>
      </c>
      <c r="AV2047" s="14" t="s">
        <v>24</v>
      </c>
      <c r="AW2047" s="14" t="s">
        <v>39</v>
      </c>
      <c r="AX2047" s="14" t="s">
        <v>76</v>
      </c>
      <c r="AY2047" s="250" t="s">
        <v>179</v>
      </c>
    </row>
    <row r="2048" spans="2:65" s="12" customFormat="1" ht="13.5">
      <c r="B2048" s="216"/>
      <c r="C2048" s="217"/>
      <c r="D2048" s="218" t="s">
        <v>189</v>
      </c>
      <c r="E2048" s="219" t="s">
        <v>22</v>
      </c>
      <c r="F2048" s="220" t="s">
        <v>1896</v>
      </c>
      <c r="G2048" s="217"/>
      <c r="H2048" s="221">
        <v>8.4000000000000005E-2</v>
      </c>
      <c r="I2048" s="222"/>
      <c r="J2048" s="217"/>
      <c r="K2048" s="217"/>
      <c r="L2048" s="223"/>
      <c r="M2048" s="224"/>
      <c r="N2048" s="225"/>
      <c r="O2048" s="225"/>
      <c r="P2048" s="225"/>
      <c r="Q2048" s="225"/>
      <c r="R2048" s="225"/>
      <c r="S2048" s="225"/>
      <c r="T2048" s="226"/>
      <c r="AT2048" s="227" t="s">
        <v>189</v>
      </c>
      <c r="AU2048" s="227" t="s">
        <v>84</v>
      </c>
      <c r="AV2048" s="12" t="s">
        <v>84</v>
      </c>
      <c r="AW2048" s="12" t="s">
        <v>39</v>
      </c>
      <c r="AX2048" s="12" t="s">
        <v>76</v>
      </c>
      <c r="AY2048" s="227" t="s">
        <v>179</v>
      </c>
    </row>
    <row r="2049" spans="2:65" s="13" customFormat="1" ht="13.5">
      <c r="B2049" s="228"/>
      <c r="C2049" s="229"/>
      <c r="D2049" s="230" t="s">
        <v>189</v>
      </c>
      <c r="E2049" s="231" t="s">
        <v>22</v>
      </c>
      <c r="F2049" s="232" t="s">
        <v>191</v>
      </c>
      <c r="G2049" s="229"/>
      <c r="H2049" s="233">
        <v>8.4000000000000005E-2</v>
      </c>
      <c r="I2049" s="234"/>
      <c r="J2049" s="229"/>
      <c r="K2049" s="229"/>
      <c r="L2049" s="235"/>
      <c r="M2049" s="236"/>
      <c r="N2049" s="237"/>
      <c r="O2049" s="237"/>
      <c r="P2049" s="237"/>
      <c r="Q2049" s="237"/>
      <c r="R2049" s="237"/>
      <c r="S2049" s="237"/>
      <c r="T2049" s="238"/>
      <c r="AT2049" s="239" t="s">
        <v>189</v>
      </c>
      <c r="AU2049" s="239" t="s">
        <v>84</v>
      </c>
      <c r="AV2049" s="13" t="s">
        <v>187</v>
      </c>
      <c r="AW2049" s="13" t="s">
        <v>39</v>
      </c>
      <c r="AX2049" s="13" t="s">
        <v>24</v>
      </c>
      <c r="AY2049" s="239" t="s">
        <v>179</v>
      </c>
    </row>
    <row r="2050" spans="2:65" s="1" customFormat="1" ht="22.5" customHeight="1">
      <c r="B2050" s="41"/>
      <c r="C2050" s="254" t="s">
        <v>1399</v>
      </c>
      <c r="D2050" s="254" t="s">
        <v>267</v>
      </c>
      <c r="E2050" s="255" t="s">
        <v>1897</v>
      </c>
      <c r="F2050" s="256" t="s">
        <v>1898</v>
      </c>
      <c r="G2050" s="257" t="s">
        <v>212</v>
      </c>
      <c r="H2050" s="258">
        <v>0.60099999999999998</v>
      </c>
      <c r="I2050" s="259"/>
      <c r="J2050" s="260">
        <f>ROUND(I2050*H2050,2)</f>
        <v>0</v>
      </c>
      <c r="K2050" s="256" t="s">
        <v>186</v>
      </c>
      <c r="L2050" s="261"/>
      <c r="M2050" s="262" t="s">
        <v>22</v>
      </c>
      <c r="N2050" s="263" t="s">
        <v>47</v>
      </c>
      <c r="O2050" s="42"/>
      <c r="P2050" s="213">
        <f>O2050*H2050</f>
        <v>0</v>
      </c>
      <c r="Q2050" s="213">
        <v>0</v>
      </c>
      <c r="R2050" s="213">
        <f>Q2050*H2050</f>
        <v>0</v>
      </c>
      <c r="S2050" s="213">
        <v>0</v>
      </c>
      <c r="T2050" s="214">
        <f>S2050*H2050</f>
        <v>0</v>
      </c>
      <c r="AR2050" s="24" t="s">
        <v>311</v>
      </c>
      <c r="AT2050" s="24" t="s">
        <v>267</v>
      </c>
      <c r="AU2050" s="24" t="s">
        <v>84</v>
      </c>
      <c r="AY2050" s="24" t="s">
        <v>179</v>
      </c>
      <c r="BE2050" s="215">
        <f>IF(N2050="základní",J2050,0)</f>
        <v>0</v>
      </c>
      <c r="BF2050" s="215">
        <f>IF(N2050="snížená",J2050,0)</f>
        <v>0</v>
      </c>
      <c r="BG2050" s="215">
        <f>IF(N2050="zákl. přenesená",J2050,0)</f>
        <v>0</v>
      </c>
      <c r="BH2050" s="215">
        <f>IF(N2050="sníž. přenesená",J2050,0)</f>
        <v>0</v>
      </c>
      <c r="BI2050" s="215">
        <f>IF(N2050="nulová",J2050,0)</f>
        <v>0</v>
      </c>
      <c r="BJ2050" s="24" t="s">
        <v>24</v>
      </c>
      <c r="BK2050" s="215">
        <f>ROUND(I2050*H2050,2)</f>
        <v>0</v>
      </c>
      <c r="BL2050" s="24" t="s">
        <v>266</v>
      </c>
      <c r="BM2050" s="24" t="s">
        <v>1899</v>
      </c>
    </row>
    <row r="2051" spans="2:65" s="14" customFormat="1" ht="13.5">
      <c r="B2051" s="240"/>
      <c r="C2051" s="241"/>
      <c r="D2051" s="218" t="s">
        <v>189</v>
      </c>
      <c r="E2051" s="242" t="s">
        <v>22</v>
      </c>
      <c r="F2051" s="243" t="s">
        <v>1900</v>
      </c>
      <c r="G2051" s="241"/>
      <c r="H2051" s="244" t="s">
        <v>22</v>
      </c>
      <c r="I2051" s="245"/>
      <c r="J2051" s="241"/>
      <c r="K2051" s="241"/>
      <c r="L2051" s="246"/>
      <c r="M2051" s="247"/>
      <c r="N2051" s="248"/>
      <c r="O2051" s="248"/>
      <c r="P2051" s="248"/>
      <c r="Q2051" s="248"/>
      <c r="R2051" s="248"/>
      <c r="S2051" s="248"/>
      <c r="T2051" s="249"/>
      <c r="AT2051" s="250" t="s">
        <v>189</v>
      </c>
      <c r="AU2051" s="250" t="s">
        <v>84</v>
      </c>
      <c r="AV2051" s="14" t="s">
        <v>24</v>
      </c>
      <c r="AW2051" s="14" t="s">
        <v>39</v>
      </c>
      <c r="AX2051" s="14" t="s">
        <v>76</v>
      </c>
      <c r="AY2051" s="250" t="s">
        <v>179</v>
      </c>
    </row>
    <row r="2052" spans="2:65" s="14" customFormat="1" ht="13.5">
      <c r="B2052" s="240"/>
      <c r="C2052" s="241"/>
      <c r="D2052" s="218" t="s">
        <v>189</v>
      </c>
      <c r="E2052" s="242" t="s">
        <v>22</v>
      </c>
      <c r="F2052" s="243" t="s">
        <v>1901</v>
      </c>
      <c r="G2052" s="241"/>
      <c r="H2052" s="244" t="s">
        <v>22</v>
      </c>
      <c r="I2052" s="245"/>
      <c r="J2052" s="241"/>
      <c r="K2052" s="241"/>
      <c r="L2052" s="246"/>
      <c r="M2052" s="247"/>
      <c r="N2052" s="248"/>
      <c r="O2052" s="248"/>
      <c r="P2052" s="248"/>
      <c r="Q2052" s="248"/>
      <c r="R2052" s="248"/>
      <c r="S2052" s="248"/>
      <c r="T2052" s="249"/>
      <c r="AT2052" s="250" t="s">
        <v>189</v>
      </c>
      <c r="AU2052" s="250" t="s">
        <v>84</v>
      </c>
      <c r="AV2052" s="14" t="s">
        <v>24</v>
      </c>
      <c r="AW2052" s="14" t="s">
        <v>39</v>
      </c>
      <c r="AX2052" s="14" t="s">
        <v>76</v>
      </c>
      <c r="AY2052" s="250" t="s">
        <v>179</v>
      </c>
    </row>
    <row r="2053" spans="2:65" s="12" customFormat="1" ht="13.5">
      <c r="B2053" s="216"/>
      <c r="C2053" s="217"/>
      <c r="D2053" s="218" t="s">
        <v>189</v>
      </c>
      <c r="E2053" s="219" t="s">
        <v>22</v>
      </c>
      <c r="F2053" s="220" t="s">
        <v>1902</v>
      </c>
      <c r="G2053" s="217"/>
      <c r="H2053" s="221">
        <v>0.60099999999999998</v>
      </c>
      <c r="I2053" s="222"/>
      <c r="J2053" s="217"/>
      <c r="K2053" s="217"/>
      <c r="L2053" s="223"/>
      <c r="M2053" s="224"/>
      <c r="N2053" s="225"/>
      <c r="O2053" s="225"/>
      <c r="P2053" s="225"/>
      <c r="Q2053" s="225"/>
      <c r="R2053" s="225"/>
      <c r="S2053" s="225"/>
      <c r="T2053" s="226"/>
      <c r="AT2053" s="227" t="s">
        <v>189</v>
      </c>
      <c r="AU2053" s="227" t="s">
        <v>84</v>
      </c>
      <c r="AV2053" s="12" t="s">
        <v>84</v>
      </c>
      <c r="AW2053" s="12" t="s">
        <v>39</v>
      </c>
      <c r="AX2053" s="12" t="s">
        <v>76</v>
      </c>
      <c r="AY2053" s="227" t="s">
        <v>179</v>
      </c>
    </row>
    <row r="2054" spans="2:65" s="13" customFormat="1" ht="13.5">
      <c r="B2054" s="228"/>
      <c r="C2054" s="229"/>
      <c r="D2054" s="230" t="s">
        <v>189</v>
      </c>
      <c r="E2054" s="231" t="s">
        <v>22</v>
      </c>
      <c r="F2054" s="232" t="s">
        <v>191</v>
      </c>
      <c r="G2054" s="229"/>
      <c r="H2054" s="233">
        <v>0.60099999999999998</v>
      </c>
      <c r="I2054" s="234"/>
      <c r="J2054" s="229"/>
      <c r="K2054" s="229"/>
      <c r="L2054" s="235"/>
      <c r="M2054" s="236"/>
      <c r="N2054" s="237"/>
      <c r="O2054" s="237"/>
      <c r="P2054" s="237"/>
      <c r="Q2054" s="237"/>
      <c r="R2054" s="237"/>
      <c r="S2054" s="237"/>
      <c r="T2054" s="238"/>
      <c r="AT2054" s="239" t="s">
        <v>189</v>
      </c>
      <c r="AU2054" s="239" t="s">
        <v>84</v>
      </c>
      <c r="AV2054" s="13" t="s">
        <v>187</v>
      </c>
      <c r="AW2054" s="13" t="s">
        <v>39</v>
      </c>
      <c r="AX2054" s="13" t="s">
        <v>24</v>
      </c>
      <c r="AY2054" s="239" t="s">
        <v>179</v>
      </c>
    </row>
    <row r="2055" spans="2:65" s="1" customFormat="1" ht="22.5" customHeight="1">
      <c r="B2055" s="41"/>
      <c r="C2055" s="254" t="s">
        <v>1903</v>
      </c>
      <c r="D2055" s="254" t="s">
        <v>267</v>
      </c>
      <c r="E2055" s="255" t="s">
        <v>1904</v>
      </c>
      <c r="F2055" s="256" t="s">
        <v>1905</v>
      </c>
      <c r="G2055" s="257" t="s">
        <v>212</v>
      </c>
      <c r="H2055" s="258">
        <v>1.5309999999999999</v>
      </c>
      <c r="I2055" s="259"/>
      <c r="J2055" s="260">
        <f>ROUND(I2055*H2055,2)</f>
        <v>0</v>
      </c>
      <c r="K2055" s="256" t="s">
        <v>186</v>
      </c>
      <c r="L2055" s="261"/>
      <c r="M2055" s="262" t="s">
        <v>22</v>
      </c>
      <c r="N2055" s="263" t="s">
        <v>47</v>
      </c>
      <c r="O2055" s="42"/>
      <c r="P2055" s="213">
        <f>O2055*H2055</f>
        <v>0</v>
      </c>
      <c r="Q2055" s="213">
        <v>1</v>
      </c>
      <c r="R2055" s="213">
        <f>Q2055*H2055</f>
        <v>1.5309999999999999</v>
      </c>
      <c r="S2055" s="213">
        <v>0</v>
      </c>
      <c r="T2055" s="214">
        <f>S2055*H2055</f>
        <v>0</v>
      </c>
      <c r="AR2055" s="24" t="s">
        <v>311</v>
      </c>
      <c r="AT2055" s="24" t="s">
        <v>267</v>
      </c>
      <c r="AU2055" s="24" t="s">
        <v>84</v>
      </c>
      <c r="AY2055" s="24" t="s">
        <v>179</v>
      </c>
      <c r="BE2055" s="215">
        <f>IF(N2055="základní",J2055,0)</f>
        <v>0</v>
      </c>
      <c r="BF2055" s="215">
        <f>IF(N2055="snížená",J2055,0)</f>
        <v>0</v>
      </c>
      <c r="BG2055" s="215">
        <f>IF(N2055="zákl. přenesená",J2055,0)</f>
        <v>0</v>
      </c>
      <c r="BH2055" s="215">
        <f>IF(N2055="sníž. přenesená",J2055,0)</f>
        <v>0</v>
      </c>
      <c r="BI2055" s="215">
        <f>IF(N2055="nulová",J2055,0)</f>
        <v>0</v>
      </c>
      <c r="BJ2055" s="24" t="s">
        <v>24</v>
      </c>
      <c r="BK2055" s="215">
        <f>ROUND(I2055*H2055,2)</f>
        <v>0</v>
      </c>
      <c r="BL2055" s="24" t="s">
        <v>266</v>
      </c>
      <c r="BM2055" s="24" t="s">
        <v>1906</v>
      </c>
    </row>
    <row r="2056" spans="2:65" s="1" customFormat="1" ht="27">
      <c r="B2056" s="41"/>
      <c r="C2056" s="63"/>
      <c r="D2056" s="218" t="s">
        <v>936</v>
      </c>
      <c r="E2056" s="63"/>
      <c r="F2056" s="267" t="s">
        <v>1907</v>
      </c>
      <c r="G2056" s="63"/>
      <c r="H2056" s="63"/>
      <c r="I2056" s="172"/>
      <c r="J2056" s="63"/>
      <c r="K2056" s="63"/>
      <c r="L2056" s="61"/>
      <c r="M2056" s="268"/>
      <c r="N2056" s="42"/>
      <c r="O2056" s="42"/>
      <c r="P2056" s="42"/>
      <c r="Q2056" s="42"/>
      <c r="R2056" s="42"/>
      <c r="S2056" s="42"/>
      <c r="T2056" s="78"/>
      <c r="AT2056" s="24" t="s">
        <v>936</v>
      </c>
      <c r="AU2056" s="24" t="s">
        <v>84</v>
      </c>
    </row>
    <row r="2057" spans="2:65" s="12" customFormat="1" ht="13.5">
      <c r="B2057" s="216"/>
      <c r="C2057" s="217"/>
      <c r="D2057" s="218" t="s">
        <v>189</v>
      </c>
      <c r="E2057" s="219" t="s">
        <v>22</v>
      </c>
      <c r="F2057" s="220" t="s">
        <v>1908</v>
      </c>
      <c r="G2057" s="217"/>
      <c r="H2057" s="221">
        <v>1.5309999999999999</v>
      </c>
      <c r="I2057" s="222"/>
      <c r="J2057" s="217"/>
      <c r="K2057" s="217"/>
      <c r="L2057" s="223"/>
      <c r="M2057" s="224"/>
      <c r="N2057" s="225"/>
      <c r="O2057" s="225"/>
      <c r="P2057" s="225"/>
      <c r="Q2057" s="225"/>
      <c r="R2057" s="225"/>
      <c r="S2057" s="225"/>
      <c r="T2057" s="226"/>
      <c r="AT2057" s="227" t="s">
        <v>189</v>
      </c>
      <c r="AU2057" s="227" t="s">
        <v>84</v>
      </c>
      <c r="AV2057" s="12" t="s">
        <v>84</v>
      </c>
      <c r="AW2057" s="12" t="s">
        <v>39</v>
      </c>
      <c r="AX2057" s="12" t="s">
        <v>76</v>
      </c>
      <c r="AY2057" s="227" t="s">
        <v>179</v>
      </c>
    </row>
    <row r="2058" spans="2:65" s="13" customFormat="1" ht="13.5">
      <c r="B2058" s="228"/>
      <c r="C2058" s="229"/>
      <c r="D2058" s="230" t="s">
        <v>189</v>
      </c>
      <c r="E2058" s="231" t="s">
        <v>22</v>
      </c>
      <c r="F2058" s="232" t="s">
        <v>191</v>
      </c>
      <c r="G2058" s="229"/>
      <c r="H2058" s="233">
        <v>1.5309999999999999</v>
      </c>
      <c r="I2058" s="234"/>
      <c r="J2058" s="229"/>
      <c r="K2058" s="229"/>
      <c r="L2058" s="235"/>
      <c r="M2058" s="236"/>
      <c r="N2058" s="237"/>
      <c r="O2058" s="237"/>
      <c r="P2058" s="237"/>
      <c r="Q2058" s="237"/>
      <c r="R2058" s="237"/>
      <c r="S2058" s="237"/>
      <c r="T2058" s="238"/>
      <c r="AT2058" s="239" t="s">
        <v>189</v>
      </c>
      <c r="AU2058" s="239" t="s">
        <v>84</v>
      </c>
      <c r="AV2058" s="13" t="s">
        <v>187</v>
      </c>
      <c r="AW2058" s="13" t="s">
        <v>39</v>
      </c>
      <c r="AX2058" s="13" t="s">
        <v>24</v>
      </c>
      <c r="AY2058" s="239" t="s">
        <v>179</v>
      </c>
    </row>
    <row r="2059" spans="2:65" s="1" customFormat="1" ht="22.5" customHeight="1">
      <c r="B2059" s="41"/>
      <c r="C2059" s="254" t="s">
        <v>1404</v>
      </c>
      <c r="D2059" s="254" t="s">
        <v>267</v>
      </c>
      <c r="E2059" s="255" t="s">
        <v>1909</v>
      </c>
      <c r="F2059" s="256" t="s">
        <v>1910</v>
      </c>
      <c r="G2059" s="257" t="s">
        <v>212</v>
      </c>
      <c r="H2059" s="258">
        <v>2.4940000000000002</v>
      </c>
      <c r="I2059" s="259"/>
      <c r="J2059" s="260">
        <f>ROUND(I2059*H2059,2)</f>
        <v>0</v>
      </c>
      <c r="K2059" s="256" t="s">
        <v>186</v>
      </c>
      <c r="L2059" s="261"/>
      <c r="M2059" s="262" t="s">
        <v>22</v>
      </c>
      <c r="N2059" s="263" t="s">
        <v>47</v>
      </c>
      <c r="O2059" s="42"/>
      <c r="P2059" s="213">
        <f>O2059*H2059</f>
        <v>0</v>
      </c>
      <c r="Q2059" s="213">
        <v>0</v>
      </c>
      <c r="R2059" s="213">
        <f>Q2059*H2059</f>
        <v>0</v>
      </c>
      <c r="S2059" s="213">
        <v>0</v>
      </c>
      <c r="T2059" s="214">
        <f>S2059*H2059</f>
        <v>0</v>
      </c>
      <c r="AR2059" s="24" t="s">
        <v>311</v>
      </c>
      <c r="AT2059" s="24" t="s">
        <v>267</v>
      </c>
      <c r="AU2059" s="24" t="s">
        <v>84</v>
      </c>
      <c r="AY2059" s="24" t="s">
        <v>179</v>
      </c>
      <c r="BE2059" s="215">
        <f>IF(N2059="základní",J2059,0)</f>
        <v>0</v>
      </c>
      <c r="BF2059" s="215">
        <f>IF(N2059="snížená",J2059,0)</f>
        <v>0</v>
      </c>
      <c r="BG2059" s="215">
        <f>IF(N2059="zákl. přenesená",J2059,0)</f>
        <v>0</v>
      </c>
      <c r="BH2059" s="215">
        <f>IF(N2059="sníž. přenesená",J2059,0)</f>
        <v>0</v>
      </c>
      <c r="BI2059" s="215">
        <f>IF(N2059="nulová",J2059,0)</f>
        <v>0</v>
      </c>
      <c r="BJ2059" s="24" t="s">
        <v>24</v>
      </c>
      <c r="BK2059" s="215">
        <f>ROUND(I2059*H2059,2)</f>
        <v>0</v>
      </c>
      <c r="BL2059" s="24" t="s">
        <v>266</v>
      </c>
      <c r="BM2059" s="24" t="s">
        <v>1911</v>
      </c>
    </row>
    <row r="2060" spans="2:65" s="14" customFormat="1" ht="13.5">
      <c r="B2060" s="240"/>
      <c r="C2060" s="241"/>
      <c r="D2060" s="218" t="s">
        <v>189</v>
      </c>
      <c r="E2060" s="242" t="s">
        <v>22</v>
      </c>
      <c r="F2060" s="243" t="s">
        <v>330</v>
      </c>
      <c r="G2060" s="241"/>
      <c r="H2060" s="244" t="s">
        <v>22</v>
      </c>
      <c r="I2060" s="245"/>
      <c r="J2060" s="241"/>
      <c r="K2060" s="241"/>
      <c r="L2060" s="246"/>
      <c r="M2060" s="247"/>
      <c r="N2060" s="248"/>
      <c r="O2060" s="248"/>
      <c r="P2060" s="248"/>
      <c r="Q2060" s="248"/>
      <c r="R2060" s="248"/>
      <c r="S2060" s="248"/>
      <c r="T2060" s="249"/>
      <c r="AT2060" s="250" t="s">
        <v>189</v>
      </c>
      <c r="AU2060" s="250" t="s">
        <v>84</v>
      </c>
      <c r="AV2060" s="14" t="s">
        <v>24</v>
      </c>
      <c r="AW2060" s="14" t="s">
        <v>39</v>
      </c>
      <c r="AX2060" s="14" t="s">
        <v>76</v>
      </c>
      <c r="AY2060" s="250" t="s">
        <v>179</v>
      </c>
    </row>
    <row r="2061" spans="2:65" s="14" customFormat="1" ht="13.5">
      <c r="B2061" s="240"/>
      <c r="C2061" s="241"/>
      <c r="D2061" s="218" t="s">
        <v>189</v>
      </c>
      <c r="E2061" s="242" t="s">
        <v>22</v>
      </c>
      <c r="F2061" s="243" t="s">
        <v>1912</v>
      </c>
      <c r="G2061" s="241"/>
      <c r="H2061" s="244" t="s">
        <v>22</v>
      </c>
      <c r="I2061" s="245"/>
      <c r="J2061" s="241"/>
      <c r="K2061" s="241"/>
      <c r="L2061" s="246"/>
      <c r="M2061" s="247"/>
      <c r="N2061" s="248"/>
      <c r="O2061" s="248"/>
      <c r="P2061" s="248"/>
      <c r="Q2061" s="248"/>
      <c r="R2061" s="248"/>
      <c r="S2061" s="248"/>
      <c r="T2061" s="249"/>
      <c r="AT2061" s="250" t="s">
        <v>189</v>
      </c>
      <c r="AU2061" s="250" t="s">
        <v>84</v>
      </c>
      <c r="AV2061" s="14" t="s">
        <v>24</v>
      </c>
      <c r="AW2061" s="14" t="s">
        <v>39</v>
      </c>
      <c r="AX2061" s="14" t="s">
        <v>76</v>
      </c>
      <c r="AY2061" s="250" t="s">
        <v>179</v>
      </c>
    </row>
    <row r="2062" spans="2:65" s="12" customFormat="1" ht="13.5">
      <c r="B2062" s="216"/>
      <c r="C2062" s="217"/>
      <c r="D2062" s="218" t="s">
        <v>189</v>
      </c>
      <c r="E2062" s="219" t="s">
        <v>22</v>
      </c>
      <c r="F2062" s="220" t="s">
        <v>1913</v>
      </c>
      <c r="G2062" s="217"/>
      <c r="H2062" s="221">
        <v>2.4940000000000002</v>
      </c>
      <c r="I2062" s="222"/>
      <c r="J2062" s="217"/>
      <c r="K2062" s="217"/>
      <c r="L2062" s="223"/>
      <c r="M2062" s="224"/>
      <c r="N2062" s="225"/>
      <c r="O2062" s="225"/>
      <c r="P2062" s="225"/>
      <c r="Q2062" s="225"/>
      <c r="R2062" s="225"/>
      <c r="S2062" s="225"/>
      <c r="T2062" s="226"/>
      <c r="AT2062" s="227" t="s">
        <v>189</v>
      </c>
      <c r="AU2062" s="227" t="s">
        <v>84</v>
      </c>
      <c r="AV2062" s="12" t="s">
        <v>84</v>
      </c>
      <c r="AW2062" s="12" t="s">
        <v>39</v>
      </c>
      <c r="AX2062" s="12" t="s">
        <v>76</v>
      </c>
      <c r="AY2062" s="227" t="s">
        <v>179</v>
      </c>
    </row>
    <row r="2063" spans="2:65" s="13" customFormat="1" ht="13.5">
      <c r="B2063" s="228"/>
      <c r="C2063" s="229"/>
      <c r="D2063" s="230" t="s">
        <v>189</v>
      </c>
      <c r="E2063" s="231" t="s">
        <v>22</v>
      </c>
      <c r="F2063" s="232" t="s">
        <v>191</v>
      </c>
      <c r="G2063" s="229"/>
      <c r="H2063" s="233">
        <v>2.4940000000000002</v>
      </c>
      <c r="I2063" s="234"/>
      <c r="J2063" s="229"/>
      <c r="K2063" s="229"/>
      <c r="L2063" s="235"/>
      <c r="M2063" s="236"/>
      <c r="N2063" s="237"/>
      <c r="O2063" s="237"/>
      <c r="P2063" s="237"/>
      <c r="Q2063" s="237"/>
      <c r="R2063" s="237"/>
      <c r="S2063" s="237"/>
      <c r="T2063" s="238"/>
      <c r="AT2063" s="239" t="s">
        <v>189</v>
      </c>
      <c r="AU2063" s="239" t="s">
        <v>84</v>
      </c>
      <c r="AV2063" s="13" t="s">
        <v>187</v>
      </c>
      <c r="AW2063" s="13" t="s">
        <v>39</v>
      </c>
      <c r="AX2063" s="13" t="s">
        <v>24</v>
      </c>
      <c r="AY2063" s="239" t="s">
        <v>179</v>
      </c>
    </row>
    <row r="2064" spans="2:65" s="1" customFormat="1" ht="22.5" customHeight="1">
      <c r="B2064" s="41"/>
      <c r="C2064" s="254" t="s">
        <v>1914</v>
      </c>
      <c r="D2064" s="254" t="s">
        <v>267</v>
      </c>
      <c r="E2064" s="255" t="s">
        <v>1915</v>
      </c>
      <c r="F2064" s="256" t="s">
        <v>1916</v>
      </c>
      <c r="G2064" s="257" t="s">
        <v>212</v>
      </c>
      <c r="H2064" s="258">
        <v>0.05</v>
      </c>
      <c r="I2064" s="259"/>
      <c r="J2064" s="260">
        <f>ROUND(I2064*H2064,2)</f>
        <v>0</v>
      </c>
      <c r="K2064" s="256" t="s">
        <v>186</v>
      </c>
      <c r="L2064" s="261"/>
      <c r="M2064" s="262" t="s">
        <v>22</v>
      </c>
      <c r="N2064" s="263" t="s">
        <v>47</v>
      </c>
      <c r="O2064" s="42"/>
      <c r="P2064" s="213">
        <f>O2064*H2064</f>
        <v>0</v>
      </c>
      <c r="Q2064" s="213">
        <v>1</v>
      </c>
      <c r="R2064" s="213">
        <f>Q2064*H2064</f>
        <v>0.05</v>
      </c>
      <c r="S2064" s="213">
        <v>0</v>
      </c>
      <c r="T2064" s="214">
        <f>S2064*H2064</f>
        <v>0</v>
      </c>
      <c r="AR2064" s="24" t="s">
        <v>311</v>
      </c>
      <c r="AT2064" s="24" t="s">
        <v>267</v>
      </c>
      <c r="AU2064" s="24" t="s">
        <v>84</v>
      </c>
      <c r="AY2064" s="24" t="s">
        <v>179</v>
      </c>
      <c r="BE2064" s="215">
        <f>IF(N2064="základní",J2064,0)</f>
        <v>0</v>
      </c>
      <c r="BF2064" s="215">
        <f>IF(N2064="snížená",J2064,0)</f>
        <v>0</v>
      </c>
      <c r="BG2064" s="215">
        <f>IF(N2064="zákl. přenesená",J2064,0)</f>
        <v>0</v>
      </c>
      <c r="BH2064" s="215">
        <f>IF(N2064="sníž. přenesená",J2064,0)</f>
        <v>0</v>
      </c>
      <c r="BI2064" s="215">
        <f>IF(N2064="nulová",J2064,0)</f>
        <v>0</v>
      </c>
      <c r="BJ2064" s="24" t="s">
        <v>24</v>
      </c>
      <c r="BK2064" s="215">
        <f>ROUND(I2064*H2064,2)</f>
        <v>0</v>
      </c>
      <c r="BL2064" s="24" t="s">
        <v>266</v>
      </c>
      <c r="BM2064" s="24" t="s">
        <v>1917</v>
      </c>
    </row>
    <row r="2065" spans="2:65" s="1" customFormat="1" ht="27">
      <c r="B2065" s="41"/>
      <c r="C2065" s="63"/>
      <c r="D2065" s="218" t="s">
        <v>936</v>
      </c>
      <c r="E2065" s="63"/>
      <c r="F2065" s="267" t="s">
        <v>1918</v>
      </c>
      <c r="G2065" s="63"/>
      <c r="H2065" s="63"/>
      <c r="I2065" s="172"/>
      <c r="J2065" s="63"/>
      <c r="K2065" s="63"/>
      <c r="L2065" s="61"/>
      <c r="M2065" s="268"/>
      <c r="N2065" s="42"/>
      <c r="O2065" s="42"/>
      <c r="P2065" s="42"/>
      <c r="Q2065" s="42"/>
      <c r="R2065" s="42"/>
      <c r="S2065" s="42"/>
      <c r="T2065" s="78"/>
      <c r="AT2065" s="24" t="s">
        <v>936</v>
      </c>
      <c r="AU2065" s="24" t="s">
        <v>84</v>
      </c>
    </row>
    <row r="2066" spans="2:65" s="12" customFormat="1" ht="13.5">
      <c r="B2066" s="216"/>
      <c r="C2066" s="217"/>
      <c r="D2066" s="230" t="s">
        <v>189</v>
      </c>
      <c r="E2066" s="264" t="s">
        <v>22</v>
      </c>
      <c r="F2066" s="265" t="s">
        <v>1919</v>
      </c>
      <c r="G2066" s="217"/>
      <c r="H2066" s="266">
        <v>0.05</v>
      </c>
      <c r="I2066" s="222"/>
      <c r="J2066" s="217"/>
      <c r="K2066" s="217"/>
      <c r="L2066" s="223"/>
      <c r="M2066" s="224"/>
      <c r="N2066" s="225"/>
      <c r="O2066" s="225"/>
      <c r="P2066" s="225"/>
      <c r="Q2066" s="225"/>
      <c r="R2066" s="225"/>
      <c r="S2066" s="225"/>
      <c r="T2066" s="226"/>
      <c r="AT2066" s="227" t="s">
        <v>189</v>
      </c>
      <c r="AU2066" s="227" t="s">
        <v>84</v>
      </c>
      <c r="AV2066" s="12" t="s">
        <v>84</v>
      </c>
      <c r="AW2066" s="12" t="s">
        <v>39</v>
      </c>
      <c r="AX2066" s="12" t="s">
        <v>24</v>
      </c>
      <c r="AY2066" s="227" t="s">
        <v>179</v>
      </c>
    </row>
    <row r="2067" spans="2:65" s="1" customFormat="1" ht="22.5" customHeight="1">
      <c r="B2067" s="41"/>
      <c r="C2067" s="254" t="s">
        <v>1409</v>
      </c>
      <c r="D2067" s="254" t="s">
        <v>267</v>
      </c>
      <c r="E2067" s="255" t="s">
        <v>1920</v>
      </c>
      <c r="F2067" s="256" t="s">
        <v>1921</v>
      </c>
      <c r="G2067" s="257" t="s">
        <v>212</v>
      </c>
      <c r="H2067" s="258">
        <v>6.3E-2</v>
      </c>
      <c r="I2067" s="259"/>
      <c r="J2067" s="260">
        <f>ROUND(I2067*H2067,2)</f>
        <v>0</v>
      </c>
      <c r="K2067" s="256" t="s">
        <v>280</v>
      </c>
      <c r="L2067" s="261"/>
      <c r="M2067" s="262" t="s">
        <v>22</v>
      </c>
      <c r="N2067" s="263" t="s">
        <v>47</v>
      </c>
      <c r="O2067" s="42"/>
      <c r="P2067" s="213">
        <f>O2067*H2067</f>
        <v>0</v>
      </c>
      <c r="Q2067" s="213">
        <v>0</v>
      </c>
      <c r="R2067" s="213">
        <f>Q2067*H2067</f>
        <v>0</v>
      </c>
      <c r="S2067" s="213">
        <v>0</v>
      </c>
      <c r="T2067" s="214">
        <f>S2067*H2067</f>
        <v>0</v>
      </c>
      <c r="AR2067" s="24" t="s">
        <v>311</v>
      </c>
      <c r="AT2067" s="24" t="s">
        <v>267</v>
      </c>
      <c r="AU2067" s="24" t="s">
        <v>84</v>
      </c>
      <c r="AY2067" s="24" t="s">
        <v>179</v>
      </c>
      <c r="BE2067" s="215">
        <f>IF(N2067="základní",J2067,0)</f>
        <v>0</v>
      </c>
      <c r="BF2067" s="215">
        <f>IF(N2067="snížená",J2067,0)</f>
        <v>0</v>
      </c>
      <c r="BG2067" s="215">
        <f>IF(N2067="zákl. přenesená",J2067,0)</f>
        <v>0</v>
      </c>
      <c r="BH2067" s="215">
        <f>IF(N2067="sníž. přenesená",J2067,0)</f>
        <v>0</v>
      </c>
      <c r="BI2067" s="215">
        <f>IF(N2067="nulová",J2067,0)</f>
        <v>0</v>
      </c>
      <c r="BJ2067" s="24" t="s">
        <v>24</v>
      </c>
      <c r="BK2067" s="215">
        <f>ROUND(I2067*H2067,2)</f>
        <v>0</v>
      </c>
      <c r="BL2067" s="24" t="s">
        <v>266</v>
      </c>
      <c r="BM2067" s="24" t="s">
        <v>1922</v>
      </c>
    </row>
    <row r="2068" spans="2:65" s="12" customFormat="1" ht="13.5">
      <c r="B2068" s="216"/>
      <c r="C2068" s="217"/>
      <c r="D2068" s="218" t="s">
        <v>189</v>
      </c>
      <c r="E2068" s="219" t="s">
        <v>22</v>
      </c>
      <c r="F2068" s="220" t="s">
        <v>1923</v>
      </c>
      <c r="G2068" s="217"/>
      <c r="H2068" s="221">
        <v>6.3E-2</v>
      </c>
      <c r="I2068" s="222"/>
      <c r="J2068" s="217"/>
      <c r="K2068" s="217"/>
      <c r="L2068" s="223"/>
      <c r="M2068" s="224"/>
      <c r="N2068" s="225"/>
      <c r="O2068" s="225"/>
      <c r="P2068" s="225"/>
      <c r="Q2068" s="225"/>
      <c r="R2068" s="225"/>
      <c r="S2068" s="225"/>
      <c r="T2068" s="226"/>
      <c r="AT2068" s="227" t="s">
        <v>189</v>
      </c>
      <c r="AU2068" s="227" t="s">
        <v>84</v>
      </c>
      <c r="AV2068" s="12" t="s">
        <v>84</v>
      </c>
      <c r="AW2068" s="12" t="s">
        <v>39</v>
      </c>
      <c r="AX2068" s="12" t="s">
        <v>76</v>
      </c>
      <c r="AY2068" s="227" t="s">
        <v>179</v>
      </c>
    </row>
    <row r="2069" spans="2:65" s="13" customFormat="1" ht="13.5">
      <c r="B2069" s="228"/>
      <c r="C2069" s="229"/>
      <c r="D2069" s="230" t="s">
        <v>189</v>
      </c>
      <c r="E2069" s="231" t="s">
        <v>22</v>
      </c>
      <c r="F2069" s="232" t="s">
        <v>191</v>
      </c>
      <c r="G2069" s="229"/>
      <c r="H2069" s="233">
        <v>6.3E-2</v>
      </c>
      <c r="I2069" s="234"/>
      <c r="J2069" s="229"/>
      <c r="K2069" s="229"/>
      <c r="L2069" s="235"/>
      <c r="M2069" s="236"/>
      <c r="N2069" s="237"/>
      <c r="O2069" s="237"/>
      <c r="P2069" s="237"/>
      <c r="Q2069" s="237"/>
      <c r="R2069" s="237"/>
      <c r="S2069" s="237"/>
      <c r="T2069" s="238"/>
      <c r="AT2069" s="239" t="s">
        <v>189</v>
      </c>
      <c r="AU2069" s="239" t="s">
        <v>84</v>
      </c>
      <c r="AV2069" s="13" t="s">
        <v>187</v>
      </c>
      <c r="AW2069" s="13" t="s">
        <v>39</v>
      </c>
      <c r="AX2069" s="13" t="s">
        <v>24</v>
      </c>
      <c r="AY2069" s="239" t="s">
        <v>179</v>
      </c>
    </row>
    <row r="2070" spans="2:65" s="1" customFormat="1" ht="31.5" customHeight="1">
      <c r="B2070" s="41"/>
      <c r="C2070" s="204" t="s">
        <v>1924</v>
      </c>
      <c r="D2070" s="204" t="s">
        <v>182</v>
      </c>
      <c r="E2070" s="205" t="s">
        <v>1925</v>
      </c>
      <c r="F2070" s="206" t="s">
        <v>1926</v>
      </c>
      <c r="G2070" s="207" t="s">
        <v>771</v>
      </c>
      <c r="H2070" s="208">
        <v>1</v>
      </c>
      <c r="I2070" s="209"/>
      <c r="J2070" s="210">
        <f>ROUND(I2070*H2070,2)</f>
        <v>0</v>
      </c>
      <c r="K2070" s="206" t="s">
        <v>280</v>
      </c>
      <c r="L2070" s="61"/>
      <c r="M2070" s="211" t="s">
        <v>22</v>
      </c>
      <c r="N2070" s="212" t="s">
        <v>47</v>
      </c>
      <c r="O2070" s="42"/>
      <c r="P2070" s="213">
        <f>O2070*H2070</f>
        <v>0</v>
      </c>
      <c r="Q2070" s="213">
        <v>0</v>
      </c>
      <c r="R2070" s="213">
        <f>Q2070*H2070</f>
        <v>0</v>
      </c>
      <c r="S2070" s="213">
        <v>0</v>
      </c>
      <c r="T2070" s="214">
        <f>S2070*H2070</f>
        <v>0</v>
      </c>
      <c r="AR2070" s="24" t="s">
        <v>266</v>
      </c>
      <c r="AT2070" s="24" t="s">
        <v>182</v>
      </c>
      <c r="AU2070" s="24" t="s">
        <v>84</v>
      </c>
      <c r="AY2070" s="24" t="s">
        <v>179</v>
      </c>
      <c r="BE2070" s="215">
        <f>IF(N2070="základní",J2070,0)</f>
        <v>0</v>
      </c>
      <c r="BF2070" s="215">
        <f>IF(N2070="snížená",J2070,0)</f>
        <v>0</v>
      </c>
      <c r="BG2070" s="215">
        <f>IF(N2070="zákl. přenesená",J2070,0)</f>
        <v>0</v>
      </c>
      <c r="BH2070" s="215">
        <f>IF(N2070="sníž. přenesená",J2070,0)</f>
        <v>0</v>
      </c>
      <c r="BI2070" s="215">
        <f>IF(N2070="nulová",J2070,0)</f>
        <v>0</v>
      </c>
      <c r="BJ2070" s="24" t="s">
        <v>24</v>
      </c>
      <c r="BK2070" s="215">
        <f>ROUND(I2070*H2070,2)</f>
        <v>0</v>
      </c>
      <c r="BL2070" s="24" t="s">
        <v>266</v>
      </c>
      <c r="BM2070" s="24" t="s">
        <v>1927</v>
      </c>
    </row>
    <row r="2071" spans="2:65" s="1" customFormat="1" ht="22.5" customHeight="1">
      <c r="B2071" s="41"/>
      <c r="C2071" s="204" t="s">
        <v>1413</v>
      </c>
      <c r="D2071" s="204" t="s">
        <v>182</v>
      </c>
      <c r="E2071" s="205" t="s">
        <v>1928</v>
      </c>
      <c r="F2071" s="206" t="s">
        <v>1929</v>
      </c>
      <c r="G2071" s="207" t="s">
        <v>328</v>
      </c>
      <c r="H2071" s="208">
        <v>2</v>
      </c>
      <c r="I2071" s="209"/>
      <c r="J2071" s="210">
        <f>ROUND(I2071*H2071,2)</f>
        <v>0</v>
      </c>
      <c r="K2071" s="206" t="s">
        <v>186</v>
      </c>
      <c r="L2071" s="61"/>
      <c r="M2071" s="211" t="s">
        <v>22</v>
      </c>
      <c r="N2071" s="212" t="s">
        <v>47</v>
      </c>
      <c r="O2071" s="42"/>
      <c r="P2071" s="213">
        <f>O2071*H2071</f>
        <v>0</v>
      </c>
      <c r="Q2071" s="213">
        <v>0</v>
      </c>
      <c r="R2071" s="213">
        <f>Q2071*H2071</f>
        <v>0</v>
      </c>
      <c r="S2071" s="213">
        <v>0</v>
      </c>
      <c r="T2071" s="214">
        <f>S2071*H2071</f>
        <v>0</v>
      </c>
      <c r="AR2071" s="24" t="s">
        <v>266</v>
      </c>
      <c r="AT2071" s="24" t="s">
        <v>182</v>
      </c>
      <c r="AU2071" s="24" t="s">
        <v>84</v>
      </c>
      <c r="AY2071" s="24" t="s">
        <v>179</v>
      </c>
      <c r="BE2071" s="215">
        <f>IF(N2071="základní",J2071,0)</f>
        <v>0</v>
      </c>
      <c r="BF2071" s="215">
        <f>IF(N2071="snížená",J2071,0)</f>
        <v>0</v>
      </c>
      <c r="BG2071" s="215">
        <f>IF(N2071="zákl. přenesená",J2071,0)</f>
        <v>0</v>
      </c>
      <c r="BH2071" s="215">
        <f>IF(N2071="sníž. přenesená",J2071,0)</f>
        <v>0</v>
      </c>
      <c r="BI2071" s="215">
        <f>IF(N2071="nulová",J2071,0)</f>
        <v>0</v>
      </c>
      <c r="BJ2071" s="24" t="s">
        <v>24</v>
      </c>
      <c r="BK2071" s="215">
        <f>ROUND(I2071*H2071,2)</f>
        <v>0</v>
      </c>
      <c r="BL2071" s="24" t="s">
        <v>266</v>
      </c>
      <c r="BM2071" s="24" t="s">
        <v>1930</v>
      </c>
    </row>
    <row r="2072" spans="2:65" s="14" customFormat="1" ht="13.5">
      <c r="B2072" s="240"/>
      <c r="C2072" s="241"/>
      <c r="D2072" s="218" t="s">
        <v>189</v>
      </c>
      <c r="E2072" s="242" t="s">
        <v>22</v>
      </c>
      <c r="F2072" s="243" t="s">
        <v>1931</v>
      </c>
      <c r="G2072" s="241"/>
      <c r="H2072" s="244" t="s">
        <v>22</v>
      </c>
      <c r="I2072" s="245"/>
      <c r="J2072" s="241"/>
      <c r="K2072" s="241"/>
      <c r="L2072" s="246"/>
      <c r="M2072" s="247"/>
      <c r="N2072" s="248"/>
      <c r="O2072" s="248"/>
      <c r="P2072" s="248"/>
      <c r="Q2072" s="248"/>
      <c r="R2072" s="248"/>
      <c r="S2072" s="248"/>
      <c r="T2072" s="249"/>
      <c r="AT2072" s="250" t="s">
        <v>189</v>
      </c>
      <c r="AU2072" s="250" t="s">
        <v>84</v>
      </c>
      <c r="AV2072" s="14" t="s">
        <v>24</v>
      </c>
      <c r="AW2072" s="14" t="s">
        <v>39</v>
      </c>
      <c r="AX2072" s="14" t="s">
        <v>76</v>
      </c>
      <c r="AY2072" s="250" t="s">
        <v>179</v>
      </c>
    </row>
    <row r="2073" spans="2:65" s="12" customFormat="1" ht="13.5">
      <c r="B2073" s="216"/>
      <c r="C2073" s="217"/>
      <c r="D2073" s="218" t="s">
        <v>189</v>
      </c>
      <c r="E2073" s="219" t="s">
        <v>22</v>
      </c>
      <c r="F2073" s="220" t="s">
        <v>1932</v>
      </c>
      <c r="G2073" s="217"/>
      <c r="H2073" s="221">
        <v>2</v>
      </c>
      <c r="I2073" s="222"/>
      <c r="J2073" s="217"/>
      <c r="K2073" s="217"/>
      <c r="L2073" s="223"/>
      <c r="M2073" s="224"/>
      <c r="N2073" s="225"/>
      <c r="O2073" s="225"/>
      <c r="P2073" s="225"/>
      <c r="Q2073" s="225"/>
      <c r="R2073" s="225"/>
      <c r="S2073" s="225"/>
      <c r="T2073" s="226"/>
      <c r="AT2073" s="227" t="s">
        <v>189</v>
      </c>
      <c r="AU2073" s="227" t="s">
        <v>84</v>
      </c>
      <c r="AV2073" s="12" t="s">
        <v>84</v>
      </c>
      <c r="AW2073" s="12" t="s">
        <v>39</v>
      </c>
      <c r="AX2073" s="12" t="s">
        <v>76</v>
      </c>
      <c r="AY2073" s="227" t="s">
        <v>179</v>
      </c>
    </row>
    <row r="2074" spans="2:65" s="13" customFormat="1" ht="13.5">
      <c r="B2074" s="228"/>
      <c r="C2074" s="229"/>
      <c r="D2074" s="230" t="s">
        <v>189</v>
      </c>
      <c r="E2074" s="231" t="s">
        <v>22</v>
      </c>
      <c r="F2074" s="232" t="s">
        <v>191</v>
      </c>
      <c r="G2074" s="229"/>
      <c r="H2074" s="233">
        <v>2</v>
      </c>
      <c r="I2074" s="234"/>
      <c r="J2074" s="229"/>
      <c r="K2074" s="229"/>
      <c r="L2074" s="235"/>
      <c r="M2074" s="236"/>
      <c r="N2074" s="237"/>
      <c r="O2074" s="237"/>
      <c r="P2074" s="237"/>
      <c r="Q2074" s="237"/>
      <c r="R2074" s="237"/>
      <c r="S2074" s="237"/>
      <c r="T2074" s="238"/>
      <c r="AT2074" s="239" t="s">
        <v>189</v>
      </c>
      <c r="AU2074" s="239" t="s">
        <v>84</v>
      </c>
      <c r="AV2074" s="13" t="s">
        <v>187</v>
      </c>
      <c r="AW2074" s="13" t="s">
        <v>39</v>
      </c>
      <c r="AX2074" s="13" t="s">
        <v>24</v>
      </c>
      <c r="AY2074" s="239" t="s">
        <v>179</v>
      </c>
    </row>
    <row r="2075" spans="2:65" s="1" customFormat="1" ht="22.5" customHeight="1">
      <c r="B2075" s="41"/>
      <c r="C2075" s="204" t="s">
        <v>1933</v>
      </c>
      <c r="D2075" s="204" t="s">
        <v>182</v>
      </c>
      <c r="E2075" s="205" t="s">
        <v>1934</v>
      </c>
      <c r="F2075" s="206" t="s">
        <v>1935</v>
      </c>
      <c r="G2075" s="207" t="s">
        <v>1936</v>
      </c>
      <c r="H2075" s="208">
        <v>3833.64</v>
      </c>
      <c r="I2075" s="209"/>
      <c r="J2075" s="210">
        <f>ROUND(I2075*H2075,2)</f>
        <v>0</v>
      </c>
      <c r="K2075" s="206" t="s">
        <v>186</v>
      </c>
      <c r="L2075" s="61"/>
      <c r="M2075" s="211" t="s">
        <v>22</v>
      </c>
      <c r="N2075" s="212" t="s">
        <v>47</v>
      </c>
      <c r="O2075" s="42"/>
      <c r="P2075" s="213">
        <f>O2075*H2075</f>
        <v>0</v>
      </c>
      <c r="Q2075" s="213">
        <v>5.0000000000000002E-5</v>
      </c>
      <c r="R2075" s="213">
        <f>Q2075*H2075</f>
        <v>0.19168199999999999</v>
      </c>
      <c r="S2075" s="213">
        <v>0</v>
      </c>
      <c r="T2075" s="214">
        <f>S2075*H2075</f>
        <v>0</v>
      </c>
      <c r="AR2075" s="24" t="s">
        <v>266</v>
      </c>
      <c r="AT2075" s="24" t="s">
        <v>182</v>
      </c>
      <c r="AU2075" s="24" t="s">
        <v>84</v>
      </c>
      <c r="AY2075" s="24" t="s">
        <v>179</v>
      </c>
      <c r="BE2075" s="215">
        <f>IF(N2075="základní",J2075,0)</f>
        <v>0</v>
      </c>
      <c r="BF2075" s="215">
        <f>IF(N2075="snížená",J2075,0)</f>
        <v>0</v>
      </c>
      <c r="BG2075" s="215">
        <f>IF(N2075="zákl. přenesená",J2075,0)</f>
        <v>0</v>
      </c>
      <c r="BH2075" s="215">
        <f>IF(N2075="sníž. přenesená",J2075,0)</f>
        <v>0</v>
      </c>
      <c r="BI2075" s="215">
        <f>IF(N2075="nulová",J2075,0)</f>
        <v>0</v>
      </c>
      <c r="BJ2075" s="24" t="s">
        <v>24</v>
      </c>
      <c r="BK2075" s="215">
        <f>ROUND(I2075*H2075,2)</f>
        <v>0</v>
      </c>
      <c r="BL2075" s="24" t="s">
        <v>266</v>
      </c>
      <c r="BM2075" s="24" t="s">
        <v>1937</v>
      </c>
    </row>
    <row r="2076" spans="2:65" s="14" customFormat="1" ht="13.5">
      <c r="B2076" s="240"/>
      <c r="C2076" s="241"/>
      <c r="D2076" s="218" t="s">
        <v>189</v>
      </c>
      <c r="E2076" s="242" t="s">
        <v>22</v>
      </c>
      <c r="F2076" s="243" t="s">
        <v>1938</v>
      </c>
      <c r="G2076" s="241"/>
      <c r="H2076" s="244" t="s">
        <v>22</v>
      </c>
      <c r="I2076" s="245"/>
      <c r="J2076" s="241"/>
      <c r="K2076" s="241"/>
      <c r="L2076" s="246"/>
      <c r="M2076" s="247"/>
      <c r="N2076" s="248"/>
      <c r="O2076" s="248"/>
      <c r="P2076" s="248"/>
      <c r="Q2076" s="248"/>
      <c r="R2076" s="248"/>
      <c r="S2076" s="248"/>
      <c r="T2076" s="249"/>
      <c r="AT2076" s="250" t="s">
        <v>189</v>
      </c>
      <c r="AU2076" s="250" t="s">
        <v>84</v>
      </c>
      <c r="AV2076" s="14" t="s">
        <v>24</v>
      </c>
      <c r="AW2076" s="14" t="s">
        <v>39</v>
      </c>
      <c r="AX2076" s="14" t="s">
        <v>76</v>
      </c>
      <c r="AY2076" s="250" t="s">
        <v>179</v>
      </c>
    </row>
    <row r="2077" spans="2:65" s="12" customFormat="1" ht="13.5">
      <c r="B2077" s="216"/>
      <c r="C2077" s="217"/>
      <c r="D2077" s="218" t="s">
        <v>189</v>
      </c>
      <c r="E2077" s="219" t="s">
        <v>22</v>
      </c>
      <c r="F2077" s="220" t="s">
        <v>1939</v>
      </c>
      <c r="G2077" s="217"/>
      <c r="H2077" s="221">
        <v>3833.64</v>
      </c>
      <c r="I2077" s="222"/>
      <c r="J2077" s="217"/>
      <c r="K2077" s="217"/>
      <c r="L2077" s="223"/>
      <c r="M2077" s="224"/>
      <c r="N2077" s="225"/>
      <c r="O2077" s="225"/>
      <c r="P2077" s="225"/>
      <c r="Q2077" s="225"/>
      <c r="R2077" s="225"/>
      <c r="S2077" s="225"/>
      <c r="T2077" s="226"/>
      <c r="AT2077" s="227" t="s">
        <v>189</v>
      </c>
      <c r="AU2077" s="227" t="s">
        <v>84</v>
      </c>
      <c r="AV2077" s="12" t="s">
        <v>84</v>
      </c>
      <c r="AW2077" s="12" t="s">
        <v>39</v>
      </c>
      <c r="AX2077" s="12" t="s">
        <v>76</v>
      </c>
      <c r="AY2077" s="227" t="s">
        <v>179</v>
      </c>
    </row>
    <row r="2078" spans="2:65" s="13" customFormat="1" ht="13.5">
      <c r="B2078" s="228"/>
      <c r="C2078" s="229"/>
      <c r="D2078" s="230" t="s">
        <v>189</v>
      </c>
      <c r="E2078" s="231" t="s">
        <v>22</v>
      </c>
      <c r="F2078" s="232" t="s">
        <v>191</v>
      </c>
      <c r="G2078" s="229"/>
      <c r="H2078" s="233">
        <v>3833.64</v>
      </c>
      <c r="I2078" s="234"/>
      <c r="J2078" s="229"/>
      <c r="K2078" s="229"/>
      <c r="L2078" s="235"/>
      <c r="M2078" s="236"/>
      <c r="N2078" s="237"/>
      <c r="O2078" s="237"/>
      <c r="P2078" s="237"/>
      <c r="Q2078" s="237"/>
      <c r="R2078" s="237"/>
      <c r="S2078" s="237"/>
      <c r="T2078" s="238"/>
      <c r="AT2078" s="239" t="s">
        <v>189</v>
      </c>
      <c r="AU2078" s="239" t="s">
        <v>84</v>
      </c>
      <c r="AV2078" s="13" t="s">
        <v>187</v>
      </c>
      <c r="AW2078" s="13" t="s">
        <v>39</v>
      </c>
      <c r="AX2078" s="13" t="s">
        <v>24</v>
      </c>
      <c r="AY2078" s="239" t="s">
        <v>179</v>
      </c>
    </row>
    <row r="2079" spans="2:65" s="1" customFormat="1" ht="22.5" customHeight="1">
      <c r="B2079" s="41"/>
      <c r="C2079" s="204" t="s">
        <v>1416</v>
      </c>
      <c r="D2079" s="204" t="s">
        <v>182</v>
      </c>
      <c r="E2079" s="205" t="s">
        <v>1940</v>
      </c>
      <c r="F2079" s="206" t="s">
        <v>1941</v>
      </c>
      <c r="G2079" s="207" t="s">
        <v>1936</v>
      </c>
      <c r="H2079" s="208">
        <v>17.89</v>
      </c>
      <c r="I2079" s="209"/>
      <c r="J2079" s="210">
        <f>ROUND(I2079*H2079,2)</f>
        <v>0</v>
      </c>
      <c r="K2079" s="206" t="s">
        <v>186</v>
      </c>
      <c r="L2079" s="61"/>
      <c r="M2079" s="211" t="s">
        <v>22</v>
      </c>
      <c r="N2079" s="212" t="s">
        <v>47</v>
      </c>
      <c r="O2079" s="42"/>
      <c r="P2079" s="213">
        <f>O2079*H2079</f>
        <v>0</v>
      </c>
      <c r="Q2079" s="213">
        <v>6.0000000000000002E-5</v>
      </c>
      <c r="R2079" s="213">
        <f>Q2079*H2079</f>
        <v>1.0734E-3</v>
      </c>
      <c r="S2079" s="213">
        <v>0</v>
      </c>
      <c r="T2079" s="214">
        <f>S2079*H2079</f>
        <v>0</v>
      </c>
      <c r="AR2079" s="24" t="s">
        <v>187</v>
      </c>
      <c r="AT2079" s="24" t="s">
        <v>182</v>
      </c>
      <c r="AU2079" s="24" t="s">
        <v>84</v>
      </c>
      <c r="AY2079" s="24" t="s">
        <v>179</v>
      </c>
      <c r="BE2079" s="215">
        <f>IF(N2079="základní",J2079,0)</f>
        <v>0</v>
      </c>
      <c r="BF2079" s="215">
        <f>IF(N2079="snížená",J2079,0)</f>
        <v>0</v>
      </c>
      <c r="BG2079" s="215">
        <f>IF(N2079="zákl. přenesená",J2079,0)</f>
        <v>0</v>
      </c>
      <c r="BH2079" s="215">
        <f>IF(N2079="sníž. přenesená",J2079,0)</f>
        <v>0</v>
      </c>
      <c r="BI2079" s="215">
        <f>IF(N2079="nulová",J2079,0)</f>
        <v>0</v>
      </c>
      <c r="BJ2079" s="24" t="s">
        <v>24</v>
      </c>
      <c r="BK2079" s="215">
        <f>ROUND(I2079*H2079,2)</f>
        <v>0</v>
      </c>
      <c r="BL2079" s="24" t="s">
        <v>187</v>
      </c>
      <c r="BM2079" s="24" t="s">
        <v>1942</v>
      </c>
    </row>
    <row r="2080" spans="2:65" s="14" customFormat="1" ht="13.5">
      <c r="B2080" s="240"/>
      <c r="C2080" s="241"/>
      <c r="D2080" s="218" t="s">
        <v>189</v>
      </c>
      <c r="E2080" s="242" t="s">
        <v>22</v>
      </c>
      <c r="F2080" s="243" t="s">
        <v>1943</v>
      </c>
      <c r="G2080" s="241"/>
      <c r="H2080" s="244" t="s">
        <v>22</v>
      </c>
      <c r="I2080" s="245"/>
      <c r="J2080" s="241"/>
      <c r="K2080" s="241"/>
      <c r="L2080" s="246"/>
      <c r="M2080" s="247"/>
      <c r="N2080" s="248"/>
      <c r="O2080" s="248"/>
      <c r="P2080" s="248"/>
      <c r="Q2080" s="248"/>
      <c r="R2080" s="248"/>
      <c r="S2080" s="248"/>
      <c r="T2080" s="249"/>
      <c r="AT2080" s="250" t="s">
        <v>189</v>
      </c>
      <c r="AU2080" s="250" t="s">
        <v>84</v>
      </c>
      <c r="AV2080" s="14" t="s">
        <v>24</v>
      </c>
      <c r="AW2080" s="14" t="s">
        <v>39</v>
      </c>
      <c r="AX2080" s="14" t="s">
        <v>76</v>
      </c>
      <c r="AY2080" s="250" t="s">
        <v>179</v>
      </c>
    </row>
    <row r="2081" spans="2:65" s="12" customFormat="1" ht="13.5">
      <c r="B2081" s="216"/>
      <c r="C2081" s="217"/>
      <c r="D2081" s="218" t="s">
        <v>189</v>
      </c>
      <c r="E2081" s="219" t="s">
        <v>22</v>
      </c>
      <c r="F2081" s="220" t="s">
        <v>1944</v>
      </c>
      <c r="G2081" s="217"/>
      <c r="H2081" s="221">
        <v>17.89</v>
      </c>
      <c r="I2081" s="222"/>
      <c r="J2081" s="217"/>
      <c r="K2081" s="217"/>
      <c r="L2081" s="223"/>
      <c r="M2081" s="224"/>
      <c r="N2081" s="225"/>
      <c r="O2081" s="225"/>
      <c r="P2081" s="225"/>
      <c r="Q2081" s="225"/>
      <c r="R2081" s="225"/>
      <c r="S2081" s="225"/>
      <c r="T2081" s="226"/>
      <c r="AT2081" s="227" t="s">
        <v>189</v>
      </c>
      <c r="AU2081" s="227" t="s">
        <v>84</v>
      </c>
      <c r="AV2081" s="12" t="s">
        <v>84</v>
      </c>
      <c r="AW2081" s="12" t="s">
        <v>39</v>
      </c>
      <c r="AX2081" s="12" t="s">
        <v>76</v>
      </c>
      <c r="AY2081" s="227" t="s">
        <v>179</v>
      </c>
    </row>
    <row r="2082" spans="2:65" s="13" customFormat="1" ht="13.5">
      <c r="B2082" s="228"/>
      <c r="C2082" s="229"/>
      <c r="D2082" s="230" t="s">
        <v>189</v>
      </c>
      <c r="E2082" s="231" t="s">
        <v>22</v>
      </c>
      <c r="F2082" s="232" t="s">
        <v>191</v>
      </c>
      <c r="G2082" s="229"/>
      <c r="H2082" s="233">
        <v>17.89</v>
      </c>
      <c r="I2082" s="234"/>
      <c r="J2082" s="229"/>
      <c r="K2082" s="229"/>
      <c r="L2082" s="235"/>
      <c r="M2082" s="236"/>
      <c r="N2082" s="237"/>
      <c r="O2082" s="237"/>
      <c r="P2082" s="237"/>
      <c r="Q2082" s="237"/>
      <c r="R2082" s="237"/>
      <c r="S2082" s="237"/>
      <c r="T2082" s="238"/>
      <c r="AT2082" s="239" t="s">
        <v>189</v>
      </c>
      <c r="AU2082" s="239" t="s">
        <v>84</v>
      </c>
      <c r="AV2082" s="13" t="s">
        <v>187</v>
      </c>
      <c r="AW2082" s="13" t="s">
        <v>39</v>
      </c>
      <c r="AX2082" s="13" t="s">
        <v>24</v>
      </c>
      <c r="AY2082" s="239" t="s">
        <v>179</v>
      </c>
    </row>
    <row r="2083" spans="2:65" s="1" customFormat="1" ht="22.5" customHeight="1">
      <c r="B2083" s="41"/>
      <c r="C2083" s="204" t="s">
        <v>1945</v>
      </c>
      <c r="D2083" s="204" t="s">
        <v>182</v>
      </c>
      <c r="E2083" s="205" t="s">
        <v>1946</v>
      </c>
      <c r="F2083" s="206" t="s">
        <v>1947</v>
      </c>
      <c r="G2083" s="207" t="s">
        <v>1936</v>
      </c>
      <c r="H2083" s="208">
        <v>353.11</v>
      </c>
      <c r="I2083" s="209"/>
      <c r="J2083" s="210">
        <f>ROUND(I2083*H2083,2)</f>
        <v>0</v>
      </c>
      <c r="K2083" s="206" t="s">
        <v>186</v>
      </c>
      <c r="L2083" s="61"/>
      <c r="M2083" s="211" t="s">
        <v>22</v>
      </c>
      <c r="N2083" s="212" t="s">
        <v>47</v>
      </c>
      <c r="O2083" s="42"/>
      <c r="P2083" s="213">
        <f>O2083*H2083</f>
        <v>0</v>
      </c>
      <c r="Q2083" s="213">
        <v>6.0000000000000002E-5</v>
      </c>
      <c r="R2083" s="213">
        <f>Q2083*H2083</f>
        <v>2.11866E-2</v>
      </c>
      <c r="S2083" s="213">
        <v>0</v>
      </c>
      <c r="T2083" s="214">
        <f>S2083*H2083</f>
        <v>0</v>
      </c>
      <c r="AR2083" s="24" t="s">
        <v>187</v>
      </c>
      <c r="AT2083" s="24" t="s">
        <v>182</v>
      </c>
      <c r="AU2083" s="24" t="s">
        <v>84</v>
      </c>
      <c r="AY2083" s="24" t="s">
        <v>179</v>
      </c>
      <c r="BE2083" s="215">
        <f>IF(N2083="základní",J2083,0)</f>
        <v>0</v>
      </c>
      <c r="BF2083" s="215">
        <f>IF(N2083="snížená",J2083,0)</f>
        <v>0</v>
      </c>
      <c r="BG2083" s="215">
        <f>IF(N2083="zákl. přenesená",J2083,0)</f>
        <v>0</v>
      </c>
      <c r="BH2083" s="215">
        <f>IF(N2083="sníž. přenesená",J2083,0)</f>
        <v>0</v>
      </c>
      <c r="BI2083" s="215">
        <f>IF(N2083="nulová",J2083,0)</f>
        <v>0</v>
      </c>
      <c r="BJ2083" s="24" t="s">
        <v>24</v>
      </c>
      <c r="BK2083" s="215">
        <f>ROUND(I2083*H2083,2)</f>
        <v>0</v>
      </c>
      <c r="BL2083" s="24" t="s">
        <v>187</v>
      </c>
      <c r="BM2083" s="24" t="s">
        <v>1948</v>
      </c>
    </row>
    <row r="2084" spans="2:65" s="14" customFormat="1" ht="13.5">
      <c r="B2084" s="240"/>
      <c r="C2084" s="241"/>
      <c r="D2084" s="218" t="s">
        <v>189</v>
      </c>
      <c r="E2084" s="242" t="s">
        <v>22</v>
      </c>
      <c r="F2084" s="243" t="s">
        <v>1949</v>
      </c>
      <c r="G2084" s="241"/>
      <c r="H2084" s="244" t="s">
        <v>22</v>
      </c>
      <c r="I2084" s="245"/>
      <c r="J2084" s="241"/>
      <c r="K2084" s="241"/>
      <c r="L2084" s="246"/>
      <c r="M2084" s="247"/>
      <c r="N2084" s="248"/>
      <c r="O2084" s="248"/>
      <c r="P2084" s="248"/>
      <c r="Q2084" s="248"/>
      <c r="R2084" s="248"/>
      <c r="S2084" s="248"/>
      <c r="T2084" s="249"/>
      <c r="AT2084" s="250" t="s">
        <v>189</v>
      </c>
      <c r="AU2084" s="250" t="s">
        <v>84</v>
      </c>
      <c r="AV2084" s="14" t="s">
        <v>24</v>
      </c>
      <c r="AW2084" s="14" t="s">
        <v>39</v>
      </c>
      <c r="AX2084" s="14" t="s">
        <v>76</v>
      </c>
      <c r="AY2084" s="250" t="s">
        <v>179</v>
      </c>
    </row>
    <row r="2085" spans="2:65" s="14" customFormat="1" ht="13.5">
      <c r="B2085" s="240"/>
      <c r="C2085" s="241"/>
      <c r="D2085" s="218" t="s">
        <v>189</v>
      </c>
      <c r="E2085" s="242" t="s">
        <v>22</v>
      </c>
      <c r="F2085" s="243" t="s">
        <v>1950</v>
      </c>
      <c r="G2085" s="241"/>
      <c r="H2085" s="244" t="s">
        <v>22</v>
      </c>
      <c r="I2085" s="245"/>
      <c r="J2085" s="241"/>
      <c r="K2085" s="241"/>
      <c r="L2085" s="246"/>
      <c r="M2085" s="247"/>
      <c r="N2085" s="248"/>
      <c r="O2085" s="248"/>
      <c r="P2085" s="248"/>
      <c r="Q2085" s="248"/>
      <c r="R2085" s="248"/>
      <c r="S2085" s="248"/>
      <c r="T2085" s="249"/>
      <c r="AT2085" s="250" t="s">
        <v>189</v>
      </c>
      <c r="AU2085" s="250" t="s">
        <v>84</v>
      </c>
      <c r="AV2085" s="14" t="s">
        <v>24</v>
      </c>
      <c r="AW2085" s="14" t="s">
        <v>39</v>
      </c>
      <c r="AX2085" s="14" t="s">
        <v>76</v>
      </c>
      <c r="AY2085" s="250" t="s">
        <v>179</v>
      </c>
    </row>
    <row r="2086" spans="2:65" s="12" customFormat="1" ht="13.5">
      <c r="B2086" s="216"/>
      <c r="C2086" s="217"/>
      <c r="D2086" s="218" t="s">
        <v>189</v>
      </c>
      <c r="E2086" s="219" t="s">
        <v>22</v>
      </c>
      <c r="F2086" s="220" t="s">
        <v>1951</v>
      </c>
      <c r="G2086" s="217"/>
      <c r="H2086" s="221">
        <v>175.27</v>
      </c>
      <c r="I2086" s="222"/>
      <c r="J2086" s="217"/>
      <c r="K2086" s="217"/>
      <c r="L2086" s="223"/>
      <c r="M2086" s="224"/>
      <c r="N2086" s="225"/>
      <c r="O2086" s="225"/>
      <c r="P2086" s="225"/>
      <c r="Q2086" s="225"/>
      <c r="R2086" s="225"/>
      <c r="S2086" s="225"/>
      <c r="T2086" s="226"/>
      <c r="AT2086" s="227" t="s">
        <v>189</v>
      </c>
      <c r="AU2086" s="227" t="s">
        <v>84</v>
      </c>
      <c r="AV2086" s="12" t="s">
        <v>84</v>
      </c>
      <c r="AW2086" s="12" t="s">
        <v>39</v>
      </c>
      <c r="AX2086" s="12" t="s">
        <v>76</v>
      </c>
      <c r="AY2086" s="227" t="s">
        <v>179</v>
      </c>
    </row>
    <row r="2087" spans="2:65" s="14" customFormat="1" ht="13.5">
      <c r="B2087" s="240"/>
      <c r="C2087" s="241"/>
      <c r="D2087" s="218" t="s">
        <v>189</v>
      </c>
      <c r="E2087" s="242" t="s">
        <v>22</v>
      </c>
      <c r="F2087" s="243" t="s">
        <v>1952</v>
      </c>
      <c r="G2087" s="241"/>
      <c r="H2087" s="244" t="s">
        <v>22</v>
      </c>
      <c r="I2087" s="245"/>
      <c r="J2087" s="241"/>
      <c r="K2087" s="241"/>
      <c r="L2087" s="246"/>
      <c r="M2087" s="247"/>
      <c r="N2087" s="248"/>
      <c r="O2087" s="248"/>
      <c r="P2087" s="248"/>
      <c r="Q2087" s="248"/>
      <c r="R2087" s="248"/>
      <c r="S2087" s="248"/>
      <c r="T2087" s="249"/>
      <c r="AT2087" s="250" t="s">
        <v>189</v>
      </c>
      <c r="AU2087" s="250" t="s">
        <v>84</v>
      </c>
      <c r="AV2087" s="14" t="s">
        <v>24</v>
      </c>
      <c r="AW2087" s="14" t="s">
        <v>39</v>
      </c>
      <c r="AX2087" s="14" t="s">
        <v>76</v>
      </c>
      <c r="AY2087" s="250" t="s">
        <v>179</v>
      </c>
    </row>
    <row r="2088" spans="2:65" s="12" customFormat="1" ht="13.5">
      <c r="B2088" s="216"/>
      <c r="C2088" s="217"/>
      <c r="D2088" s="218" t="s">
        <v>189</v>
      </c>
      <c r="E2088" s="219" t="s">
        <v>22</v>
      </c>
      <c r="F2088" s="220" t="s">
        <v>1953</v>
      </c>
      <c r="G2088" s="217"/>
      <c r="H2088" s="221">
        <v>177.84</v>
      </c>
      <c r="I2088" s="222"/>
      <c r="J2088" s="217"/>
      <c r="K2088" s="217"/>
      <c r="L2088" s="223"/>
      <c r="M2088" s="224"/>
      <c r="N2088" s="225"/>
      <c r="O2088" s="225"/>
      <c r="P2088" s="225"/>
      <c r="Q2088" s="225"/>
      <c r="R2088" s="225"/>
      <c r="S2088" s="225"/>
      <c r="T2088" s="226"/>
      <c r="AT2088" s="227" t="s">
        <v>189</v>
      </c>
      <c r="AU2088" s="227" t="s">
        <v>84</v>
      </c>
      <c r="AV2088" s="12" t="s">
        <v>84</v>
      </c>
      <c r="AW2088" s="12" t="s">
        <v>39</v>
      </c>
      <c r="AX2088" s="12" t="s">
        <v>76</v>
      </c>
      <c r="AY2088" s="227" t="s">
        <v>179</v>
      </c>
    </row>
    <row r="2089" spans="2:65" s="13" customFormat="1" ht="13.5">
      <c r="B2089" s="228"/>
      <c r="C2089" s="229"/>
      <c r="D2089" s="230" t="s">
        <v>189</v>
      </c>
      <c r="E2089" s="231" t="s">
        <v>22</v>
      </c>
      <c r="F2089" s="232" t="s">
        <v>191</v>
      </c>
      <c r="G2089" s="229"/>
      <c r="H2089" s="233">
        <v>353.11</v>
      </c>
      <c r="I2089" s="234"/>
      <c r="J2089" s="229"/>
      <c r="K2089" s="229"/>
      <c r="L2089" s="235"/>
      <c r="M2089" s="236"/>
      <c r="N2089" s="237"/>
      <c r="O2089" s="237"/>
      <c r="P2089" s="237"/>
      <c r="Q2089" s="237"/>
      <c r="R2089" s="237"/>
      <c r="S2089" s="237"/>
      <c r="T2089" s="238"/>
      <c r="AT2089" s="239" t="s">
        <v>189</v>
      </c>
      <c r="AU2089" s="239" t="s">
        <v>84</v>
      </c>
      <c r="AV2089" s="13" t="s">
        <v>187</v>
      </c>
      <c r="AW2089" s="13" t="s">
        <v>39</v>
      </c>
      <c r="AX2089" s="13" t="s">
        <v>24</v>
      </c>
      <c r="AY2089" s="239" t="s">
        <v>179</v>
      </c>
    </row>
    <row r="2090" spans="2:65" s="1" customFormat="1" ht="22.5" customHeight="1">
      <c r="B2090" s="41"/>
      <c r="C2090" s="204" t="s">
        <v>1954</v>
      </c>
      <c r="D2090" s="204" t="s">
        <v>182</v>
      </c>
      <c r="E2090" s="205" t="s">
        <v>1955</v>
      </c>
      <c r="F2090" s="206" t="s">
        <v>1956</v>
      </c>
      <c r="G2090" s="207" t="s">
        <v>1936</v>
      </c>
      <c r="H2090" s="208">
        <v>1093.1110000000001</v>
      </c>
      <c r="I2090" s="209"/>
      <c r="J2090" s="210">
        <f>ROUND(I2090*H2090,2)</f>
        <v>0</v>
      </c>
      <c r="K2090" s="206" t="s">
        <v>186</v>
      </c>
      <c r="L2090" s="61"/>
      <c r="M2090" s="211" t="s">
        <v>22</v>
      </c>
      <c r="N2090" s="212" t="s">
        <v>47</v>
      </c>
      <c r="O2090" s="42"/>
      <c r="P2090" s="213">
        <f>O2090*H2090</f>
        <v>0</v>
      </c>
      <c r="Q2090" s="213">
        <v>5.0000000000000002E-5</v>
      </c>
      <c r="R2090" s="213">
        <f>Q2090*H2090</f>
        <v>5.4655550000000011E-2</v>
      </c>
      <c r="S2090" s="213">
        <v>0</v>
      </c>
      <c r="T2090" s="214">
        <f>S2090*H2090</f>
        <v>0</v>
      </c>
      <c r="AR2090" s="24" t="s">
        <v>187</v>
      </c>
      <c r="AT2090" s="24" t="s">
        <v>182</v>
      </c>
      <c r="AU2090" s="24" t="s">
        <v>84</v>
      </c>
      <c r="AY2090" s="24" t="s">
        <v>179</v>
      </c>
      <c r="BE2090" s="215">
        <f>IF(N2090="základní",J2090,0)</f>
        <v>0</v>
      </c>
      <c r="BF2090" s="215">
        <f>IF(N2090="snížená",J2090,0)</f>
        <v>0</v>
      </c>
      <c r="BG2090" s="215">
        <f>IF(N2090="zákl. přenesená",J2090,0)</f>
        <v>0</v>
      </c>
      <c r="BH2090" s="215">
        <f>IF(N2090="sníž. přenesená",J2090,0)</f>
        <v>0</v>
      </c>
      <c r="BI2090" s="215">
        <f>IF(N2090="nulová",J2090,0)</f>
        <v>0</v>
      </c>
      <c r="BJ2090" s="24" t="s">
        <v>24</v>
      </c>
      <c r="BK2090" s="215">
        <f>ROUND(I2090*H2090,2)</f>
        <v>0</v>
      </c>
      <c r="BL2090" s="24" t="s">
        <v>187</v>
      </c>
      <c r="BM2090" s="24" t="s">
        <v>1957</v>
      </c>
    </row>
    <row r="2091" spans="2:65" s="14" customFormat="1" ht="13.5">
      <c r="B2091" s="240"/>
      <c r="C2091" s="241"/>
      <c r="D2091" s="218" t="s">
        <v>189</v>
      </c>
      <c r="E2091" s="242" t="s">
        <v>22</v>
      </c>
      <c r="F2091" s="243" t="s">
        <v>1952</v>
      </c>
      <c r="G2091" s="241"/>
      <c r="H2091" s="244" t="s">
        <v>22</v>
      </c>
      <c r="I2091" s="245"/>
      <c r="J2091" s="241"/>
      <c r="K2091" s="241"/>
      <c r="L2091" s="246"/>
      <c r="M2091" s="247"/>
      <c r="N2091" s="248"/>
      <c r="O2091" s="248"/>
      <c r="P2091" s="248"/>
      <c r="Q2091" s="248"/>
      <c r="R2091" s="248"/>
      <c r="S2091" s="248"/>
      <c r="T2091" s="249"/>
      <c r="AT2091" s="250" t="s">
        <v>189</v>
      </c>
      <c r="AU2091" s="250" t="s">
        <v>84</v>
      </c>
      <c r="AV2091" s="14" t="s">
        <v>24</v>
      </c>
      <c r="AW2091" s="14" t="s">
        <v>39</v>
      </c>
      <c r="AX2091" s="14" t="s">
        <v>76</v>
      </c>
      <c r="AY2091" s="250" t="s">
        <v>179</v>
      </c>
    </row>
    <row r="2092" spans="2:65" s="12" customFormat="1" ht="13.5">
      <c r="B2092" s="216"/>
      <c r="C2092" s="217"/>
      <c r="D2092" s="218" t="s">
        <v>189</v>
      </c>
      <c r="E2092" s="219" t="s">
        <v>22</v>
      </c>
      <c r="F2092" s="220" t="s">
        <v>1958</v>
      </c>
      <c r="G2092" s="217"/>
      <c r="H2092" s="221">
        <v>715.85</v>
      </c>
      <c r="I2092" s="222"/>
      <c r="J2092" s="217"/>
      <c r="K2092" s="217"/>
      <c r="L2092" s="223"/>
      <c r="M2092" s="224"/>
      <c r="N2092" s="225"/>
      <c r="O2092" s="225"/>
      <c r="P2092" s="225"/>
      <c r="Q2092" s="225"/>
      <c r="R2092" s="225"/>
      <c r="S2092" s="225"/>
      <c r="T2092" s="226"/>
      <c r="AT2092" s="227" t="s">
        <v>189</v>
      </c>
      <c r="AU2092" s="227" t="s">
        <v>84</v>
      </c>
      <c r="AV2092" s="12" t="s">
        <v>84</v>
      </c>
      <c r="AW2092" s="12" t="s">
        <v>39</v>
      </c>
      <c r="AX2092" s="12" t="s">
        <v>76</v>
      </c>
      <c r="AY2092" s="227" t="s">
        <v>179</v>
      </c>
    </row>
    <row r="2093" spans="2:65" s="14" customFormat="1" ht="13.5">
      <c r="B2093" s="240"/>
      <c r="C2093" s="241"/>
      <c r="D2093" s="218" t="s">
        <v>189</v>
      </c>
      <c r="E2093" s="242" t="s">
        <v>22</v>
      </c>
      <c r="F2093" s="243" t="s">
        <v>1959</v>
      </c>
      <c r="G2093" s="241"/>
      <c r="H2093" s="244" t="s">
        <v>22</v>
      </c>
      <c r="I2093" s="245"/>
      <c r="J2093" s="241"/>
      <c r="K2093" s="241"/>
      <c r="L2093" s="246"/>
      <c r="M2093" s="247"/>
      <c r="N2093" s="248"/>
      <c r="O2093" s="248"/>
      <c r="P2093" s="248"/>
      <c r="Q2093" s="248"/>
      <c r="R2093" s="248"/>
      <c r="S2093" s="248"/>
      <c r="T2093" s="249"/>
      <c r="AT2093" s="250" t="s">
        <v>189</v>
      </c>
      <c r="AU2093" s="250" t="s">
        <v>84</v>
      </c>
      <c r="AV2093" s="14" t="s">
        <v>24</v>
      </c>
      <c r="AW2093" s="14" t="s">
        <v>39</v>
      </c>
      <c r="AX2093" s="14" t="s">
        <v>76</v>
      </c>
      <c r="AY2093" s="250" t="s">
        <v>179</v>
      </c>
    </row>
    <row r="2094" spans="2:65" s="14" customFormat="1" ht="13.5">
      <c r="B2094" s="240"/>
      <c r="C2094" s="241"/>
      <c r="D2094" s="218" t="s">
        <v>189</v>
      </c>
      <c r="E2094" s="242" t="s">
        <v>22</v>
      </c>
      <c r="F2094" s="243" t="s">
        <v>1960</v>
      </c>
      <c r="G2094" s="241"/>
      <c r="H2094" s="244" t="s">
        <v>22</v>
      </c>
      <c r="I2094" s="245"/>
      <c r="J2094" s="241"/>
      <c r="K2094" s="241"/>
      <c r="L2094" s="246"/>
      <c r="M2094" s="247"/>
      <c r="N2094" s="248"/>
      <c r="O2094" s="248"/>
      <c r="P2094" s="248"/>
      <c r="Q2094" s="248"/>
      <c r="R2094" s="248"/>
      <c r="S2094" s="248"/>
      <c r="T2094" s="249"/>
      <c r="AT2094" s="250" t="s">
        <v>189</v>
      </c>
      <c r="AU2094" s="250" t="s">
        <v>84</v>
      </c>
      <c r="AV2094" s="14" t="s">
        <v>24</v>
      </c>
      <c r="AW2094" s="14" t="s">
        <v>39</v>
      </c>
      <c r="AX2094" s="14" t="s">
        <v>76</v>
      </c>
      <c r="AY2094" s="250" t="s">
        <v>179</v>
      </c>
    </row>
    <row r="2095" spans="2:65" s="12" customFormat="1" ht="13.5">
      <c r="B2095" s="216"/>
      <c r="C2095" s="217"/>
      <c r="D2095" s="218" t="s">
        <v>189</v>
      </c>
      <c r="E2095" s="219" t="s">
        <v>22</v>
      </c>
      <c r="F2095" s="220" t="s">
        <v>1961</v>
      </c>
      <c r="G2095" s="217"/>
      <c r="H2095" s="221">
        <v>43.948999999999998</v>
      </c>
      <c r="I2095" s="222"/>
      <c r="J2095" s="217"/>
      <c r="K2095" s="217"/>
      <c r="L2095" s="223"/>
      <c r="M2095" s="224"/>
      <c r="N2095" s="225"/>
      <c r="O2095" s="225"/>
      <c r="P2095" s="225"/>
      <c r="Q2095" s="225"/>
      <c r="R2095" s="225"/>
      <c r="S2095" s="225"/>
      <c r="T2095" s="226"/>
      <c r="AT2095" s="227" t="s">
        <v>189</v>
      </c>
      <c r="AU2095" s="227" t="s">
        <v>84</v>
      </c>
      <c r="AV2095" s="12" t="s">
        <v>84</v>
      </c>
      <c r="AW2095" s="12" t="s">
        <v>39</v>
      </c>
      <c r="AX2095" s="12" t="s">
        <v>76</v>
      </c>
      <c r="AY2095" s="227" t="s">
        <v>179</v>
      </c>
    </row>
    <row r="2096" spans="2:65" s="14" customFormat="1" ht="13.5">
      <c r="B2096" s="240"/>
      <c r="C2096" s="241"/>
      <c r="D2096" s="218" t="s">
        <v>189</v>
      </c>
      <c r="E2096" s="242" t="s">
        <v>22</v>
      </c>
      <c r="F2096" s="243" t="s">
        <v>1962</v>
      </c>
      <c r="G2096" s="241"/>
      <c r="H2096" s="244" t="s">
        <v>22</v>
      </c>
      <c r="I2096" s="245"/>
      <c r="J2096" s="241"/>
      <c r="K2096" s="241"/>
      <c r="L2096" s="246"/>
      <c r="M2096" s="247"/>
      <c r="N2096" s="248"/>
      <c r="O2096" s="248"/>
      <c r="P2096" s="248"/>
      <c r="Q2096" s="248"/>
      <c r="R2096" s="248"/>
      <c r="S2096" s="248"/>
      <c r="T2096" s="249"/>
      <c r="AT2096" s="250" t="s">
        <v>189</v>
      </c>
      <c r="AU2096" s="250" t="s">
        <v>84</v>
      </c>
      <c r="AV2096" s="14" t="s">
        <v>24</v>
      </c>
      <c r="AW2096" s="14" t="s">
        <v>39</v>
      </c>
      <c r="AX2096" s="14" t="s">
        <v>76</v>
      </c>
      <c r="AY2096" s="250" t="s">
        <v>179</v>
      </c>
    </row>
    <row r="2097" spans="2:65" s="12" customFormat="1" ht="13.5">
      <c r="B2097" s="216"/>
      <c r="C2097" s="217"/>
      <c r="D2097" s="218" t="s">
        <v>189</v>
      </c>
      <c r="E2097" s="219" t="s">
        <v>22</v>
      </c>
      <c r="F2097" s="220" t="s">
        <v>1963</v>
      </c>
      <c r="G2097" s="217"/>
      <c r="H2097" s="221">
        <v>275.71199999999999</v>
      </c>
      <c r="I2097" s="222"/>
      <c r="J2097" s="217"/>
      <c r="K2097" s="217"/>
      <c r="L2097" s="223"/>
      <c r="M2097" s="224"/>
      <c r="N2097" s="225"/>
      <c r="O2097" s="225"/>
      <c r="P2097" s="225"/>
      <c r="Q2097" s="225"/>
      <c r="R2097" s="225"/>
      <c r="S2097" s="225"/>
      <c r="T2097" s="226"/>
      <c r="AT2097" s="227" t="s">
        <v>189</v>
      </c>
      <c r="AU2097" s="227" t="s">
        <v>84</v>
      </c>
      <c r="AV2097" s="12" t="s">
        <v>84</v>
      </c>
      <c r="AW2097" s="12" t="s">
        <v>39</v>
      </c>
      <c r="AX2097" s="12" t="s">
        <v>76</v>
      </c>
      <c r="AY2097" s="227" t="s">
        <v>179</v>
      </c>
    </row>
    <row r="2098" spans="2:65" s="14" customFormat="1" ht="13.5">
      <c r="B2098" s="240"/>
      <c r="C2098" s="241"/>
      <c r="D2098" s="218" t="s">
        <v>189</v>
      </c>
      <c r="E2098" s="242" t="s">
        <v>22</v>
      </c>
      <c r="F2098" s="243" t="s">
        <v>1964</v>
      </c>
      <c r="G2098" s="241"/>
      <c r="H2098" s="244" t="s">
        <v>22</v>
      </c>
      <c r="I2098" s="245"/>
      <c r="J2098" s="241"/>
      <c r="K2098" s="241"/>
      <c r="L2098" s="246"/>
      <c r="M2098" s="247"/>
      <c r="N2098" s="248"/>
      <c r="O2098" s="248"/>
      <c r="P2098" s="248"/>
      <c r="Q2098" s="248"/>
      <c r="R2098" s="248"/>
      <c r="S2098" s="248"/>
      <c r="T2098" s="249"/>
      <c r="AT2098" s="250" t="s">
        <v>189</v>
      </c>
      <c r="AU2098" s="250" t="s">
        <v>84</v>
      </c>
      <c r="AV2098" s="14" t="s">
        <v>24</v>
      </c>
      <c r="AW2098" s="14" t="s">
        <v>39</v>
      </c>
      <c r="AX2098" s="14" t="s">
        <v>76</v>
      </c>
      <c r="AY2098" s="250" t="s">
        <v>179</v>
      </c>
    </row>
    <row r="2099" spans="2:65" s="12" customFormat="1" ht="13.5">
      <c r="B2099" s="216"/>
      <c r="C2099" s="217"/>
      <c r="D2099" s="218" t="s">
        <v>189</v>
      </c>
      <c r="E2099" s="219" t="s">
        <v>22</v>
      </c>
      <c r="F2099" s="220" t="s">
        <v>1965</v>
      </c>
      <c r="G2099" s="217"/>
      <c r="H2099" s="221">
        <v>57.6</v>
      </c>
      <c r="I2099" s="222"/>
      <c r="J2099" s="217"/>
      <c r="K2099" s="217"/>
      <c r="L2099" s="223"/>
      <c r="M2099" s="224"/>
      <c r="N2099" s="225"/>
      <c r="O2099" s="225"/>
      <c r="P2099" s="225"/>
      <c r="Q2099" s="225"/>
      <c r="R2099" s="225"/>
      <c r="S2099" s="225"/>
      <c r="T2099" s="226"/>
      <c r="AT2099" s="227" t="s">
        <v>189</v>
      </c>
      <c r="AU2099" s="227" t="s">
        <v>84</v>
      </c>
      <c r="AV2099" s="12" t="s">
        <v>84</v>
      </c>
      <c r="AW2099" s="12" t="s">
        <v>39</v>
      </c>
      <c r="AX2099" s="12" t="s">
        <v>76</v>
      </c>
      <c r="AY2099" s="227" t="s">
        <v>179</v>
      </c>
    </row>
    <row r="2100" spans="2:65" s="13" customFormat="1" ht="13.5">
      <c r="B2100" s="228"/>
      <c r="C2100" s="229"/>
      <c r="D2100" s="230" t="s">
        <v>189</v>
      </c>
      <c r="E2100" s="231" t="s">
        <v>22</v>
      </c>
      <c r="F2100" s="232" t="s">
        <v>191</v>
      </c>
      <c r="G2100" s="229"/>
      <c r="H2100" s="233">
        <v>1093.1110000000001</v>
      </c>
      <c r="I2100" s="234"/>
      <c r="J2100" s="229"/>
      <c r="K2100" s="229"/>
      <c r="L2100" s="235"/>
      <c r="M2100" s="236"/>
      <c r="N2100" s="237"/>
      <c r="O2100" s="237"/>
      <c r="P2100" s="237"/>
      <c r="Q2100" s="237"/>
      <c r="R2100" s="237"/>
      <c r="S2100" s="237"/>
      <c r="T2100" s="238"/>
      <c r="AT2100" s="239" t="s">
        <v>189</v>
      </c>
      <c r="AU2100" s="239" t="s">
        <v>84</v>
      </c>
      <c r="AV2100" s="13" t="s">
        <v>187</v>
      </c>
      <c r="AW2100" s="13" t="s">
        <v>39</v>
      </c>
      <c r="AX2100" s="13" t="s">
        <v>24</v>
      </c>
      <c r="AY2100" s="239" t="s">
        <v>179</v>
      </c>
    </row>
    <row r="2101" spans="2:65" s="1" customFormat="1" ht="22.5" customHeight="1">
      <c r="B2101" s="41"/>
      <c r="C2101" s="204" t="s">
        <v>1966</v>
      </c>
      <c r="D2101" s="204" t="s">
        <v>182</v>
      </c>
      <c r="E2101" s="205" t="s">
        <v>1967</v>
      </c>
      <c r="F2101" s="206" t="s">
        <v>1968</v>
      </c>
      <c r="G2101" s="207" t="s">
        <v>1936</v>
      </c>
      <c r="H2101" s="208">
        <v>440.27100000000002</v>
      </c>
      <c r="I2101" s="209"/>
      <c r="J2101" s="210">
        <f>ROUND(I2101*H2101,2)</f>
        <v>0</v>
      </c>
      <c r="K2101" s="206" t="s">
        <v>280</v>
      </c>
      <c r="L2101" s="61"/>
      <c r="M2101" s="211" t="s">
        <v>22</v>
      </c>
      <c r="N2101" s="212" t="s">
        <v>47</v>
      </c>
      <c r="O2101" s="42"/>
      <c r="P2101" s="213">
        <f>O2101*H2101</f>
        <v>0</v>
      </c>
      <c r="Q2101" s="213">
        <v>0</v>
      </c>
      <c r="R2101" s="213">
        <f>Q2101*H2101</f>
        <v>0</v>
      </c>
      <c r="S2101" s="213">
        <v>0</v>
      </c>
      <c r="T2101" s="214">
        <f>S2101*H2101</f>
        <v>0</v>
      </c>
      <c r="AR2101" s="24" t="s">
        <v>187</v>
      </c>
      <c r="AT2101" s="24" t="s">
        <v>182</v>
      </c>
      <c r="AU2101" s="24" t="s">
        <v>84</v>
      </c>
      <c r="AY2101" s="24" t="s">
        <v>179</v>
      </c>
      <c r="BE2101" s="215">
        <f>IF(N2101="základní",J2101,0)</f>
        <v>0</v>
      </c>
      <c r="BF2101" s="215">
        <f>IF(N2101="snížená",J2101,0)</f>
        <v>0</v>
      </c>
      <c r="BG2101" s="215">
        <f>IF(N2101="zákl. přenesená",J2101,0)</f>
        <v>0</v>
      </c>
      <c r="BH2101" s="215">
        <f>IF(N2101="sníž. přenesená",J2101,0)</f>
        <v>0</v>
      </c>
      <c r="BI2101" s="215">
        <f>IF(N2101="nulová",J2101,0)</f>
        <v>0</v>
      </c>
      <c r="BJ2101" s="24" t="s">
        <v>24</v>
      </c>
      <c r="BK2101" s="215">
        <f>ROUND(I2101*H2101,2)</f>
        <v>0</v>
      </c>
      <c r="BL2101" s="24" t="s">
        <v>187</v>
      </c>
      <c r="BM2101" s="24" t="s">
        <v>1969</v>
      </c>
    </row>
    <row r="2102" spans="2:65" s="14" customFormat="1" ht="13.5">
      <c r="B2102" s="240"/>
      <c r="C2102" s="241"/>
      <c r="D2102" s="218" t="s">
        <v>189</v>
      </c>
      <c r="E2102" s="242" t="s">
        <v>22</v>
      </c>
      <c r="F2102" s="243" t="s">
        <v>1970</v>
      </c>
      <c r="G2102" s="241"/>
      <c r="H2102" s="244" t="s">
        <v>22</v>
      </c>
      <c r="I2102" s="245"/>
      <c r="J2102" s="241"/>
      <c r="K2102" s="241"/>
      <c r="L2102" s="246"/>
      <c r="M2102" s="247"/>
      <c r="N2102" s="248"/>
      <c r="O2102" s="248"/>
      <c r="P2102" s="248"/>
      <c r="Q2102" s="248"/>
      <c r="R2102" s="248"/>
      <c r="S2102" s="248"/>
      <c r="T2102" s="249"/>
      <c r="AT2102" s="250" t="s">
        <v>189</v>
      </c>
      <c r="AU2102" s="250" t="s">
        <v>84</v>
      </c>
      <c r="AV2102" s="14" t="s">
        <v>24</v>
      </c>
      <c r="AW2102" s="14" t="s">
        <v>39</v>
      </c>
      <c r="AX2102" s="14" t="s">
        <v>76</v>
      </c>
      <c r="AY2102" s="250" t="s">
        <v>179</v>
      </c>
    </row>
    <row r="2103" spans="2:65" s="12" customFormat="1" ht="13.5">
      <c r="B2103" s="216"/>
      <c r="C2103" s="217"/>
      <c r="D2103" s="218" t="s">
        <v>189</v>
      </c>
      <c r="E2103" s="219" t="s">
        <v>22</v>
      </c>
      <c r="F2103" s="220" t="s">
        <v>1971</v>
      </c>
      <c r="G2103" s="217"/>
      <c r="H2103" s="221">
        <v>17.89</v>
      </c>
      <c r="I2103" s="222"/>
      <c r="J2103" s="217"/>
      <c r="K2103" s="217"/>
      <c r="L2103" s="223"/>
      <c r="M2103" s="224"/>
      <c r="N2103" s="225"/>
      <c r="O2103" s="225"/>
      <c r="P2103" s="225"/>
      <c r="Q2103" s="225"/>
      <c r="R2103" s="225"/>
      <c r="S2103" s="225"/>
      <c r="T2103" s="226"/>
      <c r="AT2103" s="227" t="s">
        <v>189</v>
      </c>
      <c r="AU2103" s="227" t="s">
        <v>84</v>
      </c>
      <c r="AV2103" s="12" t="s">
        <v>84</v>
      </c>
      <c r="AW2103" s="12" t="s">
        <v>39</v>
      </c>
      <c r="AX2103" s="12" t="s">
        <v>76</v>
      </c>
      <c r="AY2103" s="227" t="s">
        <v>179</v>
      </c>
    </row>
    <row r="2104" spans="2:65" s="14" customFormat="1" ht="13.5">
      <c r="B2104" s="240"/>
      <c r="C2104" s="241"/>
      <c r="D2104" s="218" t="s">
        <v>189</v>
      </c>
      <c r="E2104" s="242" t="s">
        <v>22</v>
      </c>
      <c r="F2104" s="243" t="s">
        <v>1972</v>
      </c>
      <c r="G2104" s="241"/>
      <c r="H2104" s="244" t="s">
        <v>22</v>
      </c>
      <c r="I2104" s="245"/>
      <c r="J2104" s="241"/>
      <c r="K2104" s="241"/>
      <c r="L2104" s="246"/>
      <c r="M2104" s="247"/>
      <c r="N2104" s="248"/>
      <c r="O2104" s="248"/>
      <c r="P2104" s="248"/>
      <c r="Q2104" s="248"/>
      <c r="R2104" s="248"/>
      <c r="S2104" s="248"/>
      <c r="T2104" s="249"/>
      <c r="AT2104" s="250" t="s">
        <v>189</v>
      </c>
      <c r="AU2104" s="250" t="s">
        <v>84</v>
      </c>
      <c r="AV2104" s="14" t="s">
        <v>24</v>
      </c>
      <c r="AW2104" s="14" t="s">
        <v>39</v>
      </c>
      <c r="AX2104" s="14" t="s">
        <v>76</v>
      </c>
      <c r="AY2104" s="250" t="s">
        <v>179</v>
      </c>
    </row>
    <row r="2105" spans="2:65" s="12" customFormat="1" ht="13.5">
      <c r="B2105" s="216"/>
      <c r="C2105" s="217"/>
      <c r="D2105" s="218" t="s">
        <v>189</v>
      </c>
      <c r="E2105" s="219" t="s">
        <v>22</v>
      </c>
      <c r="F2105" s="220" t="s">
        <v>1973</v>
      </c>
      <c r="G2105" s="217"/>
      <c r="H2105" s="221">
        <v>43.948999999999998</v>
      </c>
      <c r="I2105" s="222"/>
      <c r="J2105" s="217"/>
      <c r="K2105" s="217"/>
      <c r="L2105" s="223"/>
      <c r="M2105" s="224"/>
      <c r="N2105" s="225"/>
      <c r="O2105" s="225"/>
      <c r="P2105" s="225"/>
      <c r="Q2105" s="225"/>
      <c r="R2105" s="225"/>
      <c r="S2105" s="225"/>
      <c r="T2105" s="226"/>
      <c r="AT2105" s="227" t="s">
        <v>189</v>
      </c>
      <c r="AU2105" s="227" t="s">
        <v>84</v>
      </c>
      <c r="AV2105" s="12" t="s">
        <v>84</v>
      </c>
      <c r="AW2105" s="12" t="s">
        <v>39</v>
      </c>
      <c r="AX2105" s="12" t="s">
        <v>76</v>
      </c>
      <c r="AY2105" s="227" t="s">
        <v>179</v>
      </c>
    </row>
    <row r="2106" spans="2:65" s="14" customFormat="1" ht="13.5">
      <c r="B2106" s="240"/>
      <c r="C2106" s="241"/>
      <c r="D2106" s="218" t="s">
        <v>189</v>
      </c>
      <c r="E2106" s="242" t="s">
        <v>22</v>
      </c>
      <c r="F2106" s="243" t="s">
        <v>1962</v>
      </c>
      <c r="G2106" s="241"/>
      <c r="H2106" s="244" t="s">
        <v>22</v>
      </c>
      <c r="I2106" s="245"/>
      <c r="J2106" s="241"/>
      <c r="K2106" s="241"/>
      <c r="L2106" s="246"/>
      <c r="M2106" s="247"/>
      <c r="N2106" s="248"/>
      <c r="O2106" s="248"/>
      <c r="P2106" s="248"/>
      <c r="Q2106" s="248"/>
      <c r="R2106" s="248"/>
      <c r="S2106" s="248"/>
      <c r="T2106" s="249"/>
      <c r="AT2106" s="250" t="s">
        <v>189</v>
      </c>
      <c r="AU2106" s="250" t="s">
        <v>84</v>
      </c>
      <c r="AV2106" s="14" t="s">
        <v>24</v>
      </c>
      <c r="AW2106" s="14" t="s">
        <v>39</v>
      </c>
      <c r="AX2106" s="14" t="s">
        <v>76</v>
      </c>
      <c r="AY2106" s="250" t="s">
        <v>179</v>
      </c>
    </row>
    <row r="2107" spans="2:65" s="12" customFormat="1" ht="13.5">
      <c r="B2107" s="216"/>
      <c r="C2107" s="217"/>
      <c r="D2107" s="218" t="s">
        <v>189</v>
      </c>
      <c r="E2107" s="219" t="s">
        <v>22</v>
      </c>
      <c r="F2107" s="220" t="s">
        <v>1963</v>
      </c>
      <c r="G2107" s="217"/>
      <c r="H2107" s="221">
        <v>275.71199999999999</v>
      </c>
      <c r="I2107" s="222"/>
      <c r="J2107" s="217"/>
      <c r="K2107" s="217"/>
      <c r="L2107" s="223"/>
      <c r="M2107" s="224"/>
      <c r="N2107" s="225"/>
      <c r="O2107" s="225"/>
      <c r="P2107" s="225"/>
      <c r="Q2107" s="225"/>
      <c r="R2107" s="225"/>
      <c r="S2107" s="225"/>
      <c r="T2107" s="226"/>
      <c r="AT2107" s="227" t="s">
        <v>189</v>
      </c>
      <c r="AU2107" s="227" t="s">
        <v>84</v>
      </c>
      <c r="AV2107" s="12" t="s">
        <v>84</v>
      </c>
      <c r="AW2107" s="12" t="s">
        <v>39</v>
      </c>
      <c r="AX2107" s="12" t="s">
        <v>76</v>
      </c>
      <c r="AY2107" s="227" t="s">
        <v>179</v>
      </c>
    </row>
    <row r="2108" spans="2:65" s="14" customFormat="1" ht="13.5">
      <c r="B2108" s="240"/>
      <c r="C2108" s="241"/>
      <c r="D2108" s="218" t="s">
        <v>189</v>
      </c>
      <c r="E2108" s="242" t="s">
        <v>22</v>
      </c>
      <c r="F2108" s="243" t="s">
        <v>1964</v>
      </c>
      <c r="G2108" s="241"/>
      <c r="H2108" s="244" t="s">
        <v>22</v>
      </c>
      <c r="I2108" s="245"/>
      <c r="J2108" s="241"/>
      <c r="K2108" s="241"/>
      <c r="L2108" s="246"/>
      <c r="M2108" s="247"/>
      <c r="N2108" s="248"/>
      <c r="O2108" s="248"/>
      <c r="P2108" s="248"/>
      <c r="Q2108" s="248"/>
      <c r="R2108" s="248"/>
      <c r="S2108" s="248"/>
      <c r="T2108" s="249"/>
      <c r="AT2108" s="250" t="s">
        <v>189</v>
      </c>
      <c r="AU2108" s="250" t="s">
        <v>84</v>
      </c>
      <c r="AV2108" s="14" t="s">
        <v>24</v>
      </c>
      <c r="AW2108" s="14" t="s">
        <v>39</v>
      </c>
      <c r="AX2108" s="14" t="s">
        <v>76</v>
      </c>
      <c r="AY2108" s="250" t="s">
        <v>179</v>
      </c>
    </row>
    <row r="2109" spans="2:65" s="12" customFormat="1" ht="13.5">
      <c r="B2109" s="216"/>
      <c r="C2109" s="217"/>
      <c r="D2109" s="218" t="s">
        <v>189</v>
      </c>
      <c r="E2109" s="219" t="s">
        <v>22</v>
      </c>
      <c r="F2109" s="220" t="s">
        <v>1965</v>
      </c>
      <c r="G2109" s="217"/>
      <c r="H2109" s="221">
        <v>57.6</v>
      </c>
      <c r="I2109" s="222"/>
      <c r="J2109" s="217"/>
      <c r="K2109" s="217"/>
      <c r="L2109" s="223"/>
      <c r="M2109" s="224"/>
      <c r="N2109" s="225"/>
      <c r="O2109" s="225"/>
      <c r="P2109" s="225"/>
      <c r="Q2109" s="225"/>
      <c r="R2109" s="225"/>
      <c r="S2109" s="225"/>
      <c r="T2109" s="226"/>
      <c r="AT2109" s="227" t="s">
        <v>189</v>
      </c>
      <c r="AU2109" s="227" t="s">
        <v>84</v>
      </c>
      <c r="AV2109" s="12" t="s">
        <v>84</v>
      </c>
      <c r="AW2109" s="12" t="s">
        <v>39</v>
      </c>
      <c r="AX2109" s="12" t="s">
        <v>76</v>
      </c>
      <c r="AY2109" s="227" t="s">
        <v>179</v>
      </c>
    </row>
    <row r="2110" spans="2:65" s="14" customFormat="1" ht="13.5">
      <c r="B2110" s="240"/>
      <c r="C2110" s="241"/>
      <c r="D2110" s="218" t="s">
        <v>189</v>
      </c>
      <c r="E2110" s="242" t="s">
        <v>22</v>
      </c>
      <c r="F2110" s="243" t="s">
        <v>1974</v>
      </c>
      <c r="G2110" s="241"/>
      <c r="H2110" s="244" t="s">
        <v>22</v>
      </c>
      <c r="I2110" s="245"/>
      <c r="J2110" s="241"/>
      <c r="K2110" s="241"/>
      <c r="L2110" s="246"/>
      <c r="M2110" s="247"/>
      <c r="N2110" s="248"/>
      <c r="O2110" s="248"/>
      <c r="P2110" s="248"/>
      <c r="Q2110" s="248"/>
      <c r="R2110" s="248"/>
      <c r="S2110" s="248"/>
      <c r="T2110" s="249"/>
      <c r="AT2110" s="250" t="s">
        <v>189</v>
      </c>
      <c r="AU2110" s="250" t="s">
        <v>84</v>
      </c>
      <c r="AV2110" s="14" t="s">
        <v>24</v>
      </c>
      <c r="AW2110" s="14" t="s">
        <v>39</v>
      </c>
      <c r="AX2110" s="14" t="s">
        <v>76</v>
      </c>
      <c r="AY2110" s="250" t="s">
        <v>179</v>
      </c>
    </row>
    <row r="2111" spans="2:65" s="12" customFormat="1" ht="13.5">
      <c r="B2111" s="216"/>
      <c r="C2111" s="217"/>
      <c r="D2111" s="218" t="s">
        <v>189</v>
      </c>
      <c r="E2111" s="219" t="s">
        <v>22</v>
      </c>
      <c r="F2111" s="220" t="s">
        <v>1975</v>
      </c>
      <c r="G2111" s="217"/>
      <c r="H2111" s="221">
        <v>45.12</v>
      </c>
      <c r="I2111" s="222"/>
      <c r="J2111" s="217"/>
      <c r="K2111" s="217"/>
      <c r="L2111" s="223"/>
      <c r="M2111" s="224"/>
      <c r="N2111" s="225"/>
      <c r="O2111" s="225"/>
      <c r="P2111" s="225"/>
      <c r="Q2111" s="225"/>
      <c r="R2111" s="225"/>
      <c r="S2111" s="225"/>
      <c r="T2111" s="226"/>
      <c r="AT2111" s="227" t="s">
        <v>189</v>
      </c>
      <c r="AU2111" s="227" t="s">
        <v>84</v>
      </c>
      <c r="AV2111" s="12" t="s">
        <v>84</v>
      </c>
      <c r="AW2111" s="12" t="s">
        <v>39</v>
      </c>
      <c r="AX2111" s="12" t="s">
        <v>76</v>
      </c>
      <c r="AY2111" s="227" t="s">
        <v>179</v>
      </c>
    </row>
    <row r="2112" spans="2:65" s="13" customFormat="1" ht="13.5">
      <c r="B2112" s="228"/>
      <c r="C2112" s="229"/>
      <c r="D2112" s="230" t="s">
        <v>189</v>
      </c>
      <c r="E2112" s="231" t="s">
        <v>22</v>
      </c>
      <c r="F2112" s="232" t="s">
        <v>191</v>
      </c>
      <c r="G2112" s="229"/>
      <c r="H2112" s="233">
        <v>440.27100000000002</v>
      </c>
      <c r="I2112" s="234"/>
      <c r="J2112" s="229"/>
      <c r="K2112" s="229"/>
      <c r="L2112" s="235"/>
      <c r="M2112" s="236"/>
      <c r="N2112" s="237"/>
      <c r="O2112" s="237"/>
      <c r="P2112" s="237"/>
      <c r="Q2112" s="237"/>
      <c r="R2112" s="237"/>
      <c r="S2112" s="237"/>
      <c r="T2112" s="238"/>
      <c r="AT2112" s="239" t="s">
        <v>189</v>
      </c>
      <c r="AU2112" s="239" t="s">
        <v>84</v>
      </c>
      <c r="AV2112" s="13" t="s">
        <v>187</v>
      </c>
      <c r="AW2112" s="13" t="s">
        <v>39</v>
      </c>
      <c r="AX2112" s="13" t="s">
        <v>24</v>
      </c>
      <c r="AY2112" s="239" t="s">
        <v>179</v>
      </c>
    </row>
    <row r="2113" spans="2:65" s="1" customFormat="1" ht="31.5" customHeight="1">
      <c r="B2113" s="41"/>
      <c r="C2113" s="204" t="s">
        <v>1428</v>
      </c>
      <c r="D2113" s="204" t="s">
        <v>182</v>
      </c>
      <c r="E2113" s="205" t="s">
        <v>1976</v>
      </c>
      <c r="F2113" s="206" t="s">
        <v>1977</v>
      </c>
      <c r="G2113" s="207" t="s">
        <v>212</v>
      </c>
      <c r="H2113" s="208">
        <v>0.189</v>
      </c>
      <c r="I2113" s="209"/>
      <c r="J2113" s="210">
        <f>ROUND(I2113*H2113,2)</f>
        <v>0</v>
      </c>
      <c r="K2113" s="206" t="s">
        <v>280</v>
      </c>
      <c r="L2113" s="61"/>
      <c r="M2113" s="211" t="s">
        <v>22</v>
      </c>
      <c r="N2113" s="212" t="s">
        <v>47</v>
      </c>
      <c r="O2113" s="42"/>
      <c r="P2113" s="213">
        <f>O2113*H2113</f>
        <v>0</v>
      </c>
      <c r="Q2113" s="213">
        <v>0</v>
      </c>
      <c r="R2113" s="213">
        <f>Q2113*H2113</f>
        <v>0</v>
      </c>
      <c r="S2113" s="213">
        <v>0</v>
      </c>
      <c r="T2113" s="214">
        <f>S2113*H2113</f>
        <v>0</v>
      </c>
      <c r="AR2113" s="24" t="s">
        <v>187</v>
      </c>
      <c r="AT2113" s="24" t="s">
        <v>182</v>
      </c>
      <c r="AU2113" s="24" t="s">
        <v>84</v>
      </c>
      <c r="AY2113" s="24" t="s">
        <v>179</v>
      </c>
      <c r="BE2113" s="215">
        <f>IF(N2113="základní",J2113,0)</f>
        <v>0</v>
      </c>
      <c r="BF2113" s="215">
        <f>IF(N2113="snížená",J2113,0)</f>
        <v>0</v>
      </c>
      <c r="BG2113" s="215">
        <f>IF(N2113="zákl. přenesená",J2113,0)</f>
        <v>0</v>
      </c>
      <c r="BH2113" s="215">
        <f>IF(N2113="sníž. přenesená",J2113,0)</f>
        <v>0</v>
      </c>
      <c r="BI2113" s="215">
        <f>IF(N2113="nulová",J2113,0)</f>
        <v>0</v>
      </c>
      <c r="BJ2113" s="24" t="s">
        <v>24</v>
      </c>
      <c r="BK2113" s="215">
        <f>ROUND(I2113*H2113,2)</f>
        <v>0</v>
      </c>
      <c r="BL2113" s="24" t="s">
        <v>187</v>
      </c>
      <c r="BM2113" s="24" t="s">
        <v>1978</v>
      </c>
    </row>
    <row r="2114" spans="2:65" s="14" customFormat="1" ht="13.5">
      <c r="B2114" s="240"/>
      <c r="C2114" s="241"/>
      <c r="D2114" s="218" t="s">
        <v>189</v>
      </c>
      <c r="E2114" s="242" t="s">
        <v>22</v>
      </c>
      <c r="F2114" s="243" t="s">
        <v>1979</v>
      </c>
      <c r="G2114" s="241"/>
      <c r="H2114" s="244" t="s">
        <v>22</v>
      </c>
      <c r="I2114" s="245"/>
      <c r="J2114" s="241"/>
      <c r="K2114" s="241"/>
      <c r="L2114" s="246"/>
      <c r="M2114" s="247"/>
      <c r="N2114" s="248"/>
      <c r="O2114" s="248"/>
      <c r="P2114" s="248"/>
      <c r="Q2114" s="248"/>
      <c r="R2114" s="248"/>
      <c r="S2114" s="248"/>
      <c r="T2114" s="249"/>
      <c r="AT2114" s="250" t="s">
        <v>189</v>
      </c>
      <c r="AU2114" s="250" t="s">
        <v>84</v>
      </c>
      <c r="AV2114" s="14" t="s">
        <v>24</v>
      </c>
      <c r="AW2114" s="14" t="s">
        <v>39</v>
      </c>
      <c r="AX2114" s="14" t="s">
        <v>76</v>
      </c>
      <c r="AY2114" s="250" t="s">
        <v>179</v>
      </c>
    </row>
    <row r="2115" spans="2:65" s="12" customFormat="1" ht="13.5">
      <c r="B2115" s="216"/>
      <c r="C2115" s="217"/>
      <c r="D2115" s="218" t="s">
        <v>189</v>
      </c>
      <c r="E2115" s="219" t="s">
        <v>22</v>
      </c>
      <c r="F2115" s="220" t="s">
        <v>1980</v>
      </c>
      <c r="G2115" s="217"/>
      <c r="H2115" s="221">
        <v>0.189</v>
      </c>
      <c r="I2115" s="222"/>
      <c r="J2115" s="217"/>
      <c r="K2115" s="217"/>
      <c r="L2115" s="223"/>
      <c r="M2115" s="224"/>
      <c r="N2115" s="225"/>
      <c r="O2115" s="225"/>
      <c r="P2115" s="225"/>
      <c r="Q2115" s="225"/>
      <c r="R2115" s="225"/>
      <c r="S2115" s="225"/>
      <c r="T2115" s="226"/>
      <c r="AT2115" s="227" t="s">
        <v>189</v>
      </c>
      <c r="AU2115" s="227" t="s">
        <v>84</v>
      </c>
      <c r="AV2115" s="12" t="s">
        <v>84</v>
      </c>
      <c r="AW2115" s="12" t="s">
        <v>39</v>
      </c>
      <c r="AX2115" s="12" t="s">
        <v>76</v>
      </c>
      <c r="AY2115" s="227" t="s">
        <v>179</v>
      </c>
    </row>
    <row r="2116" spans="2:65" s="13" customFormat="1" ht="13.5">
      <c r="B2116" s="228"/>
      <c r="C2116" s="229"/>
      <c r="D2116" s="230" t="s">
        <v>189</v>
      </c>
      <c r="E2116" s="231" t="s">
        <v>22</v>
      </c>
      <c r="F2116" s="232" t="s">
        <v>191</v>
      </c>
      <c r="G2116" s="229"/>
      <c r="H2116" s="233">
        <v>0.189</v>
      </c>
      <c r="I2116" s="234"/>
      <c r="J2116" s="229"/>
      <c r="K2116" s="229"/>
      <c r="L2116" s="235"/>
      <c r="M2116" s="236"/>
      <c r="N2116" s="237"/>
      <c r="O2116" s="237"/>
      <c r="P2116" s="237"/>
      <c r="Q2116" s="237"/>
      <c r="R2116" s="237"/>
      <c r="S2116" s="237"/>
      <c r="T2116" s="238"/>
      <c r="AT2116" s="239" t="s">
        <v>189</v>
      </c>
      <c r="AU2116" s="239" t="s">
        <v>84</v>
      </c>
      <c r="AV2116" s="13" t="s">
        <v>187</v>
      </c>
      <c r="AW2116" s="13" t="s">
        <v>39</v>
      </c>
      <c r="AX2116" s="13" t="s">
        <v>24</v>
      </c>
      <c r="AY2116" s="239" t="s">
        <v>179</v>
      </c>
    </row>
    <row r="2117" spans="2:65" s="1" customFormat="1" ht="22.5" customHeight="1">
      <c r="B2117" s="41"/>
      <c r="C2117" s="204" t="s">
        <v>1981</v>
      </c>
      <c r="D2117" s="204" t="s">
        <v>182</v>
      </c>
      <c r="E2117" s="205" t="s">
        <v>1982</v>
      </c>
      <c r="F2117" s="206" t="s">
        <v>1983</v>
      </c>
      <c r="G2117" s="207" t="s">
        <v>212</v>
      </c>
      <c r="H2117" s="208">
        <v>7.0000000000000001E-3</v>
      </c>
      <c r="I2117" s="209"/>
      <c r="J2117" s="210">
        <f>ROUND(I2117*H2117,2)</f>
        <v>0</v>
      </c>
      <c r="K2117" s="206" t="s">
        <v>280</v>
      </c>
      <c r="L2117" s="61"/>
      <c r="M2117" s="211" t="s">
        <v>22</v>
      </c>
      <c r="N2117" s="212" t="s">
        <v>47</v>
      </c>
      <c r="O2117" s="42"/>
      <c r="P2117" s="213">
        <f>O2117*H2117</f>
        <v>0</v>
      </c>
      <c r="Q2117" s="213">
        <v>0</v>
      </c>
      <c r="R2117" s="213">
        <f>Q2117*H2117</f>
        <v>0</v>
      </c>
      <c r="S2117" s="213">
        <v>0</v>
      </c>
      <c r="T2117" s="214">
        <f>S2117*H2117</f>
        <v>0</v>
      </c>
      <c r="AR2117" s="24" t="s">
        <v>187</v>
      </c>
      <c r="AT2117" s="24" t="s">
        <v>182</v>
      </c>
      <c r="AU2117" s="24" t="s">
        <v>84</v>
      </c>
      <c r="AY2117" s="24" t="s">
        <v>179</v>
      </c>
      <c r="BE2117" s="215">
        <f>IF(N2117="základní",J2117,0)</f>
        <v>0</v>
      </c>
      <c r="BF2117" s="215">
        <f>IF(N2117="snížená",J2117,0)</f>
        <v>0</v>
      </c>
      <c r="BG2117" s="215">
        <f>IF(N2117="zákl. přenesená",J2117,0)</f>
        <v>0</v>
      </c>
      <c r="BH2117" s="215">
        <f>IF(N2117="sníž. přenesená",J2117,0)</f>
        <v>0</v>
      </c>
      <c r="BI2117" s="215">
        <f>IF(N2117="nulová",J2117,0)</f>
        <v>0</v>
      </c>
      <c r="BJ2117" s="24" t="s">
        <v>24</v>
      </c>
      <c r="BK2117" s="215">
        <f>ROUND(I2117*H2117,2)</f>
        <v>0</v>
      </c>
      <c r="BL2117" s="24" t="s">
        <v>187</v>
      </c>
      <c r="BM2117" s="24" t="s">
        <v>1984</v>
      </c>
    </row>
    <row r="2118" spans="2:65" s="14" customFormat="1" ht="13.5">
      <c r="B2118" s="240"/>
      <c r="C2118" s="241"/>
      <c r="D2118" s="218" t="s">
        <v>189</v>
      </c>
      <c r="E2118" s="242" t="s">
        <v>22</v>
      </c>
      <c r="F2118" s="243" t="s">
        <v>1943</v>
      </c>
      <c r="G2118" s="241"/>
      <c r="H2118" s="244" t="s">
        <v>22</v>
      </c>
      <c r="I2118" s="245"/>
      <c r="J2118" s="241"/>
      <c r="K2118" s="241"/>
      <c r="L2118" s="246"/>
      <c r="M2118" s="247"/>
      <c r="N2118" s="248"/>
      <c r="O2118" s="248"/>
      <c r="P2118" s="248"/>
      <c r="Q2118" s="248"/>
      <c r="R2118" s="248"/>
      <c r="S2118" s="248"/>
      <c r="T2118" s="249"/>
      <c r="AT2118" s="250" t="s">
        <v>189</v>
      </c>
      <c r="AU2118" s="250" t="s">
        <v>84</v>
      </c>
      <c r="AV2118" s="14" t="s">
        <v>24</v>
      </c>
      <c r="AW2118" s="14" t="s">
        <v>39</v>
      </c>
      <c r="AX2118" s="14" t="s">
        <v>76</v>
      </c>
      <c r="AY2118" s="250" t="s">
        <v>179</v>
      </c>
    </row>
    <row r="2119" spans="2:65" s="12" customFormat="1" ht="13.5">
      <c r="B2119" s="216"/>
      <c r="C2119" s="217"/>
      <c r="D2119" s="218" t="s">
        <v>189</v>
      </c>
      <c r="E2119" s="219" t="s">
        <v>22</v>
      </c>
      <c r="F2119" s="220" t="s">
        <v>1985</v>
      </c>
      <c r="G2119" s="217"/>
      <c r="H2119" s="221">
        <v>7.0000000000000001E-3</v>
      </c>
      <c r="I2119" s="222"/>
      <c r="J2119" s="217"/>
      <c r="K2119" s="217"/>
      <c r="L2119" s="223"/>
      <c r="M2119" s="224"/>
      <c r="N2119" s="225"/>
      <c r="O2119" s="225"/>
      <c r="P2119" s="225"/>
      <c r="Q2119" s="225"/>
      <c r="R2119" s="225"/>
      <c r="S2119" s="225"/>
      <c r="T2119" s="226"/>
      <c r="AT2119" s="227" t="s">
        <v>189</v>
      </c>
      <c r="AU2119" s="227" t="s">
        <v>84</v>
      </c>
      <c r="AV2119" s="12" t="s">
        <v>84</v>
      </c>
      <c r="AW2119" s="12" t="s">
        <v>39</v>
      </c>
      <c r="AX2119" s="12" t="s">
        <v>76</v>
      </c>
      <c r="AY2119" s="227" t="s">
        <v>179</v>
      </c>
    </row>
    <row r="2120" spans="2:65" s="13" customFormat="1" ht="13.5">
      <c r="B2120" s="228"/>
      <c r="C2120" s="229"/>
      <c r="D2120" s="230" t="s">
        <v>189</v>
      </c>
      <c r="E2120" s="231" t="s">
        <v>22</v>
      </c>
      <c r="F2120" s="232" t="s">
        <v>191</v>
      </c>
      <c r="G2120" s="229"/>
      <c r="H2120" s="233">
        <v>7.0000000000000001E-3</v>
      </c>
      <c r="I2120" s="234"/>
      <c r="J2120" s="229"/>
      <c r="K2120" s="229"/>
      <c r="L2120" s="235"/>
      <c r="M2120" s="236"/>
      <c r="N2120" s="237"/>
      <c r="O2120" s="237"/>
      <c r="P2120" s="237"/>
      <c r="Q2120" s="237"/>
      <c r="R2120" s="237"/>
      <c r="S2120" s="237"/>
      <c r="T2120" s="238"/>
      <c r="AT2120" s="239" t="s">
        <v>189</v>
      </c>
      <c r="AU2120" s="239" t="s">
        <v>84</v>
      </c>
      <c r="AV2120" s="13" t="s">
        <v>187</v>
      </c>
      <c r="AW2120" s="13" t="s">
        <v>39</v>
      </c>
      <c r="AX2120" s="13" t="s">
        <v>24</v>
      </c>
      <c r="AY2120" s="239" t="s">
        <v>179</v>
      </c>
    </row>
    <row r="2121" spans="2:65" s="1" customFormat="1" ht="22.5" customHeight="1">
      <c r="B2121" s="41"/>
      <c r="C2121" s="204" t="s">
        <v>1434</v>
      </c>
      <c r="D2121" s="204" t="s">
        <v>182</v>
      </c>
      <c r="E2121" s="205" t="s">
        <v>1986</v>
      </c>
      <c r="F2121" s="206" t="s">
        <v>1987</v>
      </c>
      <c r="G2121" s="207" t="s">
        <v>212</v>
      </c>
      <c r="H2121" s="208">
        <v>1.0999999999999999E-2</v>
      </c>
      <c r="I2121" s="209"/>
      <c r="J2121" s="210">
        <f>ROUND(I2121*H2121,2)</f>
        <v>0</v>
      </c>
      <c r="K2121" s="206" t="s">
        <v>280</v>
      </c>
      <c r="L2121" s="61"/>
      <c r="M2121" s="211" t="s">
        <v>22</v>
      </c>
      <c r="N2121" s="212" t="s">
        <v>47</v>
      </c>
      <c r="O2121" s="42"/>
      <c r="P2121" s="213">
        <f>O2121*H2121</f>
        <v>0</v>
      </c>
      <c r="Q2121" s="213">
        <v>0</v>
      </c>
      <c r="R2121" s="213">
        <f>Q2121*H2121</f>
        <v>0</v>
      </c>
      <c r="S2121" s="213">
        <v>0</v>
      </c>
      <c r="T2121" s="214">
        <f>S2121*H2121</f>
        <v>0</v>
      </c>
      <c r="AR2121" s="24" t="s">
        <v>187</v>
      </c>
      <c r="AT2121" s="24" t="s">
        <v>182</v>
      </c>
      <c r="AU2121" s="24" t="s">
        <v>84</v>
      </c>
      <c r="AY2121" s="24" t="s">
        <v>179</v>
      </c>
      <c r="BE2121" s="215">
        <f>IF(N2121="základní",J2121,0)</f>
        <v>0</v>
      </c>
      <c r="BF2121" s="215">
        <f>IF(N2121="snížená",J2121,0)</f>
        <v>0</v>
      </c>
      <c r="BG2121" s="215">
        <f>IF(N2121="zákl. přenesená",J2121,0)</f>
        <v>0</v>
      </c>
      <c r="BH2121" s="215">
        <f>IF(N2121="sníž. přenesená",J2121,0)</f>
        <v>0</v>
      </c>
      <c r="BI2121" s="215">
        <f>IF(N2121="nulová",J2121,0)</f>
        <v>0</v>
      </c>
      <c r="BJ2121" s="24" t="s">
        <v>24</v>
      </c>
      <c r="BK2121" s="215">
        <f>ROUND(I2121*H2121,2)</f>
        <v>0</v>
      </c>
      <c r="BL2121" s="24" t="s">
        <v>187</v>
      </c>
      <c r="BM2121" s="24" t="s">
        <v>1988</v>
      </c>
    </row>
    <row r="2122" spans="2:65" s="14" customFormat="1" ht="13.5">
      <c r="B2122" s="240"/>
      <c r="C2122" s="241"/>
      <c r="D2122" s="218" t="s">
        <v>189</v>
      </c>
      <c r="E2122" s="242" t="s">
        <v>22</v>
      </c>
      <c r="F2122" s="243" t="s">
        <v>1943</v>
      </c>
      <c r="G2122" s="241"/>
      <c r="H2122" s="244" t="s">
        <v>22</v>
      </c>
      <c r="I2122" s="245"/>
      <c r="J2122" s="241"/>
      <c r="K2122" s="241"/>
      <c r="L2122" s="246"/>
      <c r="M2122" s="247"/>
      <c r="N2122" s="248"/>
      <c r="O2122" s="248"/>
      <c r="P2122" s="248"/>
      <c r="Q2122" s="248"/>
      <c r="R2122" s="248"/>
      <c r="S2122" s="248"/>
      <c r="T2122" s="249"/>
      <c r="AT2122" s="250" t="s">
        <v>189</v>
      </c>
      <c r="AU2122" s="250" t="s">
        <v>84</v>
      </c>
      <c r="AV2122" s="14" t="s">
        <v>24</v>
      </c>
      <c r="AW2122" s="14" t="s">
        <v>39</v>
      </c>
      <c r="AX2122" s="14" t="s">
        <v>76</v>
      </c>
      <c r="AY2122" s="250" t="s">
        <v>179</v>
      </c>
    </row>
    <row r="2123" spans="2:65" s="12" customFormat="1" ht="13.5">
      <c r="B2123" s="216"/>
      <c r="C2123" s="217"/>
      <c r="D2123" s="218" t="s">
        <v>189</v>
      </c>
      <c r="E2123" s="219" t="s">
        <v>22</v>
      </c>
      <c r="F2123" s="220" t="s">
        <v>1989</v>
      </c>
      <c r="G2123" s="217"/>
      <c r="H2123" s="221">
        <v>1.0999999999999999E-2</v>
      </c>
      <c r="I2123" s="222"/>
      <c r="J2123" s="217"/>
      <c r="K2123" s="217"/>
      <c r="L2123" s="223"/>
      <c r="M2123" s="224"/>
      <c r="N2123" s="225"/>
      <c r="O2123" s="225"/>
      <c r="P2123" s="225"/>
      <c r="Q2123" s="225"/>
      <c r="R2123" s="225"/>
      <c r="S2123" s="225"/>
      <c r="T2123" s="226"/>
      <c r="AT2123" s="227" t="s">
        <v>189</v>
      </c>
      <c r="AU2123" s="227" t="s">
        <v>84</v>
      </c>
      <c r="AV2123" s="12" t="s">
        <v>84</v>
      </c>
      <c r="AW2123" s="12" t="s">
        <v>39</v>
      </c>
      <c r="AX2123" s="12" t="s">
        <v>76</v>
      </c>
      <c r="AY2123" s="227" t="s">
        <v>179</v>
      </c>
    </row>
    <row r="2124" spans="2:65" s="13" customFormat="1" ht="13.5">
      <c r="B2124" s="228"/>
      <c r="C2124" s="229"/>
      <c r="D2124" s="230" t="s">
        <v>189</v>
      </c>
      <c r="E2124" s="231" t="s">
        <v>22</v>
      </c>
      <c r="F2124" s="232" t="s">
        <v>191</v>
      </c>
      <c r="G2124" s="229"/>
      <c r="H2124" s="233">
        <v>1.0999999999999999E-2</v>
      </c>
      <c r="I2124" s="234"/>
      <c r="J2124" s="229"/>
      <c r="K2124" s="229"/>
      <c r="L2124" s="235"/>
      <c r="M2124" s="236"/>
      <c r="N2124" s="237"/>
      <c r="O2124" s="237"/>
      <c r="P2124" s="237"/>
      <c r="Q2124" s="237"/>
      <c r="R2124" s="237"/>
      <c r="S2124" s="237"/>
      <c r="T2124" s="238"/>
      <c r="AT2124" s="239" t="s">
        <v>189</v>
      </c>
      <c r="AU2124" s="239" t="s">
        <v>84</v>
      </c>
      <c r="AV2124" s="13" t="s">
        <v>187</v>
      </c>
      <c r="AW2124" s="13" t="s">
        <v>39</v>
      </c>
      <c r="AX2124" s="13" t="s">
        <v>24</v>
      </c>
      <c r="AY2124" s="239" t="s">
        <v>179</v>
      </c>
    </row>
    <row r="2125" spans="2:65" s="1" customFormat="1" ht="22.5" customHeight="1">
      <c r="B2125" s="41"/>
      <c r="C2125" s="204" t="s">
        <v>1990</v>
      </c>
      <c r="D2125" s="204" t="s">
        <v>182</v>
      </c>
      <c r="E2125" s="205" t="s">
        <v>1991</v>
      </c>
      <c r="F2125" s="206" t="s">
        <v>1992</v>
      </c>
      <c r="G2125" s="207" t="s">
        <v>212</v>
      </c>
      <c r="H2125" s="208">
        <v>0.45600000000000002</v>
      </c>
      <c r="I2125" s="209"/>
      <c r="J2125" s="210">
        <f>ROUND(I2125*H2125,2)</f>
        <v>0</v>
      </c>
      <c r="K2125" s="206" t="s">
        <v>280</v>
      </c>
      <c r="L2125" s="61"/>
      <c r="M2125" s="211" t="s">
        <v>22</v>
      </c>
      <c r="N2125" s="212" t="s">
        <v>47</v>
      </c>
      <c r="O2125" s="42"/>
      <c r="P2125" s="213">
        <f>O2125*H2125</f>
        <v>0</v>
      </c>
      <c r="Q2125" s="213">
        <v>0</v>
      </c>
      <c r="R2125" s="213">
        <f>Q2125*H2125</f>
        <v>0</v>
      </c>
      <c r="S2125" s="213">
        <v>0</v>
      </c>
      <c r="T2125" s="214">
        <f>S2125*H2125</f>
        <v>0</v>
      </c>
      <c r="AR2125" s="24" t="s">
        <v>187</v>
      </c>
      <c r="AT2125" s="24" t="s">
        <v>182</v>
      </c>
      <c r="AU2125" s="24" t="s">
        <v>84</v>
      </c>
      <c r="AY2125" s="24" t="s">
        <v>179</v>
      </c>
      <c r="BE2125" s="215">
        <f>IF(N2125="základní",J2125,0)</f>
        <v>0</v>
      </c>
      <c r="BF2125" s="215">
        <f>IF(N2125="snížená",J2125,0)</f>
        <v>0</v>
      </c>
      <c r="BG2125" s="215">
        <f>IF(N2125="zákl. přenesená",J2125,0)</f>
        <v>0</v>
      </c>
      <c r="BH2125" s="215">
        <f>IF(N2125="sníž. přenesená",J2125,0)</f>
        <v>0</v>
      </c>
      <c r="BI2125" s="215">
        <f>IF(N2125="nulová",J2125,0)</f>
        <v>0</v>
      </c>
      <c r="BJ2125" s="24" t="s">
        <v>24</v>
      </c>
      <c r="BK2125" s="215">
        <f>ROUND(I2125*H2125,2)</f>
        <v>0</v>
      </c>
      <c r="BL2125" s="24" t="s">
        <v>187</v>
      </c>
      <c r="BM2125" s="24" t="s">
        <v>1993</v>
      </c>
    </row>
    <row r="2126" spans="2:65" s="14" customFormat="1" ht="13.5">
      <c r="B2126" s="240"/>
      <c r="C2126" s="241"/>
      <c r="D2126" s="218" t="s">
        <v>189</v>
      </c>
      <c r="E2126" s="242" t="s">
        <v>22</v>
      </c>
      <c r="F2126" s="243" t="s">
        <v>1994</v>
      </c>
      <c r="G2126" s="241"/>
      <c r="H2126" s="244" t="s">
        <v>22</v>
      </c>
      <c r="I2126" s="245"/>
      <c r="J2126" s="241"/>
      <c r="K2126" s="241"/>
      <c r="L2126" s="246"/>
      <c r="M2126" s="247"/>
      <c r="N2126" s="248"/>
      <c r="O2126" s="248"/>
      <c r="P2126" s="248"/>
      <c r="Q2126" s="248"/>
      <c r="R2126" s="248"/>
      <c r="S2126" s="248"/>
      <c r="T2126" s="249"/>
      <c r="AT2126" s="250" t="s">
        <v>189</v>
      </c>
      <c r="AU2126" s="250" t="s">
        <v>84</v>
      </c>
      <c r="AV2126" s="14" t="s">
        <v>24</v>
      </c>
      <c r="AW2126" s="14" t="s">
        <v>39</v>
      </c>
      <c r="AX2126" s="14" t="s">
        <v>76</v>
      </c>
      <c r="AY2126" s="250" t="s">
        <v>179</v>
      </c>
    </row>
    <row r="2127" spans="2:65" s="12" customFormat="1" ht="13.5">
      <c r="B2127" s="216"/>
      <c r="C2127" s="217"/>
      <c r="D2127" s="218" t="s">
        <v>189</v>
      </c>
      <c r="E2127" s="219" t="s">
        <v>22</v>
      </c>
      <c r="F2127" s="220" t="s">
        <v>1995</v>
      </c>
      <c r="G2127" s="217"/>
      <c r="H2127" s="221">
        <v>0.439</v>
      </c>
      <c r="I2127" s="222"/>
      <c r="J2127" s="217"/>
      <c r="K2127" s="217"/>
      <c r="L2127" s="223"/>
      <c r="M2127" s="224"/>
      <c r="N2127" s="225"/>
      <c r="O2127" s="225"/>
      <c r="P2127" s="225"/>
      <c r="Q2127" s="225"/>
      <c r="R2127" s="225"/>
      <c r="S2127" s="225"/>
      <c r="T2127" s="226"/>
      <c r="AT2127" s="227" t="s">
        <v>189</v>
      </c>
      <c r="AU2127" s="227" t="s">
        <v>84</v>
      </c>
      <c r="AV2127" s="12" t="s">
        <v>84</v>
      </c>
      <c r="AW2127" s="12" t="s">
        <v>39</v>
      </c>
      <c r="AX2127" s="12" t="s">
        <v>76</v>
      </c>
      <c r="AY2127" s="227" t="s">
        <v>179</v>
      </c>
    </row>
    <row r="2128" spans="2:65" s="14" customFormat="1" ht="13.5">
      <c r="B2128" s="240"/>
      <c r="C2128" s="241"/>
      <c r="D2128" s="218" t="s">
        <v>189</v>
      </c>
      <c r="E2128" s="242" t="s">
        <v>22</v>
      </c>
      <c r="F2128" s="243" t="s">
        <v>1996</v>
      </c>
      <c r="G2128" s="241"/>
      <c r="H2128" s="244" t="s">
        <v>22</v>
      </c>
      <c r="I2128" s="245"/>
      <c r="J2128" s="241"/>
      <c r="K2128" s="241"/>
      <c r="L2128" s="246"/>
      <c r="M2128" s="247"/>
      <c r="N2128" s="248"/>
      <c r="O2128" s="248"/>
      <c r="P2128" s="248"/>
      <c r="Q2128" s="248"/>
      <c r="R2128" s="248"/>
      <c r="S2128" s="248"/>
      <c r="T2128" s="249"/>
      <c r="AT2128" s="250" t="s">
        <v>189</v>
      </c>
      <c r="AU2128" s="250" t="s">
        <v>84</v>
      </c>
      <c r="AV2128" s="14" t="s">
        <v>24</v>
      </c>
      <c r="AW2128" s="14" t="s">
        <v>39</v>
      </c>
      <c r="AX2128" s="14" t="s">
        <v>76</v>
      </c>
      <c r="AY2128" s="250" t="s">
        <v>179</v>
      </c>
    </row>
    <row r="2129" spans="2:65" s="12" customFormat="1" ht="13.5">
      <c r="B2129" s="216"/>
      <c r="C2129" s="217"/>
      <c r="D2129" s="218" t="s">
        <v>189</v>
      </c>
      <c r="E2129" s="219" t="s">
        <v>22</v>
      </c>
      <c r="F2129" s="220" t="s">
        <v>1963</v>
      </c>
      <c r="G2129" s="217"/>
      <c r="H2129" s="221">
        <v>275.71199999999999</v>
      </c>
      <c r="I2129" s="222"/>
      <c r="J2129" s="217"/>
      <c r="K2129" s="217"/>
      <c r="L2129" s="223"/>
      <c r="M2129" s="224"/>
      <c r="N2129" s="225"/>
      <c r="O2129" s="225"/>
      <c r="P2129" s="225"/>
      <c r="Q2129" s="225"/>
      <c r="R2129" s="225"/>
      <c r="S2129" s="225"/>
      <c r="T2129" s="226"/>
      <c r="AT2129" s="227" t="s">
        <v>189</v>
      </c>
      <c r="AU2129" s="227" t="s">
        <v>84</v>
      </c>
      <c r="AV2129" s="12" t="s">
        <v>84</v>
      </c>
      <c r="AW2129" s="12" t="s">
        <v>39</v>
      </c>
      <c r="AX2129" s="12" t="s">
        <v>76</v>
      </c>
      <c r="AY2129" s="227" t="s">
        <v>179</v>
      </c>
    </row>
    <row r="2130" spans="2:65" s="14" customFormat="1" ht="13.5">
      <c r="B2130" s="240"/>
      <c r="C2130" s="241"/>
      <c r="D2130" s="218" t="s">
        <v>189</v>
      </c>
      <c r="E2130" s="242" t="s">
        <v>22</v>
      </c>
      <c r="F2130" s="243" t="s">
        <v>1997</v>
      </c>
      <c r="G2130" s="241"/>
      <c r="H2130" s="244" t="s">
        <v>22</v>
      </c>
      <c r="I2130" s="245"/>
      <c r="J2130" s="241"/>
      <c r="K2130" s="241"/>
      <c r="L2130" s="246"/>
      <c r="M2130" s="247"/>
      <c r="N2130" s="248"/>
      <c r="O2130" s="248"/>
      <c r="P2130" s="248"/>
      <c r="Q2130" s="248"/>
      <c r="R2130" s="248"/>
      <c r="S2130" s="248"/>
      <c r="T2130" s="249"/>
      <c r="AT2130" s="250" t="s">
        <v>189</v>
      </c>
      <c r="AU2130" s="250" t="s">
        <v>84</v>
      </c>
      <c r="AV2130" s="14" t="s">
        <v>24</v>
      </c>
      <c r="AW2130" s="14" t="s">
        <v>39</v>
      </c>
      <c r="AX2130" s="14" t="s">
        <v>76</v>
      </c>
      <c r="AY2130" s="250" t="s">
        <v>179</v>
      </c>
    </row>
    <row r="2131" spans="2:65" s="12" customFormat="1" ht="13.5">
      <c r="B2131" s="216"/>
      <c r="C2131" s="217"/>
      <c r="D2131" s="218" t="s">
        <v>189</v>
      </c>
      <c r="E2131" s="219" t="s">
        <v>22</v>
      </c>
      <c r="F2131" s="220" t="s">
        <v>1998</v>
      </c>
      <c r="G2131" s="217"/>
      <c r="H2131" s="221">
        <v>57.6</v>
      </c>
      <c r="I2131" s="222"/>
      <c r="J2131" s="217"/>
      <c r="K2131" s="217"/>
      <c r="L2131" s="223"/>
      <c r="M2131" s="224"/>
      <c r="N2131" s="225"/>
      <c r="O2131" s="225"/>
      <c r="P2131" s="225"/>
      <c r="Q2131" s="225"/>
      <c r="R2131" s="225"/>
      <c r="S2131" s="225"/>
      <c r="T2131" s="226"/>
      <c r="AT2131" s="227" t="s">
        <v>189</v>
      </c>
      <c r="AU2131" s="227" t="s">
        <v>84</v>
      </c>
      <c r="AV2131" s="12" t="s">
        <v>84</v>
      </c>
      <c r="AW2131" s="12" t="s">
        <v>39</v>
      </c>
      <c r="AX2131" s="12" t="s">
        <v>76</v>
      </c>
      <c r="AY2131" s="227" t="s">
        <v>179</v>
      </c>
    </row>
    <row r="2132" spans="2:65" s="14" customFormat="1" ht="13.5">
      <c r="B2132" s="240"/>
      <c r="C2132" s="241"/>
      <c r="D2132" s="218" t="s">
        <v>189</v>
      </c>
      <c r="E2132" s="242" t="s">
        <v>22</v>
      </c>
      <c r="F2132" s="243" t="s">
        <v>1999</v>
      </c>
      <c r="G2132" s="241"/>
      <c r="H2132" s="244" t="s">
        <v>22</v>
      </c>
      <c r="I2132" s="245"/>
      <c r="J2132" s="241"/>
      <c r="K2132" s="241"/>
      <c r="L2132" s="246"/>
      <c r="M2132" s="247"/>
      <c r="N2132" s="248"/>
      <c r="O2132" s="248"/>
      <c r="P2132" s="248"/>
      <c r="Q2132" s="248"/>
      <c r="R2132" s="248"/>
      <c r="S2132" s="248"/>
      <c r="T2132" s="249"/>
      <c r="AT2132" s="250" t="s">
        <v>189</v>
      </c>
      <c r="AU2132" s="250" t="s">
        <v>84</v>
      </c>
      <c r="AV2132" s="14" t="s">
        <v>24</v>
      </c>
      <c r="AW2132" s="14" t="s">
        <v>39</v>
      </c>
      <c r="AX2132" s="14" t="s">
        <v>76</v>
      </c>
      <c r="AY2132" s="250" t="s">
        <v>179</v>
      </c>
    </row>
    <row r="2133" spans="2:65" s="12" customFormat="1" ht="13.5">
      <c r="B2133" s="216"/>
      <c r="C2133" s="217"/>
      <c r="D2133" s="218" t="s">
        <v>189</v>
      </c>
      <c r="E2133" s="219" t="s">
        <v>22</v>
      </c>
      <c r="F2133" s="220" t="s">
        <v>1975</v>
      </c>
      <c r="G2133" s="217"/>
      <c r="H2133" s="221">
        <v>45.12</v>
      </c>
      <c r="I2133" s="222"/>
      <c r="J2133" s="217"/>
      <c r="K2133" s="217"/>
      <c r="L2133" s="223"/>
      <c r="M2133" s="224"/>
      <c r="N2133" s="225"/>
      <c r="O2133" s="225"/>
      <c r="P2133" s="225"/>
      <c r="Q2133" s="225"/>
      <c r="R2133" s="225"/>
      <c r="S2133" s="225"/>
      <c r="T2133" s="226"/>
      <c r="AT2133" s="227" t="s">
        <v>189</v>
      </c>
      <c r="AU2133" s="227" t="s">
        <v>84</v>
      </c>
      <c r="AV2133" s="12" t="s">
        <v>84</v>
      </c>
      <c r="AW2133" s="12" t="s">
        <v>39</v>
      </c>
      <c r="AX2133" s="12" t="s">
        <v>76</v>
      </c>
      <c r="AY2133" s="227" t="s">
        <v>179</v>
      </c>
    </row>
    <row r="2134" spans="2:65" s="12" customFormat="1" ht="13.5">
      <c r="B2134" s="216"/>
      <c r="C2134" s="217"/>
      <c r="D2134" s="218" t="s">
        <v>189</v>
      </c>
      <c r="E2134" s="219" t="s">
        <v>22</v>
      </c>
      <c r="F2134" s="220" t="s">
        <v>2000</v>
      </c>
      <c r="G2134" s="217"/>
      <c r="H2134" s="221">
        <v>-378.41500000000002</v>
      </c>
      <c r="I2134" s="222"/>
      <c r="J2134" s="217"/>
      <c r="K2134" s="217"/>
      <c r="L2134" s="223"/>
      <c r="M2134" s="224"/>
      <c r="N2134" s="225"/>
      <c r="O2134" s="225"/>
      <c r="P2134" s="225"/>
      <c r="Q2134" s="225"/>
      <c r="R2134" s="225"/>
      <c r="S2134" s="225"/>
      <c r="T2134" s="226"/>
      <c r="AT2134" s="227" t="s">
        <v>189</v>
      </c>
      <c r="AU2134" s="227" t="s">
        <v>84</v>
      </c>
      <c r="AV2134" s="12" t="s">
        <v>84</v>
      </c>
      <c r="AW2134" s="12" t="s">
        <v>39</v>
      </c>
      <c r="AX2134" s="12" t="s">
        <v>76</v>
      </c>
      <c r="AY2134" s="227" t="s">
        <v>179</v>
      </c>
    </row>
    <row r="2135" spans="2:65" s="13" customFormat="1" ht="13.5">
      <c r="B2135" s="228"/>
      <c r="C2135" s="229"/>
      <c r="D2135" s="230" t="s">
        <v>189</v>
      </c>
      <c r="E2135" s="231" t="s">
        <v>22</v>
      </c>
      <c r="F2135" s="232" t="s">
        <v>191</v>
      </c>
      <c r="G2135" s="229"/>
      <c r="H2135" s="233">
        <v>0.456000000000017</v>
      </c>
      <c r="I2135" s="234"/>
      <c r="J2135" s="229"/>
      <c r="K2135" s="229"/>
      <c r="L2135" s="235"/>
      <c r="M2135" s="236"/>
      <c r="N2135" s="237"/>
      <c r="O2135" s="237"/>
      <c r="P2135" s="237"/>
      <c r="Q2135" s="237"/>
      <c r="R2135" s="237"/>
      <c r="S2135" s="237"/>
      <c r="T2135" s="238"/>
      <c r="AT2135" s="239" t="s">
        <v>189</v>
      </c>
      <c r="AU2135" s="239" t="s">
        <v>84</v>
      </c>
      <c r="AV2135" s="13" t="s">
        <v>187</v>
      </c>
      <c r="AW2135" s="13" t="s">
        <v>39</v>
      </c>
      <c r="AX2135" s="13" t="s">
        <v>24</v>
      </c>
      <c r="AY2135" s="239" t="s">
        <v>179</v>
      </c>
    </row>
    <row r="2136" spans="2:65" s="1" customFormat="1" ht="22.5" customHeight="1">
      <c r="B2136" s="41"/>
      <c r="C2136" s="204" t="s">
        <v>1437</v>
      </c>
      <c r="D2136" s="204" t="s">
        <v>182</v>
      </c>
      <c r="E2136" s="205" t="s">
        <v>2001</v>
      </c>
      <c r="F2136" s="206" t="s">
        <v>2002</v>
      </c>
      <c r="G2136" s="207" t="s">
        <v>328</v>
      </c>
      <c r="H2136" s="208">
        <v>1</v>
      </c>
      <c r="I2136" s="209"/>
      <c r="J2136" s="210">
        <f>ROUND(I2136*H2136,2)</f>
        <v>0</v>
      </c>
      <c r="K2136" s="206" t="s">
        <v>280</v>
      </c>
      <c r="L2136" s="61"/>
      <c r="M2136" s="211" t="s">
        <v>22</v>
      </c>
      <c r="N2136" s="212" t="s">
        <v>47</v>
      </c>
      <c r="O2136" s="42"/>
      <c r="P2136" s="213">
        <f>O2136*H2136</f>
        <v>0</v>
      </c>
      <c r="Q2136" s="213">
        <v>0</v>
      </c>
      <c r="R2136" s="213">
        <f>Q2136*H2136</f>
        <v>0</v>
      </c>
      <c r="S2136" s="213">
        <v>0</v>
      </c>
      <c r="T2136" s="214">
        <f>S2136*H2136</f>
        <v>0</v>
      </c>
      <c r="AR2136" s="24" t="s">
        <v>187</v>
      </c>
      <c r="AT2136" s="24" t="s">
        <v>182</v>
      </c>
      <c r="AU2136" s="24" t="s">
        <v>84</v>
      </c>
      <c r="AY2136" s="24" t="s">
        <v>179</v>
      </c>
      <c r="BE2136" s="215">
        <f>IF(N2136="základní",J2136,0)</f>
        <v>0</v>
      </c>
      <c r="BF2136" s="215">
        <f>IF(N2136="snížená",J2136,0)</f>
        <v>0</v>
      </c>
      <c r="BG2136" s="215">
        <f>IF(N2136="zákl. přenesená",J2136,0)</f>
        <v>0</v>
      </c>
      <c r="BH2136" s="215">
        <f>IF(N2136="sníž. přenesená",J2136,0)</f>
        <v>0</v>
      </c>
      <c r="BI2136" s="215">
        <f>IF(N2136="nulová",J2136,0)</f>
        <v>0</v>
      </c>
      <c r="BJ2136" s="24" t="s">
        <v>24</v>
      </c>
      <c r="BK2136" s="215">
        <f>ROUND(I2136*H2136,2)</f>
        <v>0</v>
      </c>
      <c r="BL2136" s="24" t="s">
        <v>187</v>
      </c>
      <c r="BM2136" s="24" t="s">
        <v>2003</v>
      </c>
    </row>
    <row r="2137" spans="2:65" s="12" customFormat="1" ht="13.5">
      <c r="B2137" s="216"/>
      <c r="C2137" s="217"/>
      <c r="D2137" s="218" t="s">
        <v>189</v>
      </c>
      <c r="E2137" s="219" t="s">
        <v>22</v>
      </c>
      <c r="F2137" s="220" t="s">
        <v>24</v>
      </c>
      <c r="G2137" s="217"/>
      <c r="H2137" s="221">
        <v>1</v>
      </c>
      <c r="I2137" s="222"/>
      <c r="J2137" s="217"/>
      <c r="K2137" s="217"/>
      <c r="L2137" s="223"/>
      <c r="M2137" s="224"/>
      <c r="N2137" s="225"/>
      <c r="O2137" s="225"/>
      <c r="P2137" s="225"/>
      <c r="Q2137" s="225"/>
      <c r="R2137" s="225"/>
      <c r="S2137" s="225"/>
      <c r="T2137" s="226"/>
      <c r="AT2137" s="227" t="s">
        <v>189</v>
      </c>
      <c r="AU2137" s="227" t="s">
        <v>84</v>
      </c>
      <c r="AV2137" s="12" t="s">
        <v>84</v>
      </c>
      <c r="AW2137" s="12" t="s">
        <v>39</v>
      </c>
      <c r="AX2137" s="12" t="s">
        <v>76</v>
      </c>
      <c r="AY2137" s="227" t="s">
        <v>179</v>
      </c>
    </row>
    <row r="2138" spans="2:65" s="13" customFormat="1" ht="13.5">
      <c r="B2138" s="228"/>
      <c r="C2138" s="229"/>
      <c r="D2138" s="230" t="s">
        <v>189</v>
      </c>
      <c r="E2138" s="231" t="s">
        <v>22</v>
      </c>
      <c r="F2138" s="232" t="s">
        <v>191</v>
      </c>
      <c r="G2138" s="229"/>
      <c r="H2138" s="233">
        <v>1</v>
      </c>
      <c r="I2138" s="234"/>
      <c r="J2138" s="229"/>
      <c r="K2138" s="229"/>
      <c r="L2138" s="235"/>
      <c r="M2138" s="236"/>
      <c r="N2138" s="237"/>
      <c r="O2138" s="237"/>
      <c r="P2138" s="237"/>
      <c r="Q2138" s="237"/>
      <c r="R2138" s="237"/>
      <c r="S2138" s="237"/>
      <c r="T2138" s="238"/>
      <c r="AT2138" s="239" t="s">
        <v>189</v>
      </c>
      <c r="AU2138" s="239" t="s">
        <v>84</v>
      </c>
      <c r="AV2138" s="13" t="s">
        <v>187</v>
      </c>
      <c r="AW2138" s="13" t="s">
        <v>39</v>
      </c>
      <c r="AX2138" s="13" t="s">
        <v>24</v>
      </c>
      <c r="AY2138" s="239" t="s">
        <v>179</v>
      </c>
    </row>
    <row r="2139" spans="2:65" s="1" customFormat="1" ht="31.5" customHeight="1">
      <c r="B2139" s="41"/>
      <c r="C2139" s="204" t="s">
        <v>2004</v>
      </c>
      <c r="D2139" s="204" t="s">
        <v>182</v>
      </c>
      <c r="E2139" s="205" t="s">
        <v>2005</v>
      </c>
      <c r="F2139" s="206" t="s">
        <v>2006</v>
      </c>
      <c r="G2139" s="207" t="s">
        <v>212</v>
      </c>
      <c r="H2139" s="208">
        <v>4.7300000000000004</v>
      </c>
      <c r="I2139" s="209"/>
      <c r="J2139" s="210">
        <f>ROUND(I2139*H2139,2)</f>
        <v>0</v>
      </c>
      <c r="K2139" s="206" t="s">
        <v>186</v>
      </c>
      <c r="L2139" s="61"/>
      <c r="M2139" s="211" t="s">
        <v>22</v>
      </c>
      <c r="N2139" s="212" t="s">
        <v>47</v>
      </c>
      <c r="O2139" s="42"/>
      <c r="P2139" s="213">
        <f>O2139*H2139</f>
        <v>0</v>
      </c>
      <c r="Q2139" s="213">
        <v>0</v>
      </c>
      <c r="R2139" s="213">
        <f>Q2139*H2139</f>
        <v>0</v>
      </c>
      <c r="S2139" s="213">
        <v>0</v>
      </c>
      <c r="T2139" s="214">
        <f>S2139*H2139</f>
        <v>0</v>
      </c>
      <c r="AR2139" s="24" t="s">
        <v>266</v>
      </c>
      <c r="AT2139" s="24" t="s">
        <v>182</v>
      </c>
      <c r="AU2139" s="24" t="s">
        <v>84</v>
      </c>
      <c r="AY2139" s="24" t="s">
        <v>179</v>
      </c>
      <c r="BE2139" s="215">
        <f>IF(N2139="základní",J2139,0)</f>
        <v>0</v>
      </c>
      <c r="BF2139" s="215">
        <f>IF(N2139="snížená",J2139,0)</f>
        <v>0</v>
      </c>
      <c r="BG2139" s="215">
        <f>IF(N2139="zákl. přenesená",J2139,0)</f>
        <v>0</v>
      </c>
      <c r="BH2139" s="215">
        <f>IF(N2139="sníž. přenesená",J2139,0)</f>
        <v>0</v>
      </c>
      <c r="BI2139" s="215">
        <f>IF(N2139="nulová",J2139,0)</f>
        <v>0</v>
      </c>
      <c r="BJ2139" s="24" t="s">
        <v>24</v>
      </c>
      <c r="BK2139" s="215">
        <f>ROUND(I2139*H2139,2)</f>
        <v>0</v>
      </c>
      <c r="BL2139" s="24" t="s">
        <v>266</v>
      </c>
      <c r="BM2139" s="24" t="s">
        <v>2007</v>
      </c>
    </row>
    <row r="2140" spans="2:65" s="12" customFormat="1" ht="13.5">
      <c r="B2140" s="216"/>
      <c r="C2140" s="217"/>
      <c r="D2140" s="218" t="s">
        <v>189</v>
      </c>
      <c r="E2140" s="219" t="s">
        <v>22</v>
      </c>
      <c r="F2140" s="220" t="s">
        <v>2008</v>
      </c>
      <c r="G2140" s="217"/>
      <c r="H2140" s="221">
        <v>4.7300000000000004</v>
      </c>
      <c r="I2140" s="222"/>
      <c r="J2140" s="217"/>
      <c r="K2140" s="217"/>
      <c r="L2140" s="223"/>
      <c r="M2140" s="224"/>
      <c r="N2140" s="225"/>
      <c r="O2140" s="225"/>
      <c r="P2140" s="225"/>
      <c r="Q2140" s="225"/>
      <c r="R2140" s="225"/>
      <c r="S2140" s="225"/>
      <c r="T2140" s="226"/>
      <c r="AT2140" s="227" t="s">
        <v>189</v>
      </c>
      <c r="AU2140" s="227" t="s">
        <v>84</v>
      </c>
      <c r="AV2140" s="12" t="s">
        <v>84</v>
      </c>
      <c r="AW2140" s="12" t="s">
        <v>39</v>
      </c>
      <c r="AX2140" s="12" t="s">
        <v>76</v>
      </c>
      <c r="AY2140" s="227" t="s">
        <v>179</v>
      </c>
    </row>
    <row r="2141" spans="2:65" s="13" customFormat="1" ht="13.5">
      <c r="B2141" s="228"/>
      <c r="C2141" s="229"/>
      <c r="D2141" s="230" t="s">
        <v>189</v>
      </c>
      <c r="E2141" s="231" t="s">
        <v>22</v>
      </c>
      <c r="F2141" s="232" t="s">
        <v>191</v>
      </c>
      <c r="G2141" s="229"/>
      <c r="H2141" s="233">
        <v>4.7300000000000004</v>
      </c>
      <c r="I2141" s="234"/>
      <c r="J2141" s="229"/>
      <c r="K2141" s="229"/>
      <c r="L2141" s="235"/>
      <c r="M2141" s="236"/>
      <c r="N2141" s="237"/>
      <c r="O2141" s="237"/>
      <c r="P2141" s="237"/>
      <c r="Q2141" s="237"/>
      <c r="R2141" s="237"/>
      <c r="S2141" s="237"/>
      <c r="T2141" s="238"/>
      <c r="AT2141" s="239" t="s">
        <v>189</v>
      </c>
      <c r="AU2141" s="239" t="s">
        <v>84</v>
      </c>
      <c r="AV2141" s="13" t="s">
        <v>187</v>
      </c>
      <c r="AW2141" s="13" t="s">
        <v>39</v>
      </c>
      <c r="AX2141" s="13" t="s">
        <v>24</v>
      </c>
      <c r="AY2141" s="239" t="s">
        <v>179</v>
      </c>
    </row>
    <row r="2142" spans="2:65" s="1" customFormat="1" ht="31.5" customHeight="1">
      <c r="B2142" s="41"/>
      <c r="C2142" s="204" t="s">
        <v>1444</v>
      </c>
      <c r="D2142" s="204" t="s">
        <v>182</v>
      </c>
      <c r="E2142" s="205" t="s">
        <v>2009</v>
      </c>
      <c r="F2142" s="206" t="s">
        <v>2010</v>
      </c>
      <c r="G2142" s="207" t="s">
        <v>212</v>
      </c>
      <c r="H2142" s="208">
        <v>0.69399999999999995</v>
      </c>
      <c r="I2142" s="209"/>
      <c r="J2142" s="210">
        <f>ROUND(I2142*H2142,2)</f>
        <v>0</v>
      </c>
      <c r="K2142" s="206" t="s">
        <v>186</v>
      </c>
      <c r="L2142" s="61"/>
      <c r="M2142" s="211" t="s">
        <v>22</v>
      </c>
      <c r="N2142" s="212" t="s">
        <v>47</v>
      </c>
      <c r="O2142" s="42"/>
      <c r="P2142" s="213">
        <f>O2142*H2142</f>
        <v>0</v>
      </c>
      <c r="Q2142" s="213">
        <v>0</v>
      </c>
      <c r="R2142" s="213">
        <f>Q2142*H2142</f>
        <v>0</v>
      </c>
      <c r="S2142" s="213">
        <v>0</v>
      </c>
      <c r="T2142" s="214">
        <f>S2142*H2142</f>
        <v>0</v>
      </c>
      <c r="AR2142" s="24" t="s">
        <v>187</v>
      </c>
      <c r="AT2142" s="24" t="s">
        <v>182</v>
      </c>
      <c r="AU2142" s="24" t="s">
        <v>84</v>
      </c>
      <c r="AY2142" s="24" t="s">
        <v>179</v>
      </c>
      <c r="BE2142" s="215">
        <f>IF(N2142="základní",J2142,0)</f>
        <v>0</v>
      </c>
      <c r="BF2142" s="215">
        <f>IF(N2142="snížená",J2142,0)</f>
        <v>0</v>
      </c>
      <c r="BG2142" s="215">
        <f>IF(N2142="zákl. přenesená",J2142,0)</f>
        <v>0</v>
      </c>
      <c r="BH2142" s="215">
        <f>IF(N2142="sníž. přenesená",J2142,0)</f>
        <v>0</v>
      </c>
      <c r="BI2142" s="215">
        <f>IF(N2142="nulová",J2142,0)</f>
        <v>0</v>
      </c>
      <c r="BJ2142" s="24" t="s">
        <v>24</v>
      </c>
      <c r="BK2142" s="215">
        <f>ROUND(I2142*H2142,2)</f>
        <v>0</v>
      </c>
      <c r="BL2142" s="24" t="s">
        <v>187</v>
      </c>
      <c r="BM2142" s="24" t="s">
        <v>2011</v>
      </c>
    </row>
    <row r="2143" spans="2:65" s="12" customFormat="1" ht="13.5">
      <c r="B2143" s="216"/>
      <c r="C2143" s="217"/>
      <c r="D2143" s="218" t="s">
        <v>189</v>
      </c>
      <c r="E2143" s="219" t="s">
        <v>22</v>
      </c>
      <c r="F2143" s="220" t="s">
        <v>2012</v>
      </c>
      <c r="G2143" s="217"/>
      <c r="H2143" s="221">
        <v>0.69399999999999995</v>
      </c>
      <c r="I2143" s="222"/>
      <c r="J2143" s="217"/>
      <c r="K2143" s="217"/>
      <c r="L2143" s="223"/>
      <c r="M2143" s="224"/>
      <c r="N2143" s="225"/>
      <c r="O2143" s="225"/>
      <c r="P2143" s="225"/>
      <c r="Q2143" s="225"/>
      <c r="R2143" s="225"/>
      <c r="S2143" s="225"/>
      <c r="T2143" s="226"/>
      <c r="AT2143" s="227" t="s">
        <v>189</v>
      </c>
      <c r="AU2143" s="227" t="s">
        <v>84</v>
      </c>
      <c r="AV2143" s="12" t="s">
        <v>84</v>
      </c>
      <c r="AW2143" s="12" t="s">
        <v>39</v>
      </c>
      <c r="AX2143" s="12" t="s">
        <v>76</v>
      </c>
      <c r="AY2143" s="227" t="s">
        <v>179</v>
      </c>
    </row>
    <row r="2144" spans="2:65" s="13" customFormat="1" ht="13.5">
      <c r="B2144" s="228"/>
      <c r="C2144" s="229"/>
      <c r="D2144" s="218" t="s">
        <v>189</v>
      </c>
      <c r="E2144" s="251" t="s">
        <v>22</v>
      </c>
      <c r="F2144" s="252" t="s">
        <v>191</v>
      </c>
      <c r="G2144" s="229"/>
      <c r="H2144" s="253">
        <v>0.69399999999999995</v>
      </c>
      <c r="I2144" s="234"/>
      <c r="J2144" s="229"/>
      <c r="K2144" s="229"/>
      <c r="L2144" s="235"/>
      <c r="M2144" s="236"/>
      <c r="N2144" s="237"/>
      <c r="O2144" s="237"/>
      <c r="P2144" s="237"/>
      <c r="Q2144" s="237"/>
      <c r="R2144" s="237"/>
      <c r="S2144" s="237"/>
      <c r="T2144" s="238"/>
      <c r="AT2144" s="239" t="s">
        <v>189</v>
      </c>
      <c r="AU2144" s="239" t="s">
        <v>84</v>
      </c>
      <c r="AV2144" s="13" t="s">
        <v>187</v>
      </c>
      <c r="AW2144" s="13" t="s">
        <v>39</v>
      </c>
      <c r="AX2144" s="13" t="s">
        <v>24</v>
      </c>
      <c r="AY2144" s="239" t="s">
        <v>179</v>
      </c>
    </row>
    <row r="2145" spans="2:65" s="11" customFormat="1" ht="29.85" customHeight="1">
      <c r="B2145" s="187"/>
      <c r="C2145" s="188"/>
      <c r="D2145" s="201" t="s">
        <v>75</v>
      </c>
      <c r="E2145" s="202" t="s">
        <v>2013</v>
      </c>
      <c r="F2145" s="202" t="s">
        <v>2014</v>
      </c>
      <c r="G2145" s="188"/>
      <c r="H2145" s="188"/>
      <c r="I2145" s="191"/>
      <c r="J2145" s="203">
        <f>BK2145</f>
        <v>0</v>
      </c>
      <c r="K2145" s="188"/>
      <c r="L2145" s="193"/>
      <c r="M2145" s="194"/>
      <c r="N2145" s="195"/>
      <c r="O2145" s="195"/>
      <c r="P2145" s="196">
        <f>SUM(P2146:P2158)</f>
        <v>0</v>
      </c>
      <c r="Q2145" s="195"/>
      <c r="R2145" s="196">
        <f>SUM(R2146:R2158)</f>
        <v>0</v>
      </c>
      <c r="S2145" s="195"/>
      <c r="T2145" s="197">
        <f>SUM(T2146:T2158)</f>
        <v>0</v>
      </c>
      <c r="AR2145" s="198" t="s">
        <v>84</v>
      </c>
      <c r="AT2145" s="199" t="s">
        <v>75</v>
      </c>
      <c r="AU2145" s="199" t="s">
        <v>24</v>
      </c>
      <c r="AY2145" s="198" t="s">
        <v>179</v>
      </c>
      <c r="BK2145" s="200">
        <f>SUM(BK2146:BK2158)</f>
        <v>0</v>
      </c>
    </row>
    <row r="2146" spans="2:65" s="1" customFormat="1" ht="22.5" customHeight="1">
      <c r="B2146" s="41"/>
      <c r="C2146" s="254" t="s">
        <v>2015</v>
      </c>
      <c r="D2146" s="254" t="s">
        <v>267</v>
      </c>
      <c r="E2146" s="255" t="s">
        <v>2016</v>
      </c>
      <c r="F2146" s="256" t="s">
        <v>2017</v>
      </c>
      <c r="G2146" s="257" t="s">
        <v>185</v>
      </c>
      <c r="H2146" s="258">
        <v>5.4050000000000002</v>
      </c>
      <c r="I2146" s="259"/>
      <c r="J2146" s="260">
        <f>ROUND(I2146*H2146,2)</f>
        <v>0</v>
      </c>
      <c r="K2146" s="256" t="s">
        <v>186</v>
      </c>
      <c r="L2146" s="261"/>
      <c r="M2146" s="262" t="s">
        <v>22</v>
      </c>
      <c r="N2146" s="263" t="s">
        <v>47</v>
      </c>
      <c r="O2146" s="42"/>
      <c r="P2146" s="213">
        <f>O2146*H2146</f>
        <v>0</v>
      </c>
      <c r="Q2146" s="213">
        <v>0</v>
      </c>
      <c r="R2146" s="213">
        <f>Q2146*H2146</f>
        <v>0</v>
      </c>
      <c r="S2146" s="213">
        <v>0</v>
      </c>
      <c r="T2146" s="214">
        <f>S2146*H2146</f>
        <v>0</v>
      </c>
      <c r="AR2146" s="24" t="s">
        <v>311</v>
      </c>
      <c r="AT2146" s="24" t="s">
        <v>267</v>
      </c>
      <c r="AU2146" s="24" t="s">
        <v>84</v>
      </c>
      <c r="AY2146" s="24" t="s">
        <v>179</v>
      </c>
      <c r="BE2146" s="215">
        <f>IF(N2146="základní",J2146,0)</f>
        <v>0</v>
      </c>
      <c r="BF2146" s="215">
        <f>IF(N2146="snížená",J2146,0)</f>
        <v>0</v>
      </c>
      <c r="BG2146" s="215">
        <f>IF(N2146="zákl. přenesená",J2146,0)</f>
        <v>0</v>
      </c>
      <c r="BH2146" s="215">
        <f>IF(N2146="sníž. přenesená",J2146,0)</f>
        <v>0</v>
      </c>
      <c r="BI2146" s="215">
        <f>IF(N2146="nulová",J2146,0)</f>
        <v>0</v>
      </c>
      <c r="BJ2146" s="24" t="s">
        <v>24</v>
      </c>
      <c r="BK2146" s="215">
        <f>ROUND(I2146*H2146,2)</f>
        <v>0</v>
      </c>
      <c r="BL2146" s="24" t="s">
        <v>266</v>
      </c>
      <c r="BM2146" s="24" t="s">
        <v>2018</v>
      </c>
    </row>
    <row r="2147" spans="2:65" s="12" customFormat="1" ht="13.5">
      <c r="B2147" s="216"/>
      <c r="C2147" s="217"/>
      <c r="D2147" s="218" t="s">
        <v>189</v>
      </c>
      <c r="E2147" s="219" t="s">
        <v>22</v>
      </c>
      <c r="F2147" s="220" t="s">
        <v>2019</v>
      </c>
      <c r="G2147" s="217"/>
      <c r="H2147" s="221">
        <v>5.4050000000000002</v>
      </c>
      <c r="I2147" s="222"/>
      <c r="J2147" s="217"/>
      <c r="K2147" s="217"/>
      <c r="L2147" s="223"/>
      <c r="M2147" s="224"/>
      <c r="N2147" s="225"/>
      <c r="O2147" s="225"/>
      <c r="P2147" s="225"/>
      <c r="Q2147" s="225"/>
      <c r="R2147" s="225"/>
      <c r="S2147" s="225"/>
      <c r="T2147" s="226"/>
      <c r="AT2147" s="227" t="s">
        <v>189</v>
      </c>
      <c r="AU2147" s="227" t="s">
        <v>84</v>
      </c>
      <c r="AV2147" s="12" t="s">
        <v>84</v>
      </c>
      <c r="AW2147" s="12" t="s">
        <v>39</v>
      </c>
      <c r="AX2147" s="12" t="s">
        <v>76</v>
      </c>
      <c r="AY2147" s="227" t="s">
        <v>179</v>
      </c>
    </row>
    <row r="2148" spans="2:65" s="13" customFormat="1" ht="13.5">
      <c r="B2148" s="228"/>
      <c r="C2148" s="229"/>
      <c r="D2148" s="230" t="s">
        <v>189</v>
      </c>
      <c r="E2148" s="231" t="s">
        <v>22</v>
      </c>
      <c r="F2148" s="232" t="s">
        <v>191</v>
      </c>
      <c r="G2148" s="229"/>
      <c r="H2148" s="233">
        <v>5.4050000000000002</v>
      </c>
      <c r="I2148" s="234"/>
      <c r="J2148" s="229"/>
      <c r="K2148" s="229"/>
      <c r="L2148" s="235"/>
      <c r="M2148" s="236"/>
      <c r="N2148" s="237"/>
      <c r="O2148" s="237"/>
      <c r="P2148" s="237"/>
      <c r="Q2148" s="237"/>
      <c r="R2148" s="237"/>
      <c r="S2148" s="237"/>
      <c r="T2148" s="238"/>
      <c r="AT2148" s="239" t="s">
        <v>189</v>
      </c>
      <c r="AU2148" s="239" t="s">
        <v>84</v>
      </c>
      <c r="AV2148" s="13" t="s">
        <v>187</v>
      </c>
      <c r="AW2148" s="13" t="s">
        <v>39</v>
      </c>
      <c r="AX2148" s="13" t="s">
        <v>24</v>
      </c>
      <c r="AY2148" s="239" t="s">
        <v>179</v>
      </c>
    </row>
    <row r="2149" spans="2:65" s="1" customFormat="1" ht="31.5" customHeight="1">
      <c r="B2149" s="41"/>
      <c r="C2149" s="204" t="s">
        <v>1448</v>
      </c>
      <c r="D2149" s="204" t="s">
        <v>182</v>
      </c>
      <c r="E2149" s="205" t="s">
        <v>2020</v>
      </c>
      <c r="F2149" s="206" t="s">
        <v>2021</v>
      </c>
      <c r="G2149" s="207" t="s">
        <v>185</v>
      </c>
      <c r="H2149" s="208">
        <v>4.9139999999999997</v>
      </c>
      <c r="I2149" s="209"/>
      <c r="J2149" s="210">
        <f>ROUND(I2149*H2149,2)</f>
        <v>0</v>
      </c>
      <c r="K2149" s="206" t="s">
        <v>186</v>
      </c>
      <c r="L2149" s="61"/>
      <c r="M2149" s="211" t="s">
        <v>22</v>
      </c>
      <c r="N2149" s="212" t="s">
        <v>47</v>
      </c>
      <c r="O2149" s="42"/>
      <c r="P2149" s="213">
        <f>O2149*H2149</f>
        <v>0</v>
      </c>
      <c r="Q2149" s="213">
        <v>0</v>
      </c>
      <c r="R2149" s="213">
        <f>Q2149*H2149</f>
        <v>0</v>
      </c>
      <c r="S2149" s="213">
        <v>0</v>
      </c>
      <c r="T2149" s="214">
        <f>S2149*H2149</f>
        <v>0</v>
      </c>
      <c r="AR2149" s="24" t="s">
        <v>266</v>
      </c>
      <c r="AT2149" s="24" t="s">
        <v>182</v>
      </c>
      <c r="AU2149" s="24" t="s">
        <v>84</v>
      </c>
      <c r="AY2149" s="24" t="s">
        <v>179</v>
      </c>
      <c r="BE2149" s="215">
        <f>IF(N2149="základní",J2149,0)</f>
        <v>0</v>
      </c>
      <c r="BF2149" s="215">
        <f>IF(N2149="snížená",J2149,0)</f>
        <v>0</v>
      </c>
      <c r="BG2149" s="215">
        <f>IF(N2149="zákl. přenesená",J2149,0)</f>
        <v>0</v>
      </c>
      <c r="BH2149" s="215">
        <f>IF(N2149="sníž. přenesená",J2149,0)</f>
        <v>0</v>
      </c>
      <c r="BI2149" s="215">
        <f>IF(N2149="nulová",J2149,0)</f>
        <v>0</v>
      </c>
      <c r="BJ2149" s="24" t="s">
        <v>24</v>
      </c>
      <c r="BK2149" s="215">
        <f>ROUND(I2149*H2149,2)</f>
        <v>0</v>
      </c>
      <c r="BL2149" s="24" t="s">
        <v>266</v>
      </c>
      <c r="BM2149" s="24" t="s">
        <v>2022</v>
      </c>
    </row>
    <row r="2150" spans="2:65" s="14" customFormat="1" ht="13.5">
      <c r="B2150" s="240"/>
      <c r="C2150" s="241"/>
      <c r="D2150" s="218" t="s">
        <v>189</v>
      </c>
      <c r="E2150" s="242" t="s">
        <v>22</v>
      </c>
      <c r="F2150" s="243" t="s">
        <v>317</v>
      </c>
      <c r="G2150" s="241"/>
      <c r="H2150" s="244" t="s">
        <v>22</v>
      </c>
      <c r="I2150" s="245"/>
      <c r="J2150" s="241"/>
      <c r="K2150" s="241"/>
      <c r="L2150" s="246"/>
      <c r="M2150" s="247"/>
      <c r="N2150" s="248"/>
      <c r="O2150" s="248"/>
      <c r="P2150" s="248"/>
      <c r="Q2150" s="248"/>
      <c r="R2150" s="248"/>
      <c r="S2150" s="248"/>
      <c r="T2150" s="249"/>
      <c r="AT2150" s="250" t="s">
        <v>189</v>
      </c>
      <c r="AU2150" s="250" t="s">
        <v>84</v>
      </c>
      <c r="AV2150" s="14" t="s">
        <v>24</v>
      </c>
      <c r="AW2150" s="14" t="s">
        <v>39</v>
      </c>
      <c r="AX2150" s="14" t="s">
        <v>76</v>
      </c>
      <c r="AY2150" s="250" t="s">
        <v>179</v>
      </c>
    </row>
    <row r="2151" spans="2:65" s="12" customFormat="1" ht="13.5">
      <c r="B2151" s="216"/>
      <c r="C2151" s="217"/>
      <c r="D2151" s="218" t="s">
        <v>189</v>
      </c>
      <c r="E2151" s="219" t="s">
        <v>22</v>
      </c>
      <c r="F2151" s="220" t="s">
        <v>469</v>
      </c>
      <c r="G2151" s="217"/>
      <c r="H2151" s="221">
        <v>4.9139999999999997</v>
      </c>
      <c r="I2151" s="222"/>
      <c r="J2151" s="217"/>
      <c r="K2151" s="217"/>
      <c r="L2151" s="223"/>
      <c r="M2151" s="224"/>
      <c r="N2151" s="225"/>
      <c r="O2151" s="225"/>
      <c r="P2151" s="225"/>
      <c r="Q2151" s="225"/>
      <c r="R2151" s="225"/>
      <c r="S2151" s="225"/>
      <c r="T2151" s="226"/>
      <c r="AT2151" s="227" t="s">
        <v>189</v>
      </c>
      <c r="AU2151" s="227" t="s">
        <v>84</v>
      </c>
      <c r="AV2151" s="12" t="s">
        <v>84</v>
      </c>
      <c r="AW2151" s="12" t="s">
        <v>39</v>
      </c>
      <c r="AX2151" s="12" t="s">
        <v>76</v>
      </c>
      <c r="AY2151" s="227" t="s">
        <v>179</v>
      </c>
    </row>
    <row r="2152" spans="2:65" s="13" customFormat="1" ht="13.5">
      <c r="B2152" s="228"/>
      <c r="C2152" s="229"/>
      <c r="D2152" s="230" t="s">
        <v>189</v>
      </c>
      <c r="E2152" s="231" t="s">
        <v>22</v>
      </c>
      <c r="F2152" s="232" t="s">
        <v>191</v>
      </c>
      <c r="G2152" s="229"/>
      <c r="H2152" s="233">
        <v>4.9139999999999997</v>
      </c>
      <c r="I2152" s="234"/>
      <c r="J2152" s="229"/>
      <c r="K2152" s="229"/>
      <c r="L2152" s="235"/>
      <c r="M2152" s="236"/>
      <c r="N2152" s="237"/>
      <c r="O2152" s="237"/>
      <c r="P2152" s="237"/>
      <c r="Q2152" s="237"/>
      <c r="R2152" s="237"/>
      <c r="S2152" s="237"/>
      <c r="T2152" s="238"/>
      <c r="AT2152" s="239" t="s">
        <v>189</v>
      </c>
      <c r="AU2152" s="239" t="s">
        <v>84</v>
      </c>
      <c r="AV2152" s="13" t="s">
        <v>187</v>
      </c>
      <c r="AW2152" s="13" t="s">
        <v>39</v>
      </c>
      <c r="AX2152" s="13" t="s">
        <v>24</v>
      </c>
      <c r="AY2152" s="239" t="s">
        <v>179</v>
      </c>
    </row>
    <row r="2153" spans="2:65" s="1" customFormat="1" ht="22.5" customHeight="1">
      <c r="B2153" s="41"/>
      <c r="C2153" s="204" t="s">
        <v>2023</v>
      </c>
      <c r="D2153" s="204" t="s">
        <v>182</v>
      </c>
      <c r="E2153" s="205" t="s">
        <v>2024</v>
      </c>
      <c r="F2153" s="206" t="s">
        <v>2025</v>
      </c>
      <c r="G2153" s="207" t="s">
        <v>185</v>
      </c>
      <c r="H2153" s="208">
        <v>4.9139999999999997</v>
      </c>
      <c r="I2153" s="209"/>
      <c r="J2153" s="210">
        <f>ROUND(I2153*H2153,2)</f>
        <v>0</v>
      </c>
      <c r="K2153" s="206" t="s">
        <v>186</v>
      </c>
      <c r="L2153" s="61"/>
      <c r="M2153" s="211" t="s">
        <v>22</v>
      </c>
      <c r="N2153" s="212" t="s">
        <v>47</v>
      </c>
      <c r="O2153" s="42"/>
      <c r="P2153" s="213">
        <f>O2153*H2153</f>
        <v>0</v>
      </c>
      <c r="Q2153" s="213">
        <v>0</v>
      </c>
      <c r="R2153" s="213">
        <f>Q2153*H2153</f>
        <v>0</v>
      </c>
      <c r="S2153" s="213">
        <v>0</v>
      </c>
      <c r="T2153" s="214">
        <f>S2153*H2153</f>
        <v>0</v>
      </c>
      <c r="AR2153" s="24" t="s">
        <v>266</v>
      </c>
      <c r="AT2153" s="24" t="s">
        <v>182</v>
      </c>
      <c r="AU2153" s="24" t="s">
        <v>84</v>
      </c>
      <c r="AY2153" s="24" t="s">
        <v>179</v>
      </c>
      <c r="BE2153" s="215">
        <f>IF(N2153="základní",J2153,0)</f>
        <v>0</v>
      </c>
      <c r="BF2153" s="215">
        <f>IF(N2153="snížená",J2153,0)</f>
        <v>0</v>
      </c>
      <c r="BG2153" s="215">
        <f>IF(N2153="zákl. přenesená",J2153,0)</f>
        <v>0</v>
      </c>
      <c r="BH2153" s="215">
        <f>IF(N2153="sníž. přenesená",J2153,0)</f>
        <v>0</v>
      </c>
      <c r="BI2153" s="215">
        <f>IF(N2153="nulová",J2153,0)</f>
        <v>0</v>
      </c>
      <c r="BJ2153" s="24" t="s">
        <v>24</v>
      </c>
      <c r="BK2153" s="215">
        <f>ROUND(I2153*H2153,2)</f>
        <v>0</v>
      </c>
      <c r="BL2153" s="24" t="s">
        <v>266</v>
      </c>
      <c r="BM2153" s="24" t="s">
        <v>2026</v>
      </c>
    </row>
    <row r="2154" spans="2:65" s="12" customFormat="1" ht="13.5">
      <c r="B2154" s="216"/>
      <c r="C2154" s="217"/>
      <c r="D2154" s="218" t="s">
        <v>189</v>
      </c>
      <c r="E2154" s="219" t="s">
        <v>22</v>
      </c>
      <c r="F2154" s="220" t="s">
        <v>2027</v>
      </c>
      <c r="G2154" s="217"/>
      <c r="H2154" s="221">
        <v>4.9139999999999997</v>
      </c>
      <c r="I2154" s="222"/>
      <c r="J2154" s="217"/>
      <c r="K2154" s="217"/>
      <c r="L2154" s="223"/>
      <c r="M2154" s="224"/>
      <c r="N2154" s="225"/>
      <c r="O2154" s="225"/>
      <c r="P2154" s="225"/>
      <c r="Q2154" s="225"/>
      <c r="R2154" s="225"/>
      <c r="S2154" s="225"/>
      <c r="T2154" s="226"/>
      <c r="AT2154" s="227" t="s">
        <v>189</v>
      </c>
      <c r="AU2154" s="227" t="s">
        <v>84</v>
      </c>
      <c r="AV2154" s="12" t="s">
        <v>84</v>
      </c>
      <c r="AW2154" s="12" t="s">
        <v>39</v>
      </c>
      <c r="AX2154" s="12" t="s">
        <v>76</v>
      </c>
      <c r="AY2154" s="227" t="s">
        <v>179</v>
      </c>
    </row>
    <row r="2155" spans="2:65" s="13" customFormat="1" ht="13.5">
      <c r="B2155" s="228"/>
      <c r="C2155" s="229"/>
      <c r="D2155" s="230" t="s">
        <v>189</v>
      </c>
      <c r="E2155" s="231" t="s">
        <v>22</v>
      </c>
      <c r="F2155" s="232" t="s">
        <v>191</v>
      </c>
      <c r="G2155" s="229"/>
      <c r="H2155" s="233">
        <v>4.9139999999999997</v>
      </c>
      <c r="I2155" s="234"/>
      <c r="J2155" s="229"/>
      <c r="K2155" s="229"/>
      <c r="L2155" s="235"/>
      <c r="M2155" s="236"/>
      <c r="N2155" s="237"/>
      <c r="O2155" s="237"/>
      <c r="P2155" s="237"/>
      <c r="Q2155" s="237"/>
      <c r="R2155" s="237"/>
      <c r="S2155" s="237"/>
      <c r="T2155" s="238"/>
      <c r="AT2155" s="239" t="s">
        <v>189</v>
      </c>
      <c r="AU2155" s="239" t="s">
        <v>84</v>
      </c>
      <c r="AV2155" s="13" t="s">
        <v>187</v>
      </c>
      <c r="AW2155" s="13" t="s">
        <v>39</v>
      </c>
      <c r="AX2155" s="13" t="s">
        <v>24</v>
      </c>
      <c r="AY2155" s="239" t="s">
        <v>179</v>
      </c>
    </row>
    <row r="2156" spans="2:65" s="1" customFormat="1" ht="22.5" customHeight="1">
      <c r="B2156" s="41"/>
      <c r="C2156" s="204" t="s">
        <v>1456</v>
      </c>
      <c r="D2156" s="204" t="s">
        <v>182</v>
      </c>
      <c r="E2156" s="205" t="s">
        <v>2028</v>
      </c>
      <c r="F2156" s="206" t="s">
        <v>2029</v>
      </c>
      <c r="G2156" s="207" t="s">
        <v>185</v>
      </c>
      <c r="H2156" s="208">
        <v>4.9139999999999997</v>
      </c>
      <c r="I2156" s="209"/>
      <c r="J2156" s="210">
        <f>ROUND(I2156*H2156,2)</f>
        <v>0</v>
      </c>
      <c r="K2156" s="206" t="s">
        <v>186</v>
      </c>
      <c r="L2156" s="61"/>
      <c r="M2156" s="211" t="s">
        <v>22</v>
      </c>
      <c r="N2156" s="212" t="s">
        <v>47</v>
      </c>
      <c r="O2156" s="42"/>
      <c r="P2156" s="213">
        <f>O2156*H2156</f>
        <v>0</v>
      </c>
      <c r="Q2156" s="213">
        <v>0</v>
      </c>
      <c r="R2156" s="213">
        <f>Q2156*H2156</f>
        <v>0</v>
      </c>
      <c r="S2156" s="213">
        <v>0</v>
      </c>
      <c r="T2156" s="214">
        <f>S2156*H2156</f>
        <v>0</v>
      </c>
      <c r="AR2156" s="24" t="s">
        <v>266</v>
      </c>
      <c r="AT2156" s="24" t="s">
        <v>182</v>
      </c>
      <c r="AU2156" s="24" t="s">
        <v>84</v>
      </c>
      <c r="AY2156" s="24" t="s">
        <v>179</v>
      </c>
      <c r="BE2156" s="215">
        <f>IF(N2156="základní",J2156,0)</f>
        <v>0</v>
      </c>
      <c r="BF2156" s="215">
        <f>IF(N2156="snížená",J2156,0)</f>
        <v>0</v>
      </c>
      <c r="BG2156" s="215">
        <f>IF(N2156="zákl. přenesená",J2156,0)</f>
        <v>0</v>
      </c>
      <c r="BH2156" s="215">
        <f>IF(N2156="sníž. přenesená",J2156,0)</f>
        <v>0</v>
      </c>
      <c r="BI2156" s="215">
        <f>IF(N2156="nulová",J2156,0)</f>
        <v>0</v>
      </c>
      <c r="BJ2156" s="24" t="s">
        <v>24</v>
      </c>
      <c r="BK2156" s="215">
        <f>ROUND(I2156*H2156,2)</f>
        <v>0</v>
      </c>
      <c r="BL2156" s="24" t="s">
        <v>266</v>
      </c>
      <c r="BM2156" s="24" t="s">
        <v>2030</v>
      </c>
    </row>
    <row r="2157" spans="2:65" s="12" customFormat="1" ht="13.5">
      <c r="B2157" s="216"/>
      <c r="C2157" s="217"/>
      <c r="D2157" s="230" t="s">
        <v>189</v>
      </c>
      <c r="E2157" s="264" t="s">
        <v>22</v>
      </c>
      <c r="F2157" s="265" t="s">
        <v>2027</v>
      </c>
      <c r="G2157" s="217"/>
      <c r="H2157" s="266">
        <v>4.9139999999999997</v>
      </c>
      <c r="I2157" s="222"/>
      <c r="J2157" s="217"/>
      <c r="K2157" s="217"/>
      <c r="L2157" s="223"/>
      <c r="M2157" s="224"/>
      <c r="N2157" s="225"/>
      <c r="O2157" s="225"/>
      <c r="P2157" s="225"/>
      <c r="Q2157" s="225"/>
      <c r="R2157" s="225"/>
      <c r="S2157" s="225"/>
      <c r="T2157" s="226"/>
      <c r="AT2157" s="227" t="s">
        <v>189</v>
      </c>
      <c r="AU2157" s="227" t="s">
        <v>84</v>
      </c>
      <c r="AV2157" s="12" t="s">
        <v>84</v>
      </c>
      <c r="AW2157" s="12" t="s">
        <v>39</v>
      </c>
      <c r="AX2157" s="12" t="s">
        <v>24</v>
      </c>
      <c r="AY2157" s="227" t="s">
        <v>179</v>
      </c>
    </row>
    <row r="2158" spans="2:65" s="1" customFormat="1" ht="31.5" customHeight="1">
      <c r="B2158" s="41"/>
      <c r="C2158" s="204" t="s">
        <v>2031</v>
      </c>
      <c r="D2158" s="204" t="s">
        <v>182</v>
      </c>
      <c r="E2158" s="205" t="s">
        <v>2032</v>
      </c>
      <c r="F2158" s="206" t="s">
        <v>2033</v>
      </c>
      <c r="G2158" s="207" t="s">
        <v>212</v>
      </c>
      <c r="H2158" s="208">
        <v>0.69</v>
      </c>
      <c r="I2158" s="209"/>
      <c r="J2158" s="210">
        <f>ROUND(I2158*H2158,2)</f>
        <v>0</v>
      </c>
      <c r="K2158" s="206" t="s">
        <v>186</v>
      </c>
      <c r="L2158" s="61"/>
      <c r="M2158" s="211" t="s">
        <v>22</v>
      </c>
      <c r="N2158" s="212" t="s">
        <v>47</v>
      </c>
      <c r="O2158" s="42"/>
      <c r="P2158" s="213">
        <f>O2158*H2158</f>
        <v>0</v>
      </c>
      <c r="Q2158" s="213">
        <v>0</v>
      </c>
      <c r="R2158" s="213">
        <f>Q2158*H2158</f>
        <v>0</v>
      </c>
      <c r="S2158" s="213">
        <v>0</v>
      </c>
      <c r="T2158" s="214">
        <f>S2158*H2158</f>
        <v>0</v>
      </c>
      <c r="AR2158" s="24" t="s">
        <v>266</v>
      </c>
      <c r="AT2158" s="24" t="s">
        <v>182</v>
      </c>
      <c r="AU2158" s="24" t="s">
        <v>84</v>
      </c>
      <c r="AY2158" s="24" t="s">
        <v>179</v>
      </c>
      <c r="BE2158" s="215">
        <f>IF(N2158="základní",J2158,0)</f>
        <v>0</v>
      </c>
      <c r="BF2158" s="215">
        <f>IF(N2158="snížená",J2158,0)</f>
        <v>0</v>
      </c>
      <c r="BG2158" s="215">
        <f>IF(N2158="zákl. přenesená",J2158,0)</f>
        <v>0</v>
      </c>
      <c r="BH2158" s="215">
        <f>IF(N2158="sníž. přenesená",J2158,0)</f>
        <v>0</v>
      </c>
      <c r="BI2158" s="215">
        <f>IF(N2158="nulová",J2158,0)</f>
        <v>0</v>
      </c>
      <c r="BJ2158" s="24" t="s">
        <v>24</v>
      </c>
      <c r="BK2158" s="215">
        <f>ROUND(I2158*H2158,2)</f>
        <v>0</v>
      </c>
      <c r="BL2158" s="24" t="s">
        <v>266</v>
      </c>
      <c r="BM2158" s="24" t="s">
        <v>2034</v>
      </c>
    </row>
    <row r="2159" spans="2:65" s="11" customFormat="1" ht="29.85" customHeight="1">
      <c r="B2159" s="187"/>
      <c r="C2159" s="188"/>
      <c r="D2159" s="201" t="s">
        <v>75</v>
      </c>
      <c r="E2159" s="202" t="s">
        <v>2035</v>
      </c>
      <c r="F2159" s="202" t="s">
        <v>2036</v>
      </c>
      <c r="G2159" s="188"/>
      <c r="H2159" s="188"/>
      <c r="I2159" s="191"/>
      <c r="J2159" s="203">
        <f>BK2159</f>
        <v>0</v>
      </c>
      <c r="K2159" s="188"/>
      <c r="L2159" s="193"/>
      <c r="M2159" s="194"/>
      <c r="N2159" s="195"/>
      <c r="O2159" s="195"/>
      <c r="P2159" s="196">
        <f>SUM(P2160:P2229)</f>
        <v>0</v>
      </c>
      <c r="Q2159" s="195"/>
      <c r="R2159" s="196">
        <f>SUM(R2160:R2229)</f>
        <v>0</v>
      </c>
      <c r="S2159" s="195"/>
      <c r="T2159" s="197">
        <f>SUM(T2160:T2229)</f>
        <v>0</v>
      </c>
      <c r="AR2159" s="198" t="s">
        <v>84</v>
      </c>
      <c r="AT2159" s="199" t="s">
        <v>75</v>
      </c>
      <c r="AU2159" s="199" t="s">
        <v>24</v>
      </c>
      <c r="AY2159" s="198" t="s">
        <v>179</v>
      </c>
      <c r="BK2159" s="200">
        <f>SUM(BK2160:BK2229)</f>
        <v>0</v>
      </c>
    </row>
    <row r="2160" spans="2:65" s="1" customFormat="1" ht="22.5" customHeight="1">
      <c r="B2160" s="41"/>
      <c r="C2160" s="254" t="s">
        <v>1460</v>
      </c>
      <c r="D2160" s="254" t="s">
        <v>267</v>
      </c>
      <c r="E2160" s="255" t="s">
        <v>2037</v>
      </c>
      <c r="F2160" s="256" t="s">
        <v>2038</v>
      </c>
      <c r="G2160" s="257" t="s">
        <v>372</v>
      </c>
      <c r="H2160" s="258">
        <v>139.98500000000001</v>
      </c>
      <c r="I2160" s="259"/>
      <c r="J2160" s="260">
        <f>ROUND(I2160*H2160,2)</f>
        <v>0</v>
      </c>
      <c r="K2160" s="256" t="s">
        <v>280</v>
      </c>
      <c r="L2160" s="261"/>
      <c r="M2160" s="262" t="s">
        <v>22</v>
      </c>
      <c r="N2160" s="263" t="s">
        <v>47</v>
      </c>
      <c r="O2160" s="42"/>
      <c r="P2160" s="213">
        <f>O2160*H2160</f>
        <v>0</v>
      </c>
      <c r="Q2160" s="213">
        <v>0</v>
      </c>
      <c r="R2160" s="213">
        <f>Q2160*H2160</f>
        <v>0</v>
      </c>
      <c r="S2160" s="213">
        <v>0</v>
      </c>
      <c r="T2160" s="214">
        <f>S2160*H2160</f>
        <v>0</v>
      </c>
      <c r="AR2160" s="24" t="s">
        <v>311</v>
      </c>
      <c r="AT2160" s="24" t="s">
        <v>267</v>
      </c>
      <c r="AU2160" s="24" t="s">
        <v>84</v>
      </c>
      <c r="AY2160" s="24" t="s">
        <v>179</v>
      </c>
      <c r="BE2160" s="215">
        <f>IF(N2160="základní",J2160,0)</f>
        <v>0</v>
      </c>
      <c r="BF2160" s="215">
        <f>IF(N2160="snížená",J2160,0)</f>
        <v>0</v>
      </c>
      <c r="BG2160" s="215">
        <f>IF(N2160="zákl. přenesená",J2160,0)</f>
        <v>0</v>
      </c>
      <c r="BH2160" s="215">
        <f>IF(N2160="sníž. přenesená",J2160,0)</f>
        <v>0</v>
      </c>
      <c r="BI2160" s="215">
        <f>IF(N2160="nulová",J2160,0)</f>
        <v>0</v>
      </c>
      <c r="BJ2160" s="24" t="s">
        <v>24</v>
      </c>
      <c r="BK2160" s="215">
        <f>ROUND(I2160*H2160,2)</f>
        <v>0</v>
      </c>
      <c r="BL2160" s="24" t="s">
        <v>266</v>
      </c>
      <c r="BM2160" s="24" t="s">
        <v>2039</v>
      </c>
    </row>
    <row r="2161" spans="2:65" s="12" customFormat="1" ht="13.5">
      <c r="B2161" s="216"/>
      <c r="C2161" s="217"/>
      <c r="D2161" s="218" t="s">
        <v>189</v>
      </c>
      <c r="E2161" s="219" t="s">
        <v>22</v>
      </c>
      <c r="F2161" s="220" t="s">
        <v>2040</v>
      </c>
      <c r="G2161" s="217"/>
      <c r="H2161" s="221">
        <v>139.98500000000001</v>
      </c>
      <c r="I2161" s="222"/>
      <c r="J2161" s="217"/>
      <c r="K2161" s="217"/>
      <c r="L2161" s="223"/>
      <c r="M2161" s="224"/>
      <c r="N2161" s="225"/>
      <c r="O2161" s="225"/>
      <c r="P2161" s="225"/>
      <c r="Q2161" s="225"/>
      <c r="R2161" s="225"/>
      <c r="S2161" s="225"/>
      <c r="T2161" s="226"/>
      <c r="AT2161" s="227" t="s">
        <v>189</v>
      </c>
      <c r="AU2161" s="227" t="s">
        <v>84</v>
      </c>
      <c r="AV2161" s="12" t="s">
        <v>84</v>
      </c>
      <c r="AW2161" s="12" t="s">
        <v>39</v>
      </c>
      <c r="AX2161" s="12" t="s">
        <v>76</v>
      </c>
      <c r="AY2161" s="227" t="s">
        <v>179</v>
      </c>
    </row>
    <row r="2162" spans="2:65" s="13" customFormat="1" ht="13.5">
      <c r="B2162" s="228"/>
      <c r="C2162" s="229"/>
      <c r="D2162" s="230" t="s">
        <v>189</v>
      </c>
      <c r="E2162" s="231" t="s">
        <v>22</v>
      </c>
      <c r="F2162" s="232" t="s">
        <v>191</v>
      </c>
      <c r="G2162" s="229"/>
      <c r="H2162" s="233">
        <v>139.98500000000001</v>
      </c>
      <c r="I2162" s="234"/>
      <c r="J2162" s="229"/>
      <c r="K2162" s="229"/>
      <c r="L2162" s="235"/>
      <c r="M2162" s="236"/>
      <c r="N2162" s="237"/>
      <c r="O2162" s="237"/>
      <c r="P2162" s="237"/>
      <c r="Q2162" s="237"/>
      <c r="R2162" s="237"/>
      <c r="S2162" s="237"/>
      <c r="T2162" s="238"/>
      <c r="AT2162" s="239" t="s">
        <v>189</v>
      </c>
      <c r="AU2162" s="239" t="s">
        <v>84</v>
      </c>
      <c r="AV2162" s="13" t="s">
        <v>187</v>
      </c>
      <c r="AW2162" s="13" t="s">
        <v>39</v>
      </c>
      <c r="AX2162" s="13" t="s">
        <v>24</v>
      </c>
      <c r="AY2162" s="239" t="s">
        <v>179</v>
      </c>
    </row>
    <row r="2163" spans="2:65" s="1" customFormat="1" ht="22.5" customHeight="1">
      <c r="B2163" s="41"/>
      <c r="C2163" s="254" t="s">
        <v>2041</v>
      </c>
      <c r="D2163" s="254" t="s">
        <v>267</v>
      </c>
      <c r="E2163" s="255" t="s">
        <v>2042</v>
      </c>
      <c r="F2163" s="256" t="s">
        <v>2043</v>
      </c>
      <c r="G2163" s="257" t="s">
        <v>185</v>
      </c>
      <c r="H2163" s="258">
        <v>248.078</v>
      </c>
      <c r="I2163" s="259"/>
      <c r="J2163" s="260">
        <f>ROUND(I2163*H2163,2)</f>
        <v>0</v>
      </c>
      <c r="K2163" s="256" t="s">
        <v>280</v>
      </c>
      <c r="L2163" s="261"/>
      <c r="M2163" s="262" t="s">
        <v>22</v>
      </c>
      <c r="N2163" s="263" t="s">
        <v>47</v>
      </c>
      <c r="O2163" s="42"/>
      <c r="P2163" s="213">
        <f>O2163*H2163</f>
        <v>0</v>
      </c>
      <c r="Q2163" s="213">
        <v>0</v>
      </c>
      <c r="R2163" s="213">
        <f>Q2163*H2163</f>
        <v>0</v>
      </c>
      <c r="S2163" s="213">
        <v>0</v>
      </c>
      <c r="T2163" s="214">
        <f>S2163*H2163</f>
        <v>0</v>
      </c>
      <c r="AR2163" s="24" t="s">
        <v>311</v>
      </c>
      <c r="AT2163" s="24" t="s">
        <v>267</v>
      </c>
      <c r="AU2163" s="24" t="s">
        <v>84</v>
      </c>
      <c r="AY2163" s="24" t="s">
        <v>179</v>
      </c>
      <c r="BE2163" s="215">
        <f>IF(N2163="základní",J2163,0)</f>
        <v>0</v>
      </c>
      <c r="BF2163" s="215">
        <f>IF(N2163="snížená",J2163,0)</f>
        <v>0</v>
      </c>
      <c r="BG2163" s="215">
        <f>IF(N2163="zákl. přenesená",J2163,0)</f>
        <v>0</v>
      </c>
      <c r="BH2163" s="215">
        <f>IF(N2163="sníž. přenesená",J2163,0)</f>
        <v>0</v>
      </c>
      <c r="BI2163" s="215">
        <f>IF(N2163="nulová",J2163,0)</f>
        <v>0</v>
      </c>
      <c r="BJ2163" s="24" t="s">
        <v>24</v>
      </c>
      <c r="BK2163" s="215">
        <f>ROUND(I2163*H2163,2)</f>
        <v>0</v>
      </c>
      <c r="BL2163" s="24" t="s">
        <v>266</v>
      </c>
      <c r="BM2163" s="24" t="s">
        <v>2044</v>
      </c>
    </row>
    <row r="2164" spans="2:65" s="12" customFormat="1" ht="13.5">
      <c r="B2164" s="216"/>
      <c r="C2164" s="217"/>
      <c r="D2164" s="218" t="s">
        <v>189</v>
      </c>
      <c r="E2164" s="219" t="s">
        <v>22</v>
      </c>
      <c r="F2164" s="220" t="s">
        <v>2045</v>
      </c>
      <c r="G2164" s="217"/>
      <c r="H2164" s="221">
        <v>231.273</v>
      </c>
      <c r="I2164" s="222"/>
      <c r="J2164" s="217"/>
      <c r="K2164" s="217"/>
      <c r="L2164" s="223"/>
      <c r="M2164" s="224"/>
      <c r="N2164" s="225"/>
      <c r="O2164" s="225"/>
      <c r="P2164" s="225"/>
      <c r="Q2164" s="225"/>
      <c r="R2164" s="225"/>
      <c r="S2164" s="225"/>
      <c r="T2164" s="226"/>
      <c r="AT2164" s="227" t="s">
        <v>189</v>
      </c>
      <c r="AU2164" s="227" t="s">
        <v>84</v>
      </c>
      <c r="AV2164" s="12" t="s">
        <v>84</v>
      </c>
      <c r="AW2164" s="12" t="s">
        <v>39</v>
      </c>
      <c r="AX2164" s="12" t="s">
        <v>76</v>
      </c>
      <c r="AY2164" s="227" t="s">
        <v>179</v>
      </c>
    </row>
    <row r="2165" spans="2:65" s="12" customFormat="1" ht="13.5">
      <c r="B2165" s="216"/>
      <c r="C2165" s="217"/>
      <c r="D2165" s="218" t="s">
        <v>189</v>
      </c>
      <c r="E2165" s="219" t="s">
        <v>22</v>
      </c>
      <c r="F2165" s="220" t="s">
        <v>2046</v>
      </c>
      <c r="G2165" s="217"/>
      <c r="H2165" s="221">
        <v>16.805</v>
      </c>
      <c r="I2165" s="222"/>
      <c r="J2165" s="217"/>
      <c r="K2165" s="217"/>
      <c r="L2165" s="223"/>
      <c r="M2165" s="224"/>
      <c r="N2165" s="225"/>
      <c r="O2165" s="225"/>
      <c r="P2165" s="225"/>
      <c r="Q2165" s="225"/>
      <c r="R2165" s="225"/>
      <c r="S2165" s="225"/>
      <c r="T2165" s="226"/>
      <c r="AT2165" s="227" t="s">
        <v>189</v>
      </c>
      <c r="AU2165" s="227" t="s">
        <v>84</v>
      </c>
      <c r="AV2165" s="12" t="s">
        <v>84</v>
      </c>
      <c r="AW2165" s="12" t="s">
        <v>39</v>
      </c>
      <c r="AX2165" s="12" t="s">
        <v>76</v>
      </c>
      <c r="AY2165" s="227" t="s">
        <v>179</v>
      </c>
    </row>
    <row r="2166" spans="2:65" s="13" customFormat="1" ht="13.5">
      <c r="B2166" s="228"/>
      <c r="C2166" s="229"/>
      <c r="D2166" s="230" t="s">
        <v>189</v>
      </c>
      <c r="E2166" s="231" t="s">
        <v>22</v>
      </c>
      <c r="F2166" s="232" t="s">
        <v>191</v>
      </c>
      <c r="G2166" s="229"/>
      <c r="H2166" s="233">
        <v>248.078</v>
      </c>
      <c r="I2166" s="234"/>
      <c r="J2166" s="229"/>
      <c r="K2166" s="229"/>
      <c r="L2166" s="235"/>
      <c r="M2166" s="236"/>
      <c r="N2166" s="237"/>
      <c r="O2166" s="237"/>
      <c r="P2166" s="237"/>
      <c r="Q2166" s="237"/>
      <c r="R2166" s="237"/>
      <c r="S2166" s="237"/>
      <c r="T2166" s="238"/>
      <c r="AT2166" s="239" t="s">
        <v>189</v>
      </c>
      <c r="AU2166" s="239" t="s">
        <v>84</v>
      </c>
      <c r="AV2166" s="13" t="s">
        <v>187</v>
      </c>
      <c r="AW2166" s="13" t="s">
        <v>39</v>
      </c>
      <c r="AX2166" s="13" t="s">
        <v>24</v>
      </c>
      <c r="AY2166" s="239" t="s">
        <v>179</v>
      </c>
    </row>
    <row r="2167" spans="2:65" s="1" customFormat="1" ht="22.5" customHeight="1">
      <c r="B2167" s="41"/>
      <c r="C2167" s="254" t="s">
        <v>1464</v>
      </c>
      <c r="D2167" s="254" t="s">
        <v>267</v>
      </c>
      <c r="E2167" s="255" t="s">
        <v>2047</v>
      </c>
      <c r="F2167" s="256" t="s">
        <v>2048</v>
      </c>
      <c r="G2167" s="257" t="s">
        <v>372</v>
      </c>
      <c r="H2167" s="258">
        <v>7.1280000000000001</v>
      </c>
      <c r="I2167" s="259"/>
      <c r="J2167" s="260">
        <f>ROUND(I2167*H2167,2)</f>
        <v>0</v>
      </c>
      <c r="K2167" s="256" t="s">
        <v>186</v>
      </c>
      <c r="L2167" s="261"/>
      <c r="M2167" s="262" t="s">
        <v>22</v>
      </c>
      <c r="N2167" s="263" t="s">
        <v>47</v>
      </c>
      <c r="O2167" s="42"/>
      <c r="P2167" s="213">
        <f>O2167*H2167</f>
        <v>0</v>
      </c>
      <c r="Q2167" s="213">
        <v>0</v>
      </c>
      <c r="R2167" s="213">
        <f>Q2167*H2167</f>
        <v>0</v>
      </c>
      <c r="S2167" s="213">
        <v>0</v>
      </c>
      <c r="T2167" s="214">
        <f>S2167*H2167</f>
        <v>0</v>
      </c>
      <c r="AR2167" s="24" t="s">
        <v>311</v>
      </c>
      <c r="AT2167" s="24" t="s">
        <v>267</v>
      </c>
      <c r="AU2167" s="24" t="s">
        <v>84</v>
      </c>
      <c r="AY2167" s="24" t="s">
        <v>179</v>
      </c>
      <c r="BE2167" s="215">
        <f>IF(N2167="základní",J2167,0)</f>
        <v>0</v>
      </c>
      <c r="BF2167" s="215">
        <f>IF(N2167="snížená",J2167,0)</f>
        <v>0</v>
      </c>
      <c r="BG2167" s="215">
        <f>IF(N2167="zákl. přenesená",J2167,0)</f>
        <v>0</v>
      </c>
      <c r="BH2167" s="215">
        <f>IF(N2167="sníž. přenesená",J2167,0)</f>
        <v>0</v>
      </c>
      <c r="BI2167" s="215">
        <f>IF(N2167="nulová",J2167,0)</f>
        <v>0</v>
      </c>
      <c r="BJ2167" s="24" t="s">
        <v>24</v>
      </c>
      <c r="BK2167" s="215">
        <f>ROUND(I2167*H2167,2)</f>
        <v>0</v>
      </c>
      <c r="BL2167" s="24" t="s">
        <v>266</v>
      </c>
      <c r="BM2167" s="24" t="s">
        <v>2049</v>
      </c>
    </row>
    <row r="2168" spans="2:65" s="14" customFormat="1" ht="13.5">
      <c r="B2168" s="240"/>
      <c r="C2168" s="241"/>
      <c r="D2168" s="218" t="s">
        <v>189</v>
      </c>
      <c r="E2168" s="242" t="s">
        <v>22</v>
      </c>
      <c r="F2168" s="243" t="s">
        <v>2050</v>
      </c>
      <c r="G2168" s="241"/>
      <c r="H2168" s="244" t="s">
        <v>22</v>
      </c>
      <c r="I2168" s="245"/>
      <c r="J2168" s="241"/>
      <c r="K2168" s="241"/>
      <c r="L2168" s="246"/>
      <c r="M2168" s="247"/>
      <c r="N2168" s="248"/>
      <c r="O2168" s="248"/>
      <c r="P2168" s="248"/>
      <c r="Q2168" s="248"/>
      <c r="R2168" s="248"/>
      <c r="S2168" s="248"/>
      <c r="T2168" s="249"/>
      <c r="AT2168" s="250" t="s">
        <v>189</v>
      </c>
      <c r="AU2168" s="250" t="s">
        <v>84</v>
      </c>
      <c r="AV2168" s="14" t="s">
        <v>24</v>
      </c>
      <c r="AW2168" s="14" t="s">
        <v>39</v>
      </c>
      <c r="AX2168" s="14" t="s">
        <v>76</v>
      </c>
      <c r="AY2168" s="250" t="s">
        <v>179</v>
      </c>
    </row>
    <row r="2169" spans="2:65" s="12" customFormat="1" ht="13.5">
      <c r="B2169" s="216"/>
      <c r="C2169" s="217"/>
      <c r="D2169" s="218" t="s">
        <v>189</v>
      </c>
      <c r="E2169" s="219" t="s">
        <v>22</v>
      </c>
      <c r="F2169" s="220" t="s">
        <v>2051</v>
      </c>
      <c r="G2169" s="217"/>
      <c r="H2169" s="221">
        <v>7.1280000000000001</v>
      </c>
      <c r="I2169" s="222"/>
      <c r="J2169" s="217"/>
      <c r="K2169" s="217"/>
      <c r="L2169" s="223"/>
      <c r="M2169" s="224"/>
      <c r="N2169" s="225"/>
      <c r="O2169" s="225"/>
      <c r="P2169" s="225"/>
      <c r="Q2169" s="225"/>
      <c r="R2169" s="225"/>
      <c r="S2169" s="225"/>
      <c r="T2169" s="226"/>
      <c r="AT2169" s="227" t="s">
        <v>189</v>
      </c>
      <c r="AU2169" s="227" t="s">
        <v>84</v>
      </c>
      <c r="AV2169" s="12" t="s">
        <v>84</v>
      </c>
      <c r="AW2169" s="12" t="s">
        <v>39</v>
      </c>
      <c r="AX2169" s="12" t="s">
        <v>76</v>
      </c>
      <c r="AY2169" s="227" t="s">
        <v>179</v>
      </c>
    </row>
    <row r="2170" spans="2:65" s="13" customFormat="1" ht="13.5">
      <c r="B2170" s="228"/>
      <c r="C2170" s="229"/>
      <c r="D2170" s="230" t="s">
        <v>189</v>
      </c>
      <c r="E2170" s="231" t="s">
        <v>22</v>
      </c>
      <c r="F2170" s="232" t="s">
        <v>191</v>
      </c>
      <c r="G2170" s="229"/>
      <c r="H2170" s="233">
        <v>7.1280000000000001</v>
      </c>
      <c r="I2170" s="234"/>
      <c r="J2170" s="229"/>
      <c r="K2170" s="229"/>
      <c r="L2170" s="235"/>
      <c r="M2170" s="236"/>
      <c r="N2170" s="237"/>
      <c r="O2170" s="237"/>
      <c r="P2170" s="237"/>
      <c r="Q2170" s="237"/>
      <c r="R2170" s="237"/>
      <c r="S2170" s="237"/>
      <c r="T2170" s="238"/>
      <c r="AT2170" s="239" t="s">
        <v>189</v>
      </c>
      <c r="AU2170" s="239" t="s">
        <v>84</v>
      </c>
      <c r="AV2170" s="13" t="s">
        <v>187</v>
      </c>
      <c r="AW2170" s="13" t="s">
        <v>39</v>
      </c>
      <c r="AX2170" s="13" t="s">
        <v>24</v>
      </c>
      <c r="AY2170" s="239" t="s">
        <v>179</v>
      </c>
    </row>
    <row r="2171" spans="2:65" s="1" customFormat="1" ht="22.5" customHeight="1">
      <c r="B2171" s="41"/>
      <c r="C2171" s="204" t="s">
        <v>2052</v>
      </c>
      <c r="D2171" s="204" t="s">
        <v>182</v>
      </c>
      <c r="E2171" s="205" t="s">
        <v>2053</v>
      </c>
      <c r="F2171" s="206" t="s">
        <v>2054</v>
      </c>
      <c r="G2171" s="207" t="s">
        <v>372</v>
      </c>
      <c r="H2171" s="208">
        <v>137.24</v>
      </c>
      <c r="I2171" s="209"/>
      <c r="J2171" s="210">
        <f>ROUND(I2171*H2171,2)</f>
        <v>0</v>
      </c>
      <c r="K2171" s="206" t="s">
        <v>186</v>
      </c>
      <c r="L2171" s="61"/>
      <c r="M2171" s="211" t="s">
        <v>22</v>
      </c>
      <c r="N2171" s="212" t="s">
        <v>47</v>
      </c>
      <c r="O2171" s="42"/>
      <c r="P2171" s="213">
        <f>O2171*H2171</f>
        <v>0</v>
      </c>
      <c r="Q2171" s="213">
        <v>0</v>
      </c>
      <c r="R2171" s="213">
        <f>Q2171*H2171</f>
        <v>0</v>
      </c>
      <c r="S2171" s="213">
        <v>0</v>
      </c>
      <c r="T2171" s="214">
        <f>S2171*H2171</f>
        <v>0</v>
      </c>
      <c r="AR2171" s="24" t="s">
        <v>266</v>
      </c>
      <c r="AT2171" s="24" t="s">
        <v>182</v>
      </c>
      <c r="AU2171" s="24" t="s">
        <v>84</v>
      </c>
      <c r="AY2171" s="24" t="s">
        <v>179</v>
      </c>
      <c r="BE2171" s="215">
        <f>IF(N2171="základní",J2171,0)</f>
        <v>0</v>
      </c>
      <c r="BF2171" s="215">
        <f>IF(N2171="snížená",J2171,0)</f>
        <v>0</v>
      </c>
      <c r="BG2171" s="215">
        <f>IF(N2171="zákl. přenesená",J2171,0)</f>
        <v>0</v>
      </c>
      <c r="BH2171" s="215">
        <f>IF(N2171="sníž. přenesená",J2171,0)</f>
        <v>0</v>
      </c>
      <c r="BI2171" s="215">
        <f>IF(N2171="nulová",J2171,0)</f>
        <v>0</v>
      </c>
      <c r="BJ2171" s="24" t="s">
        <v>24</v>
      </c>
      <c r="BK2171" s="215">
        <f>ROUND(I2171*H2171,2)</f>
        <v>0</v>
      </c>
      <c r="BL2171" s="24" t="s">
        <v>266</v>
      </c>
      <c r="BM2171" s="24" t="s">
        <v>2055</v>
      </c>
    </row>
    <row r="2172" spans="2:65" s="14" customFormat="1" ht="13.5">
      <c r="B2172" s="240"/>
      <c r="C2172" s="241"/>
      <c r="D2172" s="218" t="s">
        <v>189</v>
      </c>
      <c r="E2172" s="242" t="s">
        <v>22</v>
      </c>
      <c r="F2172" s="243" t="s">
        <v>420</v>
      </c>
      <c r="G2172" s="241"/>
      <c r="H2172" s="244" t="s">
        <v>22</v>
      </c>
      <c r="I2172" s="245"/>
      <c r="J2172" s="241"/>
      <c r="K2172" s="241"/>
      <c r="L2172" s="246"/>
      <c r="M2172" s="247"/>
      <c r="N2172" s="248"/>
      <c r="O2172" s="248"/>
      <c r="P2172" s="248"/>
      <c r="Q2172" s="248"/>
      <c r="R2172" s="248"/>
      <c r="S2172" s="248"/>
      <c r="T2172" s="249"/>
      <c r="AT2172" s="250" t="s">
        <v>189</v>
      </c>
      <c r="AU2172" s="250" t="s">
        <v>84</v>
      </c>
      <c r="AV2172" s="14" t="s">
        <v>24</v>
      </c>
      <c r="AW2172" s="14" t="s">
        <v>39</v>
      </c>
      <c r="AX2172" s="14" t="s">
        <v>76</v>
      </c>
      <c r="AY2172" s="250" t="s">
        <v>179</v>
      </c>
    </row>
    <row r="2173" spans="2:65" s="12" customFormat="1" ht="13.5">
      <c r="B2173" s="216"/>
      <c r="C2173" s="217"/>
      <c r="D2173" s="218" t="s">
        <v>189</v>
      </c>
      <c r="E2173" s="219" t="s">
        <v>22</v>
      </c>
      <c r="F2173" s="220" t="s">
        <v>2056</v>
      </c>
      <c r="G2173" s="217"/>
      <c r="H2173" s="221">
        <v>23.64</v>
      </c>
      <c r="I2173" s="222"/>
      <c r="J2173" s="217"/>
      <c r="K2173" s="217"/>
      <c r="L2173" s="223"/>
      <c r="M2173" s="224"/>
      <c r="N2173" s="225"/>
      <c r="O2173" s="225"/>
      <c r="P2173" s="225"/>
      <c r="Q2173" s="225"/>
      <c r="R2173" s="225"/>
      <c r="S2173" s="225"/>
      <c r="T2173" s="226"/>
      <c r="AT2173" s="227" t="s">
        <v>189</v>
      </c>
      <c r="AU2173" s="227" t="s">
        <v>84</v>
      </c>
      <c r="AV2173" s="12" t="s">
        <v>84</v>
      </c>
      <c r="AW2173" s="12" t="s">
        <v>39</v>
      </c>
      <c r="AX2173" s="12" t="s">
        <v>76</v>
      </c>
      <c r="AY2173" s="227" t="s">
        <v>179</v>
      </c>
    </row>
    <row r="2174" spans="2:65" s="14" customFormat="1" ht="13.5">
      <c r="B2174" s="240"/>
      <c r="C2174" s="241"/>
      <c r="D2174" s="218" t="s">
        <v>189</v>
      </c>
      <c r="E2174" s="242" t="s">
        <v>22</v>
      </c>
      <c r="F2174" s="243" t="s">
        <v>1091</v>
      </c>
      <c r="G2174" s="241"/>
      <c r="H2174" s="244" t="s">
        <v>22</v>
      </c>
      <c r="I2174" s="245"/>
      <c r="J2174" s="241"/>
      <c r="K2174" s="241"/>
      <c r="L2174" s="246"/>
      <c r="M2174" s="247"/>
      <c r="N2174" s="248"/>
      <c r="O2174" s="248"/>
      <c r="P2174" s="248"/>
      <c r="Q2174" s="248"/>
      <c r="R2174" s="248"/>
      <c r="S2174" s="248"/>
      <c r="T2174" s="249"/>
      <c r="AT2174" s="250" t="s">
        <v>189</v>
      </c>
      <c r="AU2174" s="250" t="s">
        <v>84</v>
      </c>
      <c r="AV2174" s="14" t="s">
        <v>24</v>
      </c>
      <c r="AW2174" s="14" t="s">
        <v>39</v>
      </c>
      <c r="AX2174" s="14" t="s">
        <v>76</v>
      </c>
      <c r="AY2174" s="250" t="s">
        <v>179</v>
      </c>
    </row>
    <row r="2175" spans="2:65" s="12" customFormat="1" ht="13.5">
      <c r="B2175" s="216"/>
      <c r="C2175" s="217"/>
      <c r="D2175" s="218" t="s">
        <v>189</v>
      </c>
      <c r="E2175" s="219" t="s">
        <v>22</v>
      </c>
      <c r="F2175" s="220" t="s">
        <v>2057</v>
      </c>
      <c r="G2175" s="217"/>
      <c r="H2175" s="221">
        <v>38.9</v>
      </c>
      <c r="I2175" s="222"/>
      <c r="J2175" s="217"/>
      <c r="K2175" s="217"/>
      <c r="L2175" s="223"/>
      <c r="M2175" s="224"/>
      <c r="N2175" s="225"/>
      <c r="O2175" s="225"/>
      <c r="P2175" s="225"/>
      <c r="Q2175" s="225"/>
      <c r="R2175" s="225"/>
      <c r="S2175" s="225"/>
      <c r="T2175" s="226"/>
      <c r="AT2175" s="227" t="s">
        <v>189</v>
      </c>
      <c r="AU2175" s="227" t="s">
        <v>84</v>
      </c>
      <c r="AV2175" s="12" t="s">
        <v>84</v>
      </c>
      <c r="AW2175" s="12" t="s">
        <v>39</v>
      </c>
      <c r="AX2175" s="12" t="s">
        <v>76</v>
      </c>
      <c r="AY2175" s="227" t="s">
        <v>179</v>
      </c>
    </row>
    <row r="2176" spans="2:65" s="14" customFormat="1" ht="13.5">
      <c r="B2176" s="240"/>
      <c r="C2176" s="241"/>
      <c r="D2176" s="218" t="s">
        <v>189</v>
      </c>
      <c r="E2176" s="242" t="s">
        <v>22</v>
      </c>
      <c r="F2176" s="243" t="s">
        <v>1093</v>
      </c>
      <c r="G2176" s="241"/>
      <c r="H2176" s="244" t="s">
        <v>22</v>
      </c>
      <c r="I2176" s="245"/>
      <c r="J2176" s="241"/>
      <c r="K2176" s="241"/>
      <c r="L2176" s="246"/>
      <c r="M2176" s="247"/>
      <c r="N2176" s="248"/>
      <c r="O2176" s="248"/>
      <c r="P2176" s="248"/>
      <c r="Q2176" s="248"/>
      <c r="R2176" s="248"/>
      <c r="S2176" s="248"/>
      <c r="T2176" s="249"/>
      <c r="AT2176" s="250" t="s">
        <v>189</v>
      </c>
      <c r="AU2176" s="250" t="s">
        <v>84</v>
      </c>
      <c r="AV2176" s="14" t="s">
        <v>24</v>
      </c>
      <c r="AW2176" s="14" t="s">
        <v>39</v>
      </c>
      <c r="AX2176" s="14" t="s">
        <v>76</v>
      </c>
      <c r="AY2176" s="250" t="s">
        <v>179</v>
      </c>
    </row>
    <row r="2177" spans="2:65" s="12" customFormat="1" ht="13.5">
      <c r="B2177" s="216"/>
      <c r="C2177" s="217"/>
      <c r="D2177" s="218" t="s">
        <v>189</v>
      </c>
      <c r="E2177" s="219" t="s">
        <v>22</v>
      </c>
      <c r="F2177" s="220" t="s">
        <v>2058</v>
      </c>
      <c r="G2177" s="217"/>
      <c r="H2177" s="221">
        <v>36.6</v>
      </c>
      <c r="I2177" s="222"/>
      <c r="J2177" s="217"/>
      <c r="K2177" s="217"/>
      <c r="L2177" s="223"/>
      <c r="M2177" s="224"/>
      <c r="N2177" s="225"/>
      <c r="O2177" s="225"/>
      <c r="P2177" s="225"/>
      <c r="Q2177" s="225"/>
      <c r="R2177" s="225"/>
      <c r="S2177" s="225"/>
      <c r="T2177" s="226"/>
      <c r="AT2177" s="227" t="s">
        <v>189</v>
      </c>
      <c r="AU2177" s="227" t="s">
        <v>84</v>
      </c>
      <c r="AV2177" s="12" t="s">
        <v>84</v>
      </c>
      <c r="AW2177" s="12" t="s">
        <v>39</v>
      </c>
      <c r="AX2177" s="12" t="s">
        <v>76</v>
      </c>
      <c r="AY2177" s="227" t="s">
        <v>179</v>
      </c>
    </row>
    <row r="2178" spans="2:65" s="14" customFormat="1" ht="13.5">
      <c r="B2178" s="240"/>
      <c r="C2178" s="241"/>
      <c r="D2178" s="218" t="s">
        <v>189</v>
      </c>
      <c r="E2178" s="242" t="s">
        <v>22</v>
      </c>
      <c r="F2178" s="243" t="s">
        <v>1095</v>
      </c>
      <c r="G2178" s="241"/>
      <c r="H2178" s="244" t="s">
        <v>22</v>
      </c>
      <c r="I2178" s="245"/>
      <c r="J2178" s="241"/>
      <c r="K2178" s="241"/>
      <c r="L2178" s="246"/>
      <c r="M2178" s="247"/>
      <c r="N2178" s="248"/>
      <c r="O2178" s="248"/>
      <c r="P2178" s="248"/>
      <c r="Q2178" s="248"/>
      <c r="R2178" s="248"/>
      <c r="S2178" s="248"/>
      <c r="T2178" s="249"/>
      <c r="AT2178" s="250" t="s">
        <v>189</v>
      </c>
      <c r="AU2178" s="250" t="s">
        <v>84</v>
      </c>
      <c r="AV2178" s="14" t="s">
        <v>24</v>
      </c>
      <c r="AW2178" s="14" t="s">
        <v>39</v>
      </c>
      <c r="AX2178" s="14" t="s">
        <v>76</v>
      </c>
      <c r="AY2178" s="250" t="s">
        <v>179</v>
      </c>
    </row>
    <row r="2179" spans="2:65" s="12" customFormat="1" ht="13.5">
      <c r="B2179" s="216"/>
      <c r="C2179" s="217"/>
      <c r="D2179" s="218" t="s">
        <v>189</v>
      </c>
      <c r="E2179" s="219" t="s">
        <v>22</v>
      </c>
      <c r="F2179" s="220" t="s">
        <v>2059</v>
      </c>
      <c r="G2179" s="217"/>
      <c r="H2179" s="221">
        <v>16.8</v>
      </c>
      <c r="I2179" s="222"/>
      <c r="J2179" s="217"/>
      <c r="K2179" s="217"/>
      <c r="L2179" s="223"/>
      <c r="M2179" s="224"/>
      <c r="N2179" s="225"/>
      <c r="O2179" s="225"/>
      <c r="P2179" s="225"/>
      <c r="Q2179" s="225"/>
      <c r="R2179" s="225"/>
      <c r="S2179" s="225"/>
      <c r="T2179" s="226"/>
      <c r="AT2179" s="227" t="s">
        <v>189</v>
      </c>
      <c r="AU2179" s="227" t="s">
        <v>84</v>
      </c>
      <c r="AV2179" s="12" t="s">
        <v>84</v>
      </c>
      <c r="AW2179" s="12" t="s">
        <v>39</v>
      </c>
      <c r="AX2179" s="12" t="s">
        <v>76</v>
      </c>
      <c r="AY2179" s="227" t="s">
        <v>179</v>
      </c>
    </row>
    <row r="2180" spans="2:65" s="14" customFormat="1" ht="13.5">
      <c r="B2180" s="240"/>
      <c r="C2180" s="241"/>
      <c r="D2180" s="218" t="s">
        <v>189</v>
      </c>
      <c r="E2180" s="242" t="s">
        <v>22</v>
      </c>
      <c r="F2180" s="243" t="s">
        <v>1100</v>
      </c>
      <c r="G2180" s="241"/>
      <c r="H2180" s="244" t="s">
        <v>22</v>
      </c>
      <c r="I2180" s="245"/>
      <c r="J2180" s="241"/>
      <c r="K2180" s="241"/>
      <c r="L2180" s="246"/>
      <c r="M2180" s="247"/>
      <c r="N2180" s="248"/>
      <c r="O2180" s="248"/>
      <c r="P2180" s="248"/>
      <c r="Q2180" s="248"/>
      <c r="R2180" s="248"/>
      <c r="S2180" s="248"/>
      <c r="T2180" s="249"/>
      <c r="AT2180" s="250" t="s">
        <v>189</v>
      </c>
      <c r="AU2180" s="250" t="s">
        <v>84</v>
      </c>
      <c r="AV2180" s="14" t="s">
        <v>24</v>
      </c>
      <c r="AW2180" s="14" t="s">
        <v>39</v>
      </c>
      <c r="AX2180" s="14" t="s">
        <v>76</v>
      </c>
      <c r="AY2180" s="250" t="s">
        <v>179</v>
      </c>
    </row>
    <row r="2181" spans="2:65" s="12" customFormat="1" ht="13.5">
      <c r="B2181" s="216"/>
      <c r="C2181" s="217"/>
      <c r="D2181" s="218" t="s">
        <v>189</v>
      </c>
      <c r="E2181" s="219" t="s">
        <v>22</v>
      </c>
      <c r="F2181" s="220" t="s">
        <v>2060</v>
      </c>
      <c r="G2181" s="217"/>
      <c r="H2181" s="221">
        <v>21.3</v>
      </c>
      <c r="I2181" s="222"/>
      <c r="J2181" s="217"/>
      <c r="K2181" s="217"/>
      <c r="L2181" s="223"/>
      <c r="M2181" s="224"/>
      <c r="N2181" s="225"/>
      <c r="O2181" s="225"/>
      <c r="P2181" s="225"/>
      <c r="Q2181" s="225"/>
      <c r="R2181" s="225"/>
      <c r="S2181" s="225"/>
      <c r="T2181" s="226"/>
      <c r="AT2181" s="227" t="s">
        <v>189</v>
      </c>
      <c r="AU2181" s="227" t="s">
        <v>84</v>
      </c>
      <c r="AV2181" s="12" t="s">
        <v>84</v>
      </c>
      <c r="AW2181" s="12" t="s">
        <v>39</v>
      </c>
      <c r="AX2181" s="12" t="s">
        <v>76</v>
      </c>
      <c r="AY2181" s="227" t="s">
        <v>179</v>
      </c>
    </row>
    <row r="2182" spans="2:65" s="13" customFormat="1" ht="13.5">
      <c r="B2182" s="228"/>
      <c r="C2182" s="229"/>
      <c r="D2182" s="230" t="s">
        <v>189</v>
      </c>
      <c r="E2182" s="231" t="s">
        <v>22</v>
      </c>
      <c r="F2182" s="232" t="s">
        <v>191</v>
      </c>
      <c r="G2182" s="229"/>
      <c r="H2182" s="233">
        <v>137.24</v>
      </c>
      <c r="I2182" s="234"/>
      <c r="J2182" s="229"/>
      <c r="K2182" s="229"/>
      <c r="L2182" s="235"/>
      <c r="M2182" s="236"/>
      <c r="N2182" s="237"/>
      <c r="O2182" s="237"/>
      <c r="P2182" s="237"/>
      <c r="Q2182" s="237"/>
      <c r="R2182" s="237"/>
      <c r="S2182" s="237"/>
      <c r="T2182" s="238"/>
      <c r="AT2182" s="239" t="s">
        <v>189</v>
      </c>
      <c r="AU2182" s="239" t="s">
        <v>84</v>
      </c>
      <c r="AV2182" s="13" t="s">
        <v>187</v>
      </c>
      <c r="AW2182" s="13" t="s">
        <v>39</v>
      </c>
      <c r="AX2182" s="13" t="s">
        <v>24</v>
      </c>
      <c r="AY2182" s="239" t="s">
        <v>179</v>
      </c>
    </row>
    <row r="2183" spans="2:65" s="1" customFormat="1" ht="22.5" customHeight="1">
      <c r="B2183" s="41"/>
      <c r="C2183" s="204" t="s">
        <v>1468</v>
      </c>
      <c r="D2183" s="204" t="s">
        <v>182</v>
      </c>
      <c r="E2183" s="205" t="s">
        <v>2061</v>
      </c>
      <c r="F2183" s="206" t="s">
        <v>2062</v>
      </c>
      <c r="G2183" s="207" t="s">
        <v>372</v>
      </c>
      <c r="H2183" s="208">
        <v>6.48</v>
      </c>
      <c r="I2183" s="209"/>
      <c r="J2183" s="210">
        <f>ROUND(I2183*H2183,2)</f>
        <v>0</v>
      </c>
      <c r="K2183" s="206" t="s">
        <v>186</v>
      </c>
      <c r="L2183" s="61"/>
      <c r="M2183" s="211" t="s">
        <v>22</v>
      </c>
      <c r="N2183" s="212" t="s">
        <v>47</v>
      </c>
      <c r="O2183" s="42"/>
      <c r="P2183" s="213">
        <f>O2183*H2183</f>
        <v>0</v>
      </c>
      <c r="Q2183" s="213">
        <v>0</v>
      </c>
      <c r="R2183" s="213">
        <f>Q2183*H2183</f>
        <v>0</v>
      </c>
      <c r="S2183" s="213">
        <v>0</v>
      </c>
      <c r="T2183" s="214">
        <f>S2183*H2183</f>
        <v>0</v>
      </c>
      <c r="AR2183" s="24" t="s">
        <v>266</v>
      </c>
      <c r="AT2183" s="24" t="s">
        <v>182</v>
      </c>
      <c r="AU2183" s="24" t="s">
        <v>84</v>
      </c>
      <c r="AY2183" s="24" t="s">
        <v>179</v>
      </c>
      <c r="BE2183" s="215">
        <f>IF(N2183="základní",J2183,0)</f>
        <v>0</v>
      </c>
      <c r="BF2183" s="215">
        <f>IF(N2183="snížená",J2183,0)</f>
        <v>0</v>
      </c>
      <c r="BG2183" s="215">
        <f>IF(N2183="zákl. přenesená",J2183,0)</f>
        <v>0</v>
      </c>
      <c r="BH2183" s="215">
        <f>IF(N2183="sníž. přenesená",J2183,0)</f>
        <v>0</v>
      </c>
      <c r="BI2183" s="215">
        <f>IF(N2183="nulová",J2183,0)</f>
        <v>0</v>
      </c>
      <c r="BJ2183" s="24" t="s">
        <v>24</v>
      </c>
      <c r="BK2183" s="215">
        <f>ROUND(I2183*H2183,2)</f>
        <v>0</v>
      </c>
      <c r="BL2183" s="24" t="s">
        <v>266</v>
      </c>
      <c r="BM2183" s="24" t="s">
        <v>2063</v>
      </c>
    </row>
    <row r="2184" spans="2:65" s="14" customFormat="1" ht="13.5">
      <c r="B2184" s="240"/>
      <c r="C2184" s="241"/>
      <c r="D2184" s="218" t="s">
        <v>189</v>
      </c>
      <c r="E2184" s="242" t="s">
        <v>22</v>
      </c>
      <c r="F2184" s="243" t="s">
        <v>1772</v>
      </c>
      <c r="G2184" s="241"/>
      <c r="H2184" s="244" t="s">
        <v>22</v>
      </c>
      <c r="I2184" s="245"/>
      <c r="J2184" s="241"/>
      <c r="K2184" s="241"/>
      <c r="L2184" s="246"/>
      <c r="M2184" s="247"/>
      <c r="N2184" s="248"/>
      <c r="O2184" s="248"/>
      <c r="P2184" s="248"/>
      <c r="Q2184" s="248"/>
      <c r="R2184" s="248"/>
      <c r="S2184" s="248"/>
      <c r="T2184" s="249"/>
      <c r="AT2184" s="250" t="s">
        <v>189</v>
      </c>
      <c r="AU2184" s="250" t="s">
        <v>84</v>
      </c>
      <c r="AV2184" s="14" t="s">
        <v>24</v>
      </c>
      <c r="AW2184" s="14" t="s">
        <v>39</v>
      </c>
      <c r="AX2184" s="14" t="s">
        <v>76</v>
      </c>
      <c r="AY2184" s="250" t="s">
        <v>179</v>
      </c>
    </row>
    <row r="2185" spans="2:65" s="12" customFormat="1" ht="13.5">
      <c r="B2185" s="216"/>
      <c r="C2185" s="217"/>
      <c r="D2185" s="218" t="s">
        <v>189</v>
      </c>
      <c r="E2185" s="219" t="s">
        <v>22</v>
      </c>
      <c r="F2185" s="220" t="s">
        <v>2064</v>
      </c>
      <c r="G2185" s="217"/>
      <c r="H2185" s="221">
        <v>3.6</v>
      </c>
      <c r="I2185" s="222"/>
      <c r="J2185" s="217"/>
      <c r="K2185" s="217"/>
      <c r="L2185" s="223"/>
      <c r="M2185" s="224"/>
      <c r="N2185" s="225"/>
      <c r="O2185" s="225"/>
      <c r="P2185" s="225"/>
      <c r="Q2185" s="225"/>
      <c r="R2185" s="225"/>
      <c r="S2185" s="225"/>
      <c r="T2185" s="226"/>
      <c r="AT2185" s="227" t="s">
        <v>189</v>
      </c>
      <c r="AU2185" s="227" t="s">
        <v>84</v>
      </c>
      <c r="AV2185" s="12" t="s">
        <v>84</v>
      </c>
      <c r="AW2185" s="12" t="s">
        <v>39</v>
      </c>
      <c r="AX2185" s="12" t="s">
        <v>76</v>
      </c>
      <c r="AY2185" s="227" t="s">
        <v>179</v>
      </c>
    </row>
    <row r="2186" spans="2:65" s="14" customFormat="1" ht="13.5">
      <c r="B2186" s="240"/>
      <c r="C2186" s="241"/>
      <c r="D2186" s="218" t="s">
        <v>189</v>
      </c>
      <c r="E2186" s="242" t="s">
        <v>22</v>
      </c>
      <c r="F2186" s="243" t="s">
        <v>1749</v>
      </c>
      <c r="G2186" s="241"/>
      <c r="H2186" s="244" t="s">
        <v>22</v>
      </c>
      <c r="I2186" s="245"/>
      <c r="J2186" s="241"/>
      <c r="K2186" s="241"/>
      <c r="L2186" s="246"/>
      <c r="M2186" s="247"/>
      <c r="N2186" s="248"/>
      <c r="O2186" s="248"/>
      <c r="P2186" s="248"/>
      <c r="Q2186" s="248"/>
      <c r="R2186" s="248"/>
      <c r="S2186" s="248"/>
      <c r="T2186" s="249"/>
      <c r="AT2186" s="250" t="s">
        <v>189</v>
      </c>
      <c r="AU2186" s="250" t="s">
        <v>84</v>
      </c>
      <c r="AV2186" s="14" t="s">
        <v>24</v>
      </c>
      <c r="AW2186" s="14" t="s">
        <v>39</v>
      </c>
      <c r="AX2186" s="14" t="s">
        <v>76</v>
      </c>
      <c r="AY2186" s="250" t="s">
        <v>179</v>
      </c>
    </row>
    <row r="2187" spans="2:65" s="12" customFormat="1" ht="13.5">
      <c r="B2187" s="216"/>
      <c r="C2187" s="217"/>
      <c r="D2187" s="218" t="s">
        <v>189</v>
      </c>
      <c r="E2187" s="219" t="s">
        <v>22</v>
      </c>
      <c r="F2187" s="220" t="s">
        <v>2065</v>
      </c>
      <c r="G2187" s="217"/>
      <c r="H2187" s="221">
        <v>2.88</v>
      </c>
      <c r="I2187" s="222"/>
      <c r="J2187" s="217"/>
      <c r="K2187" s="217"/>
      <c r="L2187" s="223"/>
      <c r="M2187" s="224"/>
      <c r="N2187" s="225"/>
      <c r="O2187" s="225"/>
      <c r="P2187" s="225"/>
      <c r="Q2187" s="225"/>
      <c r="R2187" s="225"/>
      <c r="S2187" s="225"/>
      <c r="T2187" s="226"/>
      <c r="AT2187" s="227" t="s">
        <v>189</v>
      </c>
      <c r="AU2187" s="227" t="s">
        <v>84</v>
      </c>
      <c r="AV2187" s="12" t="s">
        <v>84</v>
      </c>
      <c r="AW2187" s="12" t="s">
        <v>39</v>
      </c>
      <c r="AX2187" s="12" t="s">
        <v>76</v>
      </c>
      <c r="AY2187" s="227" t="s">
        <v>179</v>
      </c>
    </row>
    <row r="2188" spans="2:65" s="13" customFormat="1" ht="13.5">
      <c r="B2188" s="228"/>
      <c r="C2188" s="229"/>
      <c r="D2188" s="230" t="s">
        <v>189</v>
      </c>
      <c r="E2188" s="231" t="s">
        <v>22</v>
      </c>
      <c r="F2188" s="232" t="s">
        <v>191</v>
      </c>
      <c r="G2188" s="229"/>
      <c r="H2188" s="233">
        <v>6.48</v>
      </c>
      <c r="I2188" s="234"/>
      <c r="J2188" s="229"/>
      <c r="K2188" s="229"/>
      <c r="L2188" s="235"/>
      <c r="M2188" s="236"/>
      <c r="N2188" s="237"/>
      <c r="O2188" s="237"/>
      <c r="P2188" s="237"/>
      <c r="Q2188" s="237"/>
      <c r="R2188" s="237"/>
      <c r="S2188" s="237"/>
      <c r="T2188" s="238"/>
      <c r="AT2188" s="239" t="s">
        <v>189</v>
      </c>
      <c r="AU2188" s="239" t="s">
        <v>84</v>
      </c>
      <c r="AV2188" s="13" t="s">
        <v>187</v>
      </c>
      <c r="AW2188" s="13" t="s">
        <v>39</v>
      </c>
      <c r="AX2188" s="13" t="s">
        <v>24</v>
      </c>
      <c r="AY2188" s="239" t="s">
        <v>179</v>
      </c>
    </row>
    <row r="2189" spans="2:65" s="1" customFormat="1" ht="22.5" customHeight="1">
      <c r="B2189" s="41"/>
      <c r="C2189" s="204" t="s">
        <v>2066</v>
      </c>
      <c r="D2189" s="204" t="s">
        <v>182</v>
      </c>
      <c r="E2189" s="205" t="s">
        <v>2067</v>
      </c>
      <c r="F2189" s="206" t="s">
        <v>2068</v>
      </c>
      <c r="G2189" s="207" t="s">
        <v>185</v>
      </c>
      <c r="H2189" s="208">
        <v>235.53899999999999</v>
      </c>
      <c r="I2189" s="209"/>
      <c r="J2189" s="210">
        <f>ROUND(I2189*H2189,2)</f>
        <v>0</v>
      </c>
      <c r="K2189" s="206" t="s">
        <v>186</v>
      </c>
      <c r="L2189" s="61"/>
      <c r="M2189" s="211" t="s">
        <v>22</v>
      </c>
      <c r="N2189" s="212" t="s">
        <v>47</v>
      </c>
      <c r="O2189" s="42"/>
      <c r="P2189" s="213">
        <f>O2189*H2189</f>
        <v>0</v>
      </c>
      <c r="Q2189" s="213">
        <v>0</v>
      </c>
      <c r="R2189" s="213">
        <f>Q2189*H2189</f>
        <v>0</v>
      </c>
      <c r="S2189" s="213">
        <v>0</v>
      </c>
      <c r="T2189" s="214">
        <f>S2189*H2189</f>
        <v>0</v>
      </c>
      <c r="AR2189" s="24" t="s">
        <v>266</v>
      </c>
      <c r="AT2189" s="24" t="s">
        <v>182</v>
      </c>
      <c r="AU2189" s="24" t="s">
        <v>84</v>
      </c>
      <c r="AY2189" s="24" t="s">
        <v>179</v>
      </c>
      <c r="BE2189" s="215">
        <f>IF(N2189="základní",J2189,0)</f>
        <v>0</v>
      </c>
      <c r="BF2189" s="215">
        <f>IF(N2189="snížená",J2189,0)</f>
        <v>0</v>
      </c>
      <c r="BG2189" s="215">
        <f>IF(N2189="zákl. přenesená",J2189,0)</f>
        <v>0</v>
      </c>
      <c r="BH2189" s="215">
        <f>IF(N2189="sníž. přenesená",J2189,0)</f>
        <v>0</v>
      </c>
      <c r="BI2189" s="215">
        <f>IF(N2189="nulová",J2189,0)</f>
        <v>0</v>
      </c>
      <c r="BJ2189" s="24" t="s">
        <v>24</v>
      </c>
      <c r="BK2189" s="215">
        <f>ROUND(I2189*H2189,2)</f>
        <v>0</v>
      </c>
      <c r="BL2189" s="24" t="s">
        <v>266</v>
      </c>
      <c r="BM2189" s="24" t="s">
        <v>2069</v>
      </c>
    </row>
    <row r="2190" spans="2:65" s="14" customFormat="1" ht="13.5">
      <c r="B2190" s="240"/>
      <c r="C2190" s="241"/>
      <c r="D2190" s="218" t="s">
        <v>189</v>
      </c>
      <c r="E2190" s="242" t="s">
        <v>22</v>
      </c>
      <c r="F2190" s="243" t="s">
        <v>1014</v>
      </c>
      <c r="G2190" s="241"/>
      <c r="H2190" s="244" t="s">
        <v>22</v>
      </c>
      <c r="I2190" s="245"/>
      <c r="J2190" s="241"/>
      <c r="K2190" s="241"/>
      <c r="L2190" s="246"/>
      <c r="M2190" s="247"/>
      <c r="N2190" s="248"/>
      <c r="O2190" s="248"/>
      <c r="P2190" s="248"/>
      <c r="Q2190" s="248"/>
      <c r="R2190" s="248"/>
      <c r="S2190" s="248"/>
      <c r="T2190" s="249"/>
      <c r="AT2190" s="250" t="s">
        <v>189</v>
      </c>
      <c r="AU2190" s="250" t="s">
        <v>84</v>
      </c>
      <c r="AV2190" s="14" t="s">
        <v>24</v>
      </c>
      <c r="AW2190" s="14" t="s">
        <v>39</v>
      </c>
      <c r="AX2190" s="14" t="s">
        <v>76</v>
      </c>
      <c r="AY2190" s="250" t="s">
        <v>179</v>
      </c>
    </row>
    <row r="2191" spans="2:65" s="14" customFormat="1" ht="13.5">
      <c r="B2191" s="240"/>
      <c r="C2191" s="241"/>
      <c r="D2191" s="218" t="s">
        <v>189</v>
      </c>
      <c r="E2191" s="242" t="s">
        <v>22</v>
      </c>
      <c r="F2191" s="243" t="s">
        <v>420</v>
      </c>
      <c r="G2191" s="241"/>
      <c r="H2191" s="244" t="s">
        <v>22</v>
      </c>
      <c r="I2191" s="245"/>
      <c r="J2191" s="241"/>
      <c r="K2191" s="241"/>
      <c r="L2191" s="246"/>
      <c r="M2191" s="247"/>
      <c r="N2191" s="248"/>
      <c r="O2191" s="248"/>
      <c r="P2191" s="248"/>
      <c r="Q2191" s="248"/>
      <c r="R2191" s="248"/>
      <c r="S2191" s="248"/>
      <c r="T2191" s="249"/>
      <c r="AT2191" s="250" t="s">
        <v>189</v>
      </c>
      <c r="AU2191" s="250" t="s">
        <v>84</v>
      </c>
      <c r="AV2191" s="14" t="s">
        <v>24</v>
      </c>
      <c r="AW2191" s="14" t="s">
        <v>39</v>
      </c>
      <c r="AX2191" s="14" t="s">
        <v>76</v>
      </c>
      <c r="AY2191" s="250" t="s">
        <v>179</v>
      </c>
    </row>
    <row r="2192" spans="2:65" s="12" customFormat="1" ht="13.5">
      <c r="B2192" s="216"/>
      <c r="C2192" s="217"/>
      <c r="D2192" s="218" t="s">
        <v>189</v>
      </c>
      <c r="E2192" s="219" t="s">
        <v>22</v>
      </c>
      <c r="F2192" s="220" t="s">
        <v>1090</v>
      </c>
      <c r="G2192" s="217"/>
      <c r="H2192" s="221">
        <v>26.69</v>
      </c>
      <c r="I2192" s="222"/>
      <c r="J2192" s="217"/>
      <c r="K2192" s="217"/>
      <c r="L2192" s="223"/>
      <c r="M2192" s="224"/>
      <c r="N2192" s="225"/>
      <c r="O2192" s="225"/>
      <c r="P2192" s="225"/>
      <c r="Q2192" s="225"/>
      <c r="R2192" s="225"/>
      <c r="S2192" s="225"/>
      <c r="T2192" s="226"/>
      <c r="AT2192" s="227" t="s">
        <v>189</v>
      </c>
      <c r="AU2192" s="227" t="s">
        <v>84</v>
      </c>
      <c r="AV2192" s="12" t="s">
        <v>84</v>
      </c>
      <c r="AW2192" s="12" t="s">
        <v>39</v>
      </c>
      <c r="AX2192" s="12" t="s">
        <v>76</v>
      </c>
      <c r="AY2192" s="227" t="s">
        <v>179</v>
      </c>
    </row>
    <row r="2193" spans="2:51" s="14" customFormat="1" ht="13.5">
      <c r="B2193" s="240"/>
      <c r="C2193" s="241"/>
      <c r="D2193" s="218" t="s">
        <v>189</v>
      </c>
      <c r="E2193" s="242" t="s">
        <v>22</v>
      </c>
      <c r="F2193" s="243" t="s">
        <v>1091</v>
      </c>
      <c r="G2193" s="241"/>
      <c r="H2193" s="244" t="s">
        <v>22</v>
      </c>
      <c r="I2193" s="245"/>
      <c r="J2193" s="241"/>
      <c r="K2193" s="241"/>
      <c r="L2193" s="246"/>
      <c r="M2193" s="247"/>
      <c r="N2193" s="248"/>
      <c r="O2193" s="248"/>
      <c r="P2193" s="248"/>
      <c r="Q2193" s="248"/>
      <c r="R2193" s="248"/>
      <c r="S2193" s="248"/>
      <c r="T2193" s="249"/>
      <c r="AT2193" s="250" t="s">
        <v>189</v>
      </c>
      <c r="AU2193" s="250" t="s">
        <v>84</v>
      </c>
      <c r="AV2193" s="14" t="s">
        <v>24</v>
      </c>
      <c r="AW2193" s="14" t="s">
        <v>39</v>
      </c>
      <c r="AX2193" s="14" t="s">
        <v>76</v>
      </c>
      <c r="AY2193" s="250" t="s">
        <v>179</v>
      </c>
    </row>
    <row r="2194" spans="2:51" s="12" customFormat="1" ht="13.5">
      <c r="B2194" s="216"/>
      <c r="C2194" s="217"/>
      <c r="D2194" s="218" t="s">
        <v>189</v>
      </c>
      <c r="E2194" s="219" t="s">
        <v>22</v>
      </c>
      <c r="F2194" s="220" t="s">
        <v>1092</v>
      </c>
      <c r="G2194" s="217"/>
      <c r="H2194" s="221">
        <v>46.243000000000002</v>
      </c>
      <c r="I2194" s="222"/>
      <c r="J2194" s="217"/>
      <c r="K2194" s="217"/>
      <c r="L2194" s="223"/>
      <c r="M2194" s="224"/>
      <c r="N2194" s="225"/>
      <c r="O2194" s="225"/>
      <c r="P2194" s="225"/>
      <c r="Q2194" s="225"/>
      <c r="R2194" s="225"/>
      <c r="S2194" s="225"/>
      <c r="T2194" s="226"/>
      <c r="AT2194" s="227" t="s">
        <v>189</v>
      </c>
      <c r="AU2194" s="227" t="s">
        <v>84</v>
      </c>
      <c r="AV2194" s="12" t="s">
        <v>84</v>
      </c>
      <c r="AW2194" s="12" t="s">
        <v>39</v>
      </c>
      <c r="AX2194" s="12" t="s">
        <v>76</v>
      </c>
      <c r="AY2194" s="227" t="s">
        <v>179</v>
      </c>
    </row>
    <row r="2195" spans="2:51" s="14" customFormat="1" ht="13.5">
      <c r="B2195" s="240"/>
      <c r="C2195" s="241"/>
      <c r="D2195" s="218" t="s">
        <v>189</v>
      </c>
      <c r="E2195" s="242" t="s">
        <v>22</v>
      </c>
      <c r="F2195" s="243" t="s">
        <v>1093</v>
      </c>
      <c r="G2195" s="241"/>
      <c r="H2195" s="244" t="s">
        <v>22</v>
      </c>
      <c r="I2195" s="245"/>
      <c r="J2195" s="241"/>
      <c r="K2195" s="241"/>
      <c r="L2195" s="246"/>
      <c r="M2195" s="247"/>
      <c r="N2195" s="248"/>
      <c r="O2195" s="248"/>
      <c r="P2195" s="248"/>
      <c r="Q2195" s="248"/>
      <c r="R2195" s="248"/>
      <c r="S2195" s="248"/>
      <c r="T2195" s="249"/>
      <c r="AT2195" s="250" t="s">
        <v>189</v>
      </c>
      <c r="AU2195" s="250" t="s">
        <v>84</v>
      </c>
      <c r="AV2195" s="14" t="s">
        <v>24</v>
      </c>
      <c r="AW2195" s="14" t="s">
        <v>39</v>
      </c>
      <c r="AX2195" s="14" t="s">
        <v>76</v>
      </c>
      <c r="AY2195" s="250" t="s">
        <v>179</v>
      </c>
    </row>
    <row r="2196" spans="2:51" s="12" customFormat="1" ht="13.5">
      <c r="B2196" s="216"/>
      <c r="C2196" s="217"/>
      <c r="D2196" s="218" t="s">
        <v>189</v>
      </c>
      <c r="E2196" s="219" t="s">
        <v>22</v>
      </c>
      <c r="F2196" s="220" t="s">
        <v>1094</v>
      </c>
      <c r="G2196" s="217"/>
      <c r="H2196" s="221">
        <v>35.593000000000004</v>
      </c>
      <c r="I2196" s="222"/>
      <c r="J2196" s="217"/>
      <c r="K2196" s="217"/>
      <c r="L2196" s="223"/>
      <c r="M2196" s="224"/>
      <c r="N2196" s="225"/>
      <c r="O2196" s="225"/>
      <c r="P2196" s="225"/>
      <c r="Q2196" s="225"/>
      <c r="R2196" s="225"/>
      <c r="S2196" s="225"/>
      <c r="T2196" s="226"/>
      <c r="AT2196" s="227" t="s">
        <v>189</v>
      </c>
      <c r="AU2196" s="227" t="s">
        <v>84</v>
      </c>
      <c r="AV2196" s="12" t="s">
        <v>84</v>
      </c>
      <c r="AW2196" s="12" t="s">
        <v>39</v>
      </c>
      <c r="AX2196" s="12" t="s">
        <v>76</v>
      </c>
      <c r="AY2196" s="227" t="s">
        <v>179</v>
      </c>
    </row>
    <row r="2197" spans="2:51" s="14" customFormat="1" ht="13.5">
      <c r="B2197" s="240"/>
      <c r="C2197" s="241"/>
      <c r="D2197" s="218" t="s">
        <v>189</v>
      </c>
      <c r="E2197" s="242" t="s">
        <v>22</v>
      </c>
      <c r="F2197" s="243" t="s">
        <v>1095</v>
      </c>
      <c r="G2197" s="241"/>
      <c r="H2197" s="244" t="s">
        <v>22</v>
      </c>
      <c r="I2197" s="245"/>
      <c r="J2197" s="241"/>
      <c r="K2197" s="241"/>
      <c r="L2197" s="246"/>
      <c r="M2197" s="247"/>
      <c r="N2197" s="248"/>
      <c r="O2197" s="248"/>
      <c r="P2197" s="248"/>
      <c r="Q2197" s="248"/>
      <c r="R2197" s="248"/>
      <c r="S2197" s="248"/>
      <c r="T2197" s="249"/>
      <c r="AT2197" s="250" t="s">
        <v>189</v>
      </c>
      <c r="AU2197" s="250" t="s">
        <v>84</v>
      </c>
      <c r="AV2197" s="14" t="s">
        <v>24</v>
      </c>
      <c r="AW2197" s="14" t="s">
        <v>39</v>
      </c>
      <c r="AX2197" s="14" t="s">
        <v>76</v>
      </c>
      <c r="AY2197" s="250" t="s">
        <v>179</v>
      </c>
    </row>
    <row r="2198" spans="2:51" s="12" customFormat="1" ht="13.5">
      <c r="B2198" s="216"/>
      <c r="C2198" s="217"/>
      <c r="D2198" s="218" t="s">
        <v>189</v>
      </c>
      <c r="E2198" s="219" t="s">
        <v>22</v>
      </c>
      <c r="F2198" s="220" t="s">
        <v>1096</v>
      </c>
      <c r="G2198" s="217"/>
      <c r="H2198" s="221">
        <v>14.01</v>
      </c>
      <c r="I2198" s="222"/>
      <c r="J2198" s="217"/>
      <c r="K2198" s="217"/>
      <c r="L2198" s="223"/>
      <c r="M2198" s="224"/>
      <c r="N2198" s="225"/>
      <c r="O2198" s="225"/>
      <c r="P2198" s="225"/>
      <c r="Q2198" s="225"/>
      <c r="R2198" s="225"/>
      <c r="S2198" s="225"/>
      <c r="T2198" s="226"/>
      <c r="AT2198" s="227" t="s">
        <v>189</v>
      </c>
      <c r="AU2198" s="227" t="s">
        <v>84</v>
      </c>
      <c r="AV2198" s="12" t="s">
        <v>84</v>
      </c>
      <c r="AW2198" s="12" t="s">
        <v>39</v>
      </c>
      <c r="AX2198" s="12" t="s">
        <v>76</v>
      </c>
      <c r="AY2198" s="227" t="s">
        <v>179</v>
      </c>
    </row>
    <row r="2199" spans="2:51" s="14" customFormat="1" ht="13.5">
      <c r="B2199" s="240"/>
      <c r="C2199" s="241"/>
      <c r="D2199" s="218" t="s">
        <v>189</v>
      </c>
      <c r="E2199" s="242" t="s">
        <v>22</v>
      </c>
      <c r="F2199" s="243" t="s">
        <v>1071</v>
      </c>
      <c r="G2199" s="241"/>
      <c r="H2199" s="244" t="s">
        <v>22</v>
      </c>
      <c r="I2199" s="245"/>
      <c r="J2199" s="241"/>
      <c r="K2199" s="241"/>
      <c r="L2199" s="246"/>
      <c r="M2199" s="247"/>
      <c r="N2199" s="248"/>
      <c r="O2199" s="248"/>
      <c r="P2199" s="248"/>
      <c r="Q2199" s="248"/>
      <c r="R2199" s="248"/>
      <c r="S2199" s="248"/>
      <c r="T2199" s="249"/>
      <c r="AT2199" s="250" t="s">
        <v>189</v>
      </c>
      <c r="AU2199" s="250" t="s">
        <v>84</v>
      </c>
      <c r="AV2199" s="14" t="s">
        <v>24</v>
      </c>
      <c r="AW2199" s="14" t="s">
        <v>39</v>
      </c>
      <c r="AX2199" s="14" t="s">
        <v>76</v>
      </c>
      <c r="AY2199" s="250" t="s">
        <v>179</v>
      </c>
    </row>
    <row r="2200" spans="2:51" s="14" customFormat="1" ht="13.5">
      <c r="B2200" s="240"/>
      <c r="C2200" s="241"/>
      <c r="D2200" s="218" t="s">
        <v>189</v>
      </c>
      <c r="E2200" s="242" t="s">
        <v>22</v>
      </c>
      <c r="F2200" s="243" t="s">
        <v>1091</v>
      </c>
      <c r="G2200" s="241"/>
      <c r="H2200" s="244" t="s">
        <v>22</v>
      </c>
      <c r="I2200" s="245"/>
      <c r="J2200" s="241"/>
      <c r="K2200" s="241"/>
      <c r="L2200" s="246"/>
      <c r="M2200" s="247"/>
      <c r="N2200" s="248"/>
      <c r="O2200" s="248"/>
      <c r="P2200" s="248"/>
      <c r="Q2200" s="248"/>
      <c r="R2200" s="248"/>
      <c r="S2200" s="248"/>
      <c r="T2200" s="249"/>
      <c r="AT2200" s="250" t="s">
        <v>189</v>
      </c>
      <c r="AU2200" s="250" t="s">
        <v>84</v>
      </c>
      <c r="AV2200" s="14" t="s">
        <v>24</v>
      </c>
      <c r="AW2200" s="14" t="s">
        <v>39</v>
      </c>
      <c r="AX2200" s="14" t="s">
        <v>76</v>
      </c>
      <c r="AY2200" s="250" t="s">
        <v>179</v>
      </c>
    </row>
    <row r="2201" spans="2:51" s="12" customFormat="1" ht="13.5">
      <c r="B2201" s="216"/>
      <c r="C2201" s="217"/>
      <c r="D2201" s="218" t="s">
        <v>189</v>
      </c>
      <c r="E2201" s="219" t="s">
        <v>22</v>
      </c>
      <c r="F2201" s="220" t="s">
        <v>1097</v>
      </c>
      <c r="G2201" s="217"/>
      <c r="H2201" s="221">
        <v>23.146999999999998</v>
      </c>
      <c r="I2201" s="222"/>
      <c r="J2201" s="217"/>
      <c r="K2201" s="217"/>
      <c r="L2201" s="223"/>
      <c r="M2201" s="224"/>
      <c r="N2201" s="225"/>
      <c r="O2201" s="225"/>
      <c r="P2201" s="225"/>
      <c r="Q2201" s="225"/>
      <c r="R2201" s="225"/>
      <c r="S2201" s="225"/>
      <c r="T2201" s="226"/>
      <c r="AT2201" s="227" t="s">
        <v>189</v>
      </c>
      <c r="AU2201" s="227" t="s">
        <v>84</v>
      </c>
      <c r="AV2201" s="12" t="s">
        <v>84</v>
      </c>
      <c r="AW2201" s="12" t="s">
        <v>39</v>
      </c>
      <c r="AX2201" s="12" t="s">
        <v>76</v>
      </c>
      <c r="AY2201" s="227" t="s">
        <v>179</v>
      </c>
    </row>
    <row r="2202" spans="2:51" s="14" customFormat="1" ht="13.5">
      <c r="B2202" s="240"/>
      <c r="C2202" s="241"/>
      <c r="D2202" s="218" t="s">
        <v>189</v>
      </c>
      <c r="E2202" s="242" t="s">
        <v>22</v>
      </c>
      <c r="F2202" s="243" t="s">
        <v>1093</v>
      </c>
      <c r="G2202" s="241"/>
      <c r="H2202" s="244" t="s">
        <v>22</v>
      </c>
      <c r="I2202" s="245"/>
      <c r="J2202" s="241"/>
      <c r="K2202" s="241"/>
      <c r="L2202" s="246"/>
      <c r="M2202" s="247"/>
      <c r="N2202" s="248"/>
      <c r="O2202" s="248"/>
      <c r="P2202" s="248"/>
      <c r="Q2202" s="248"/>
      <c r="R2202" s="248"/>
      <c r="S2202" s="248"/>
      <c r="T2202" s="249"/>
      <c r="AT2202" s="250" t="s">
        <v>189</v>
      </c>
      <c r="AU2202" s="250" t="s">
        <v>84</v>
      </c>
      <c r="AV2202" s="14" t="s">
        <v>24</v>
      </c>
      <c r="AW2202" s="14" t="s">
        <v>39</v>
      </c>
      <c r="AX2202" s="14" t="s">
        <v>76</v>
      </c>
      <c r="AY2202" s="250" t="s">
        <v>179</v>
      </c>
    </row>
    <row r="2203" spans="2:51" s="12" customFormat="1" ht="13.5">
      <c r="B2203" s="216"/>
      <c r="C2203" s="217"/>
      <c r="D2203" s="218" t="s">
        <v>189</v>
      </c>
      <c r="E2203" s="219" t="s">
        <v>22</v>
      </c>
      <c r="F2203" s="220" t="s">
        <v>1098</v>
      </c>
      <c r="G2203" s="217"/>
      <c r="H2203" s="221">
        <v>41.307000000000002</v>
      </c>
      <c r="I2203" s="222"/>
      <c r="J2203" s="217"/>
      <c r="K2203" s="217"/>
      <c r="L2203" s="223"/>
      <c r="M2203" s="224"/>
      <c r="N2203" s="225"/>
      <c r="O2203" s="225"/>
      <c r="P2203" s="225"/>
      <c r="Q2203" s="225"/>
      <c r="R2203" s="225"/>
      <c r="S2203" s="225"/>
      <c r="T2203" s="226"/>
      <c r="AT2203" s="227" t="s">
        <v>189</v>
      </c>
      <c r="AU2203" s="227" t="s">
        <v>84</v>
      </c>
      <c r="AV2203" s="12" t="s">
        <v>84</v>
      </c>
      <c r="AW2203" s="12" t="s">
        <v>39</v>
      </c>
      <c r="AX2203" s="12" t="s">
        <v>76</v>
      </c>
      <c r="AY2203" s="227" t="s">
        <v>179</v>
      </c>
    </row>
    <row r="2204" spans="2:51" s="14" customFormat="1" ht="13.5">
      <c r="B2204" s="240"/>
      <c r="C2204" s="241"/>
      <c r="D2204" s="218" t="s">
        <v>189</v>
      </c>
      <c r="E2204" s="242" t="s">
        <v>22</v>
      </c>
      <c r="F2204" s="243" t="s">
        <v>1095</v>
      </c>
      <c r="G2204" s="241"/>
      <c r="H2204" s="244" t="s">
        <v>22</v>
      </c>
      <c r="I2204" s="245"/>
      <c r="J2204" s="241"/>
      <c r="K2204" s="241"/>
      <c r="L2204" s="246"/>
      <c r="M2204" s="247"/>
      <c r="N2204" s="248"/>
      <c r="O2204" s="248"/>
      <c r="P2204" s="248"/>
      <c r="Q2204" s="248"/>
      <c r="R2204" s="248"/>
      <c r="S2204" s="248"/>
      <c r="T2204" s="249"/>
      <c r="AT2204" s="250" t="s">
        <v>189</v>
      </c>
      <c r="AU2204" s="250" t="s">
        <v>84</v>
      </c>
      <c r="AV2204" s="14" t="s">
        <v>24</v>
      </c>
      <c r="AW2204" s="14" t="s">
        <v>39</v>
      </c>
      <c r="AX2204" s="14" t="s">
        <v>76</v>
      </c>
      <c r="AY2204" s="250" t="s">
        <v>179</v>
      </c>
    </row>
    <row r="2205" spans="2:51" s="12" customFormat="1" ht="13.5">
      <c r="B2205" s="216"/>
      <c r="C2205" s="217"/>
      <c r="D2205" s="218" t="s">
        <v>189</v>
      </c>
      <c r="E2205" s="219" t="s">
        <v>22</v>
      </c>
      <c r="F2205" s="220" t="s">
        <v>1099</v>
      </c>
      <c r="G2205" s="217"/>
      <c r="H2205" s="221">
        <v>2.891</v>
      </c>
      <c r="I2205" s="222"/>
      <c r="J2205" s="217"/>
      <c r="K2205" s="217"/>
      <c r="L2205" s="223"/>
      <c r="M2205" s="224"/>
      <c r="N2205" s="225"/>
      <c r="O2205" s="225"/>
      <c r="P2205" s="225"/>
      <c r="Q2205" s="225"/>
      <c r="R2205" s="225"/>
      <c r="S2205" s="225"/>
      <c r="T2205" s="226"/>
      <c r="AT2205" s="227" t="s">
        <v>189</v>
      </c>
      <c r="AU2205" s="227" t="s">
        <v>84</v>
      </c>
      <c r="AV2205" s="12" t="s">
        <v>84</v>
      </c>
      <c r="AW2205" s="12" t="s">
        <v>39</v>
      </c>
      <c r="AX2205" s="12" t="s">
        <v>76</v>
      </c>
      <c r="AY2205" s="227" t="s">
        <v>179</v>
      </c>
    </row>
    <row r="2206" spans="2:51" s="14" customFormat="1" ht="13.5">
      <c r="B2206" s="240"/>
      <c r="C2206" s="241"/>
      <c r="D2206" s="218" t="s">
        <v>189</v>
      </c>
      <c r="E2206" s="242" t="s">
        <v>22</v>
      </c>
      <c r="F2206" s="243" t="s">
        <v>1100</v>
      </c>
      <c r="G2206" s="241"/>
      <c r="H2206" s="244" t="s">
        <v>22</v>
      </c>
      <c r="I2206" s="245"/>
      <c r="J2206" s="241"/>
      <c r="K2206" s="241"/>
      <c r="L2206" s="246"/>
      <c r="M2206" s="247"/>
      <c r="N2206" s="248"/>
      <c r="O2206" s="248"/>
      <c r="P2206" s="248"/>
      <c r="Q2206" s="248"/>
      <c r="R2206" s="248"/>
      <c r="S2206" s="248"/>
      <c r="T2206" s="249"/>
      <c r="AT2206" s="250" t="s">
        <v>189</v>
      </c>
      <c r="AU2206" s="250" t="s">
        <v>84</v>
      </c>
      <c r="AV2206" s="14" t="s">
        <v>24</v>
      </c>
      <c r="AW2206" s="14" t="s">
        <v>39</v>
      </c>
      <c r="AX2206" s="14" t="s">
        <v>76</v>
      </c>
      <c r="AY2206" s="250" t="s">
        <v>179</v>
      </c>
    </row>
    <row r="2207" spans="2:51" s="12" customFormat="1" ht="13.5">
      <c r="B2207" s="216"/>
      <c r="C2207" s="217"/>
      <c r="D2207" s="218" t="s">
        <v>189</v>
      </c>
      <c r="E2207" s="219" t="s">
        <v>22</v>
      </c>
      <c r="F2207" s="220" t="s">
        <v>1101</v>
      </c>
      <c r="G2207" s="217"/>
      <c r="H2207" s="221">
        <v>30.38</v>
      </c>
      <c r="I2207" s="222"/>
      <c r="J2207" s="217"/>
      <c r="K2207" s="217"/>
      <c r="L2207" s="223"/>
      <c r="M2207" s="224"/>
      <c r="N2207" s="225"/>
      <c r="O2207" s="225"/>
      <c r="P2207" s="225"/>
      <c r="Q2207" s="225"/>
      <c r="R2207" s="225"/>
      <c r="S2207" s="225"/>
      <c r="T2207" s="226"/>
      <c r="AT2207" s="227" t="s">
        <v>189</v>
      </c>
      <c r="AU2207" s="227" t="s">
        <v>84</v>
      </c>
      <c r="AV2207" s="12" t="s">
        <v>84</v>
      </c>
      <c r="AW2207" s="12" t="s">
        <v>39</v>
      </c>
      <c r="AX2207" s="12" t="s">
        <v>76</v>
      </c>
      <c r="AY2207" s="227" t="s">
        <v>179</v>
      </c>
    </row>
    <row r="2208" spans="2:51" s="14" customFormat="1" ht="13.5">
      <c r="B2208" s="240"/>
      <c r="C2208" s="241"/>
      <c r="D2208" s="218" t="s">
        <v>189</v>
      </c>
      <c r="E2208" s="242" t="s">
        <v>22</v>
      </c>
      <c r="F2208" s="243" t="s">
        <v>1392</v>
      </c>
      <c r="G2208" s="241"/>
      <c r="H2208" s="244" t="s">
        <v>22</v>
      </c>
      <c r="I2208" s="245"/>
      <c r="J2208" s="241"/>
      <c r="K2208" s="241"/>
      <c r="L2208" s="246"/>
      <c r="M2208" s="247"/>
      <c r="N2208" s="248"/>
      <c r="O2208" s="248"/>
      <c r="P2208" s="248"/>
      <c r="Q2208" s="248"/>
      <c r="R2208" s="248"/>
      <c r="S2208" s="248"/>
      <c r="T2208" s="249"/>
      <c r="AT2208" s="250" t="s">
        <v>189</v>
      </c>
      <c r="AU2208" s="250" t="s">
        <v>84</v>
      </c>
      <c r="AV2208" s="14" t="s">
        <v>24</v>
      </c>
      <c r="AW2208" s="14" t="s">
        <v>39</v>
      </c>
      <c r="AX2208" s="14" t="s">
        <v>76</v>
      </c>
      <c r="AY2208" s="250" t="s">
        <v>179</v>
      </c>
    </row>
    <row r="2209" spans="2:65" s="14" customFormat="1" ht="13.5">
      <c r="B2209" s="240"/>
      <c r="C2209" s="241"/>
      <c r="D2209" s="218" t="s">
        <v>189</v>
      </c>
      <c r="E2209" s="242" t="s">
        <v>22</v>
      </c>
      <c r="F2209" s="243" t="s">
        <v>420</v>
      </c>
      <c r="G2209" s="241"/>
      <c r="H2209" s="244" t="s">
        <v>22</v>
      </c>
      <c r="I2209" s="245"/>
      <c r="J2209" s="241"/>
      <c r="K2209" s="241"/>
      <c r="L2209" s="246"/>
      <c r="M2209" s="247"/>
      <c r="N2209" s="248"/>
      <c r="O2209" s="248"/>
      <c r="P2209" s="248"/>
      <c r="Q2209" s="248"/>
      <c r="R2209" s="248"/>
      <c r="S2209" s="248"/>
      <c r="T2209" s="249"/>
      <c r="AT2209" s="250" t="s">
        <v>189</v>
      </c>
      <c r="AU2209" s="250" t="s">
        <v>84</v>
      </c>
      <c r="AV2209" s="14" t="s">
        <v>24</v>
      </c>
      <c r="AW2209" s="14" t="s">
        <v>39</v>
      </c>
      <c r="AX2209" s="14" t="s">
        <v>76</v>
      </c>
      <c r="AY2209" s="250" t="s">
        <v>179</v>
      </c>
    </row>
    <row r="2210" spans="2:65" s="12" customFormat="1" ht="13.5">
      <c r="B2210" s="216"/>
      <c r="C2210" s="217"/>
      <c r="D2210" s="218" t="s">
        <v>189</v>
      </c>
      <c r="E2210" s="219" t="s">
        <v>22</v>
      </c>
      <c r="F2210" s="220" t="s">
        <v>1393</v>
      </c>
      <c r="G2210" s="217"/>
      <c r="H2210" s="221">
        <v>0.95899999999999996</v>
      </c>
      <c r="I2210" s="222"/>
      <c r="J2210" s="217"/>
      <c r="K2210" s="217"/>
      <c r="L2210" s="223"/>
      <c r="M2210" s="224"/>
      <c r="N2210" s="225"/>
      <c r="O2210" s="225"/>
      <c r="P2210" s="225"/>
      <c r="Q2210" s="225"/>
      <c r="R2210" s="225"/>
      <c r="S2210" s="225"/>
      <c r="T2210" s="226"/>
      <c r="AT2210" s="227" t="s">
        <v>189</v>
      </c>
      <c r="AU2210" s="227" t="s">
        <v>84</v>
      </c>
      <c r="AV2210" s="12" t="s">
        <v>84</v>
      </c>
      <c r="AW2210" s="12" t="s">
        <v>39</v>
      </c>
      <c r="AX2210" s="12" t="s">
        <v>76</v>
      </c>
      <c r="AY2210" s="227" t="s">
        <v>179</v>
      </c>
    </row>
    <row r="2211" spans="2:65" s="14" customFormat="1" ht="13.5">
      <c r="B2211" s="240"/>
      <c r="C2211" s="241"/>
      <c r="D2211" s="218" t="s">
        <v>189</v>
      </c>
      <c r="E2211" s="242" t="s">
        <v>22</v>
      </c>
      <c r="F2211" s="243" t="s">
        <v>1091</v>
      </c>
      <c r="G2211" s="241"/>
      <c r="H2211" s="244" t="s">
        <v>22</v>
      </c>
      <c r="I2211" s="245"/>
      <c r="J2211" s="241"/>
      <c r="K2211" s="241"/>
      <c r="L2211" s="246"/>
      <c r="M2211" s="247"/>
      <c r="N2211" s="248"/>
      <c r="O2211" s="248"/>
      <c r="P2211" s="248"/>
      <c r="Q2211" s="248"/>
      <c r="R2211" s="248"/>
      <c r="S2211" s="248"/>
      <c r="T2211" s="249"/>
      <c r="AT2211" s="250" t="s">
        <v>189</v>
      </c>
      <c r="AU2211" s="250" t="s">
        <v>84</v>
      </c>
      <c r="AV2211" s="14" t="s">
        <v>24</v>
      </c>
      <c r="AW2211" s="14" t="s">
        <v>39</v>
      </c>
      <c r="AX2211" s="14" t="s">
        <v>76</v>
      </c>
      <c r="AY2211" s="250" t="s">
        <v>179</v>
      </c>
    </row>
    <row r="2212" spans="2:65" s="12" customFormat="1" ht="13.5">
      <c r="B2212" s="216"/>
      <c r="C2212" s="217"/>
      <c r="D2212" s="218" t="s">
        <v>189</v>
      </c>
      <c r="E2212" s="219" t="s">
        <v>22</v>
      </c>
      <c r="F2212" s="220" t="s">
        <v>1394</v>
      </c>
      <c r="G2212" s="217"/>
      <c r="H2212" s="221">
        <v>5.0759999999999996</v>
      </c>
      <c r="I2212" s="222"/>
      <c r="J2212" s="217"/>
      <c r="K2212" s="217"/>
      <c r="L2212" s="223"/>
      <c r="M2212" s="224"/>
      <c r="N2212" s="225"/>
      <c r="O2212" s="225"/>
      <c r="P2212" s="225"/>
      <c r="Q2212" s="225"/>
      <c r="R2212" s="225"/>
      <c r="S2212" s="225"/>
      <c r="T2212" s="226"/>
      <c r="AT2212" s="227" t="s">
        <v>189</v>
      </c>
      <c r="AU2212" s="227" t="s">
        <v>84</v>
      </c>
      <c r="AV2212" s="12" t="s">
        <v>84</v>
      </c>
      <c r="AW2212" s="12" t="s">
        <v>39</v>
      </c>
      <c r="AX2212" s="12" t="s">
        <v>76</v>
      </c>
      <c r="AY2212" s="227" t="s">
        <v>179</v>
      </c>
    </row>
    <row r="2213" spans="2:65" s="14" customFormat="1" ht="13.5">
      <c r="B2213" s="240"/>
      <c r="C2213" s="241"/>
      <c r="D2213" s="218" t="s">
        <v>189</v>
      </c>
      <c r="E2213" s="242" t="s">
        <v>22</v>
      </c>
      <c r="F2213" s="243" t="s">
        <v>1093</v>
      </c>
      <c r="G2213" s="241"/>
      <c r="H2213" s="244" t="s">
        <v>22</v>
      </c>
      <c r="I2213" s="245"/>
      <c r="J2213" s="241"/>
      <c r="K2213" s="241"/>
      <c r="L2213" s="246"/>
      <c r="M2213" s="247"/>
      <c r="N2213" s="248"/>
      <c r="O2213" s="248"/>
      <c r="P2213" s="248"/>
      <c r="Q2213" s="248"/>
      <c r="R2213" s="248"/>
      <c r="S2213" s="248"/>
      <c r="T2213" s="249"/>
      <c r="AT2213" s="250" t="s">
        <v>189</v>
      </c>
      <c r="AU2213" s="250" t="s">
        <v>84</v>
      </c>
      <c r="AV2213" s="14" t="s">
        <v>24</v>
      </c>
      <c r="AW2213" s="14" t="s">
        <v>39</v>
      </c>
      <c r="AX2213" s="14" t="s">
        <v>76</v>
      </c>
      <c r="AY2213" s="250" t="s">
        <v>179</v>
      </c>
    </row>
    <row r="2214" spans="2:65" s="12" customFormat="1" ht="13.5">
      <c r="B2214" s="216"/>
      <c r="C2214" s="217"/>
      <c r="D2214" s="218" t="s">
        <v>189</v>
      </c>
      <c r="E2214" s="219" t="s">
        <v>22</v>
      </c>
      <c r="F2214" s="220" t="s">
        <v>1395</v>
      </c>
      <c r="G2214" s="217"/>
      <c r="H2214" s="221">
        <v>7.96</v>
      </c>
      <c r="I2214" s="222"/>
      <c r="J2214" s="217"/>
      <c r="K2214" s="217"/>
      <c r="L2214" s="223"/>
      <c r="M2214" s="224"/>
      <c r="N2214" s="225"/>
      <c r="O2214" s="225"/>
      <c r="P2214" s="225"/>
      <c r="Q2214" s="225"/>
      <c r="R2214" s="225"/>
      <c r="S2214" s="225"/>
      <c r="T2214" s="226"/>
      <c r="AT2214" s="227" t="s">
        <v>189</v>
      </c>
      <c r="AU2214" s="227" t="s">
        <v>84</v>
      </c>
      <c r="AV2214" s="12" t="s">
        <v>84</v>
      </c>
      <c r="AW2214" s="12" t="s">
        <v>39</v>
      </c>
      <c r="AX2214" s="12" t="s">
        <v>76</v>
      </c>
      <c r="AY2214" s="227" t="s">
        <v>179</v>
      </c>
    </row>
    <row r="2215" spans="2:65" s="14" customFormat="1" ht="13.5">
      <c r="B2215" s="240"/>
      <c r="C2215" s="241"/>
      <c r="D2215" s="218" t="s">
        <v>189</v>
      </c>
      <c r="E2215" s="242" t="s">
        <v>22</v>
      </c>
      <c r="F2215" s="243" t="s">
        <v>1095</v>
      </c>
      <c r="G2215" s="241"/>
      <c r="H2215" s="244" t="s">
        <v>22</v>
      </c>
      <c r="I2215" s="245"/>
      <c r="J2215" s="241"/>
      <c r="K2215" s="241"/>
      <c r="L2215" s="246"/>
      <c r="M2215" s="247"/>
      <c r="N2215" s="248"/>
      <c r="O2215" s="248"/>
      <c r="P2215" s="248"/>
      <c r="Q2215" s="248"/>
      <c r="R2215" s="248"/>
      <c r="S2215" s="248"/>
      <c r="T2215" s="249"/>
      <c r="AT2215" s="250" t="s">
        <v>189</v>
      </c>
      <c r="AU2215" s="250" t="s">
        <v>84</v>
      </c>
      <c r="AV2215" s="14" t="s">
        <v>24</v>
      </c>
      <c r="AW2215" s="14" t="s">
        <v>39</v>
      </c>
      <c r="AX2215" s="14" t="s">
        <v>76</v>
      </c>
      <c r="AY2215" s="250" t="s">
        <v>179</v>
      </c>
    </row>
    <row r="2216" spans="2:65" s="12" customFormat="1" ht="13.5">
      <c r="B2216" s="216"/>
      <c r="C2216" s="217"/>
      <c r="D2216" s="218" t="s">
        <v>189</v>
      </c>
      <c r="E2216" s="219" t="s">
        <v>22</v>
      </c>
      <c r="F2216" s="220" t="s">
        <v>1396</v>
      </c>
      <c r="G2216" s="217"/>
      <c r="H2216" s="221">
        <v>1.2829999999999999</v>
      </c>
      <c r="I2216" s="222"/>
      <c r="J2216" s="217"/>
      <c r="K2216" s="217"/>
      <c r="L2216" s="223"/>
      <c r="M2216" s="224"/>
      <c r="N2216" s="225"/>
      <c r="O2216" s="225"/>
      <c r="P2216" s="225"/>
      <c r="Q2216" s="225"/>
      <c r="R2216" s="225"/>
      <c r="S2216" s="225"/>
      <c r="T2216" s="226"/>
      <c r="AT2216" s="227" t="s">
        <v>189</v>
      </c>
      <c r="AU2216" s="227" t="s">
        <v>84</v>
      </c>
      <c r="AV2216" s="12" t="s">
        <v>84</v>
      </c>
      <c r="AW2216" s="12" t="s">
        <v>39</v>
      </c>
      <c r="AX2216" s="12" t="s">
        <v>76</v>
      </c>
      <c r="AY2216" s="227" t="s">
        <v>179</v>
      </c>
    </row>
    <row r="2217" spans="2:65" s="13" customFormat="1" ht="13.5">
      <c r="B2217" s="228"/>
      <c r="C2217" s="229"/>
      <c r="D2217" s="230" t="s">
        <v>189</v>
      </c>
      <c r="E2217" s="231" t="s">
        <v>22</v>
      </c>
      <c r="F2217" s="232" t="s">
        <v>191</v>
      </c>
      <c r="G2217" s="229"/>
      <c r="H2217" s="233">
        <v>235.53899999999999</v>
      </c>
      <c r="I2217" s="234"/>
      <c r="J2217" s="229"/>
      <c r="K2217" s="229"/>
      <c r="L2217" s="235"/>
      <c r="M2217" s="236"/>
      <c r="N2217" s="237"/>
      <c r="O2217" s="237"/>
      <c r="P2217" s="237"/>
      <c r="Q2217" s="237"/>
      <c r="R2217" s="237"/>
      <c r="S2217" s="237"/>
      <c r="T2217" s="238"/>
      <c r="AT2217" s="239" t="s">
        <v>189</v>
      </c>
      <c r="AU2217" s="239" t="s">
        <v>84</v>
      </c>
      <c r="AV2217" s="13" t="s">
        <v>187</v>
      </c>
      <c r="AW2217" s="13" t="s">
        <v>39</v>
      </c>
      <c r="AX2217" s="13" t="s">
        <v>24</v>
      </c>
      <c r="AY2217" s="239" t="s">
        <v>179</v>
      </c>
    </row>
    <row r="2218" spans="2:65" s="1" customFormat="1" ht="22.5" customHeight="1">
      <c r="B2218" s="41"/>
      <c r="C2218" s="204" t="s">
        <v>2070</v>
      </c>
      <c r="D2218" s="204" t="s">
        <v>182</v>
      </c>
      <c r="E2218" s="205" t="s">
        <v>2071</v>
      </c>
      <c r="F2218" s="206" t="s">
        <v>2072</v>
      </c>
      <c r="G2218" s="207" t="s">
        <v>372</v>
      </c>
      <c r="H2218" s="208">
        <v>235.53700000000001</v>
      </c>
      <c r="I2218" s="209"/>
      <c r="J2218" s="210">
        <f>ROUND(I2218*H2218,2)</f>
        <v>0</v>
      </c>
      <c r="K2218" s="206" t="s">
        <v>186</v>
      </c>
      <c r="L2218" s="61"/>
      <c r="M2218" s="211" t="s">
        <v>22</v>
      </c>
      <c r="N2218" s="212" t="s">
        <v>47</v>
      </c>
      <c r="O2218" s="42"/>
      <c r="P2218" s="213">
        <f>O2218*H2218</f>
        <v>0</v>
      </c>
      <c r="Q2218" s="213">
        <v>0</v>
      </c>
      <c r="R2218" s="213">
        <f>Q2218*H2218</f>
        <v>0</v>
      </c>
      <c r="S2218" s="213">
        <v>0</v>
      </c>
      <c r="T2218" s="214">
        <f>S2218*H2218</f>
        <v>0</v>
      </c>
      <c r="AR2218" s="24" t="s">
        <v>266</v>
      </c>
      <c r="AT2218" s="24" t="s">
        <v>182</v>
      </c>
      <c r="AU2218" s="24" t="s">
        <v>84</v>
      </c>
      <c r="AY2218" s="24" t="s">
        <v>179</v>
      </c>
      <c r="BE2218" s="215">
        <f>IF(N2218="základní",J2218,0)</f>
        <v>0</v>
      </c>
      <c r="BF2218" s="215">
        <f>IF(N2218="snížená",J2218,0)</f>
        <v>0</v>
      </c>
      <c r="BG2218" s="215">
        <f>IF(N2218="zákl. přenesená",J2218,0)</f>
        <v>0</v>
      </c>
      <c r="BH2218" s="215">
        <f>IF(N2218="sníž. přenesená",J2218,0)</f>
        <v>0</v>
      </c>
      <c r="BI2218" s="215">
        <f>IF(N2218="nulová",J2218,0)</f>
        <v>0</v>
      </c>
      <c r="BJ2218" s="24" t="s">
        <v>24</v>
      </c>
      <c r="BK2218" s="215">
        <f>ROUND(I2218*H2218,2)</f>
        <v>0</v>
      </c>
      <c r="BL2218" s="24" t="s">
        <v>266</v>
      </c>
      <c r="BM2218" s="24" t="s">
        <v>2073</v>
      </c>
    </row>
    <row r="2219" spans="2:65" s="12" customFormat="1" ht="13.5">
      <c r="B2219" s="216"/>
      <c r="C2219" s="217"/>
      <c r="D2219" s="218" t="s">
        <v>189</v>
      </c>
      <c r="E2219" s="219" t="s">
        <v>22</v>
      </c>
      <c r="F2219" s="220" t="s">
        <v>2074</v>
      </c>
      <c r="G2219" s="217"/>
      <c r="H2219" s="221">
        <v>235.53700000000001</v>
      </c>
      <c r="I2219" s="222"/>
      <c r="J2219" s="217"/>
      <c r="K2219" s="217"/>
      <c r="L2219" s="223"/>
      <c r="M2219" s="224"/>
      <c r="N2219" s="225"/>
      <c r="O2219" s="225"/>
      <c r="P2219" s="225"/>
      <c r="Q2219" s="225"/>
      <c r="R2219" s="225"/>
      <c r="S2219" s="225"/>
      <c r="T2219" s="226"/>
      <c r="AT2219" s="227" t="s">
        <v>189</v>
      </c>
      <c r="AU2219" s="227" t="s">
        <v>84</v>
      </c>
      <c r="AV2219" s="12" t="s">
        <v>84</v>
      </c>
      <c r="AW2219" s="12" t="s">
        <v>39</v>
      </c>
      <c r="AX2219" s="12" t="s">
        <v>76</v>
      </c>
      <c r="AY2219" s="227" t="s">
        <v>179</v>
      </c>
    </row>
    <row r="2220" spans="2:65" s="13" customFormat="1" ht="13.5">
      <c r="B2220" s="228"/>
      <c r="C2220" s="229"/>
      <c r="D2220" s="230" t="s">
        <v>189</v>
      </c>
      <c r="E2220" s="231" t="s">
        <v>22</v>
      </c>
      <c r="F2220" s="232" t="s">
        <v>191</v>
      </c>
      <c r="G2220" s="229"/>
      <c r="H2220" s="233">
        <v>235.53700000000001</v>
      </c>
      <c r="I2220" s="234"/>
      <c r="J2220" s="229"/>
      <c r="K2220" s="229"/>
      <c r="L2220" s="235"/>
      <c r="M2220" s="236"/>
      <c r="N2220" s="237"/>
      <c r="O2220" s="237"/>
      <c r="P2220" s="237"/>
      <c r="Q2220" s="237"/>
      <c r="R2220" s="237"/>
      <c r="S2220" s="237"/>
      <c r="T2220" s="238"/>
      <c r="AT2220" s="239" t="s">
        <v>189</v>
      </c>
      <c r="AU2220" s="239" t="s">
        <v>84</v>
      </c>
      <c r="AV2220" s="13" t="s">
        <v>187</v>
      </c>
      <c r="AW2220" s="13" t="s">
        <v>39</v>
      </c>
      <c r="AX2220" s="13" t="s">
        <v>24</v>
      </c>
      <c r="AY2220" s="239" t="s">
        <v>179</v>
      </c>
    </row>
    <row r="2221" spans="2:65" s="1" customFormat="1" ht="22.5" customHeight="1">
      <c r="B2221" s="41"/>
      <c r="C2221" s="204" t="s">
        <v>2075</v>
      </c>
      <c r="D2221" s="204" t="s">
        <v>182</v>
      </c>
      <c r="E2221" s="205" t="s">
        <v>2076</v>
      </c>
      <c r="F2221" s="206" t="s">
        <v>2077</v>
      </c>
      <c r="G2221" s="207" t="s">
        <v>185</v>
      </c>
      <c r="H2221" s="208">
        <v>235.53700000000001</v>
      </c>
      <c r="I2221" s="209"/>
      <c r="J2221" s="210">
        <f>ROUND(I2221*H2221,2)</f>
        <v>0</v>
      </c>
      <c r="K2221" s="206" t="s">
        <v>186</v>
      </c>
      <c r="L2221" s="61"/>
      <c r="M2221" s="211" t="s">
        <v>22</v>
      </c>
      <c r="N2221" s="212" t="s">
        <v>47</v>
      </c>
      <c r="O2221" s="42"/>
      <c r="P2221" s="213">
        <f>O2221*H2221</f>
        <v>0</v>
      </c>
      <c r="Q2221" s="213">
        <v>0</v>
      </c>
      <c r="R2221" s="213">
        <f>Q2221*H2221</f>
        <v>0</v>
      </c>
      <c r="S2221" s="213">
        <v>0</v>
      </c>
      <c r="T2221" s="214">
        <f>S2221*H2221</f>
        <v>0</v>
      </c>
      <c r="AR2221" s="24" t="s">
        <v>266</v>
      </c>
      <c r="AT2221" s="24" t="s">
        <v>182</v>
      </c>
      <c r="AU2221" s="24" t="s">
        <v>84</v>
      </c>
      <c r="AY2221" s="24" t="s">
        <v>179</v>
      </c>
      <c r="BE2221" s="215">
        <f>IF(N2221="základní",J2221,0)</f>
        <v>0</v>
      </c>
      <c r="BF2221" s="215">
        <f>IF(N2221="snížená",J2221,0)</f>
        <v>0</v>
      </c>
      <c r="BG2221" s="215">
        <f>IF(N2221="zákl. přenesená",J2221,0)</f>
        <v>0</v>
      </c>
      <c r="BH2221" s="215">
        <f>IF(N2221="sníž. přenesená",J2221,0)</f>
        <v>0</v>
      </c>
      <c r="BI2221" s="215">
        <f>IF(N2221="nulová",J2221,0)</f>
        <v>0</v>
      </c>
      <c r="BJ2221" s="24" t="s">
        <v>24</v>
      </c>
      <c r="BK2221" s="215">
        <f>ROUND(I2221*H2221,2)</f>
        <v>0</v>
      </c>
      <c r="BL2221" s="24" t="s">
        <v>266</v>
      </c>
      <c r="BM2221" s="24" t="s">
        <v>2078</v>
      </c>
    </row>
    <row r="2222" spans="2:65" s="12" customFormat="1" ht="13.5">
      <c r="B2222" s="216"/>
      <c r="C2222" s="217"/>
      <c r="D2222" s="218" t="s">
        <v>189</v>
      </c>
      <c r="E2222" s="219" t="s">
        <v>22</v>
      </c>
      <c r="F2222" s="220" t="s">
        <v>2074</v>
      </c>
      <c r="G2222" s="217"/>
      <c r="H2222" s="221">
        <v>235.53700000000001</v>
      </c>
      <c r="I2222" s="222"/>
      <c r="J2222" s="217"/>
      <c r="K2222" s="217"/>
      <c r="L2222" s="223"/>
      <c r="M2222" s="224"/>
      <c r="N2222" s="225"/>
      <c r="O2222" s="225"/>
      <c r="P2222" s="225"/>
      <c r="Q2222" s="225"/>
      <c r="R2222" s="225"/>
      <c r="S2222" s="225"/>
      <c r="T2222" s="226"/>
      <c r="AT2222" s="227" t="s">
        <v>189</v>
      </c>
      <c r="AU2222" s="227" t="s">
        <v>84</v>
      </c>
      <c r="AV2222" s="12" t="s">
        <v>84</v>
      </c>
      <c r="AW2222" s="12" t="s">
        <v>39</v>
      </c>
      <c r="AX2222" s="12" t="s">
        <v>76</v>
      </c>
      <c r="AY2222" s="227" t="s">
        <v>179</v>
      </c>
    </row>
    <row r="2223" spans="2:65" s="13" customFormat="1" ht="13.5">
      <c r="B2223" s="228"/>
      <c r="C2223" s="229"/>
      <c r="D2223" s="230" t="s">
        <v>189</v>
      </c>
      <c r="E2223" s="231" t="s">
        <v>22</v>
      </c>
      <c r="F2223" s="232" t="s">
        <v>191</v>
      </c>
      <c r="G2223" s="229"/>
      <c r="H2223" s="233">
        <v>235.53700000000001</v>
      </c>
      <c r="I2223" s="234"/>
      <c r="J2223" s="229"/>
      <c r="K2223" s="229"/>
      <c r="L2223" s="235"/>
      <c r="M2223" s="236"/>
      <c r="N2223" s="237"/>
      <c r="O2223" s="237"/>
      <c r="P2223" s="237"/>
      <c r="Q2223" s="237"/>
      <c r="R2223" s="237"/>
      <c r="S2223" s="237"/>
      <c r="T2223" s="238"/>
      <c r="AT2223" s="239" t="s">
        <v>189</v>
      </c>
      <c r="AU2223" s="239" t="s">
        <v>84</v>
      </c>
      <c r="AV2223" s="13" t="s">
        <v>187</v>
      </c>
      <c r="AW2223" s="13" t="s">
        <v>39</v>
      </c>
      <c r="AX2223" s="13" t="s">
        <v>24</v>
      </c>
      <c r="AY2223" s="239" t="s">
        <v>179</v>
      </c>
    </row>
    <row r="2224" spans="2:65" s="1" customFormat="1" ht="22.5" customHeight="1">
      <c r="B2224" s="41"/>
      <c r="C2224" s="204" t="s">
        <v>1480</v>
      </c>
      <c r="D2224" s="204" t="s">
        <v>182</v>
      </c>
      <c r="E2224" s="205" t="s">
        <v>2079</v>
      </c>
      <c r="F2224" s="206" t="s">
        <v>2080</v>
      </c>
      <c r="G2224" s="207" t="s">
        <v>185</v>
      </c>
      <c r="H2224" s="208">
        <v>235.53700000000001</v>
      </c>
      <c r="I2224" s="209"/>
      <c r="J2224" s="210">
        <f>ROUND(I2224*H2224,2)</f>
        <v>0</v>
      </c>
      <c r="K2224" s="206" t="s">
        <v>186</v>
      </c>
      <c r="L2224" s="61"/>
      <c r="M2224" s="211" t="s">
        <v>22</v>
      </c>
      <c r="N2224" s="212" t="s">
        <v>47</v>
      </c>
      <c r="O2224" s="42"/>
      <c r="P2224" s="213">
        <f>O2224*H2224</f>
        <v>0</v>
      </c>
      <c r="Q2224" s="213">
        <v>0</v>
      </c>
      <c r="R2224" s="213">
        <f>Q2224*H2224</f>
        <v>0</v>
      </c>
      <c r="S2224" s="213">
        <v>0</v>
      </c>
      <c r="T2224" s="214">
        <f>S2224*H2224</f>
        <v>0</v>
      </c>
      <c r="AR2224" s="24" t="s">
        <v>266</v>
      </c>
      <c r="AT2224" s="24" t="s">
        <v>182</v>
      </c>
      <c r="AU2224" s="24" t="s">
        <v>84</v>
      </c>
      <c r="AY2224" s="24" t="s">
        <v>179</v>
      </c>
      <c r="BE2224" s="215">
        <f>IF(N2224="základní",J2224,0)</f>
        <v>0</v>
      </c>
      <c r="BF2224" s="215">
        <f>IF(N2224="snížená",J2224,0)</f>
        <v>0</v>
      </c>
      <c r="BG2224" s="215">
        <f>IF(N2224="zákl. přenesená",J2224,0)</f>
        <v>0</v>
      </c>
      <c r="BH2224" s="215">
        <f>IF(N2224="sníž. přenesená",J2224,0)</f>
        <v>0</v>
      </c>
      <c r="BI2224" s="215">
        <f>IF(N2224="nulová",J2224,0)</f>
        <v>0</v>
      </c>
      <c r="BJ2224" s="24" t="s">
        <v>24</v>
      </c>
      <c r="BK2224" s="215">
        <f>ROUND(I2224*H2224,2)</f>
        <v>0</v>
      </c>
      <c r="BL2224" s="24" t="s">
        <v>266</v>
      </c>
      <c r="BM2224" s="24" t="s">
        <v>2081</v>
      </c>
    </row>
    <row r="2225" spans="2:65" s="12" customFormat="1" ht="13.5">
      <c r="B2225" s="216"/>
      <c r="C2225" s="217"/>
      <c r="D2225" s="218" t="s">
        <v>189</v>
      </c>
      <c r="E2225" s="219" t="s">
        <v>22</v>
      </c>
      <c r="F2225" s="220" t="s">
        <v>2074</v>
      </c>
      <c r="G2225" s="217"/>
      <c r="H2225" s="221">
        <v>235.53700000000001</v>
      </c>
      <c r="I2225" s="222"/>
      <c r="J2225" s="217"/>
      <c r="K2225" s="217"/>
      <c r="L2225" s="223"/>
      <c r="M2225" s="224"/>
      <c r="N2225" s="225"/>
      <c r="O2225" s="225"/>
      <c r="P2225" s="225"/>
      <c r="Q2225" s="225"/>
      <c r="R2225" s="225"/>
      <c r="S2225" s="225"/>
      <c r="T2225" s="226"/>
      <c r="AT2225" s="227" t="s">
        <v>189</v>
      </c>
      <c r="AU2225" s="227" t="s">
        <v>84</v>
      </c>
      <c r="AV2225" s="12" t="s">
        <v>84</v>
      </c>
      <c r="AW2225" s="12" t="s">
        <v>39</v>
      </c>
      <c r="AX2225" s="12" t="s">
        <v>76</v>
      </c>
      <c r="AY2225" s="227" t="s">
        <v>179</v>
      </c>
    </row>
    <row r="2226" spans="2:65" s="13" customFormat="1" ht="13.5">
      <c r="B2226" s="228"/>
      <c r="C2226" s="229"/>
      <c r="D2226" s="230" t="s">
        <v>189</v>
      </c>
      <c r="E2226" s="231" t="s">
        <v>22</v>
      </c>
      <c r="F2226" s="232" t="s">
        <v>191</v>
      </c>
      <c r="G2226" s="229"/>
      <c r="H2226" s="233">
        <v>235.53700000000001</v>
      </c>
      <c r="I2226" s="234"/>
      <c r="J2226" s="229"/>
      <c r="K2226" s="229"/>
      <c r="L2226" s="235"/>
      <c r="M2226" s="236"/>
      <c r="N2226" s="237"/>
      <c r="O2226" s="237"/>
      <c r="P2226" s="237"/>
      <c r="Q2226" s="237"/>
      <c r="R2226" s="237"/>
      <c r="S2226" s="237"/>
      <c r="T2226" s="238"/>
      <c r="AT2226" s="239" t="s">
        <v>189</v>
      </c>
      <c r="AU2226" s="239" t="s">
        <v>84</v>
      </c>
      <c r="AV2226" s="13" t="s">
        <v>187</v>
      </c>
      <c r="AW2226" s="13" t="s">
        <v>39</v>
      </c>
      <c r="AX2226" s="13" t="s">
        <v>24</v>
      </c>
      <c r="AY2226" s="239" t="s">
        <v>179</v>
      </c>
    </row>
    <row r="2227" spans="2:65" s="1" customFormat="1" ht="31.5" customHeight="1">
      <c r="B2227" s="41"/>
      <c r="C2227" s="204" t="s">
        <v>2082</v>
      </c>
      <c r="D2227" s="204" t="s">
        <v>182</v>
      </c>
      <c r="E2227" s="205" t="s">
        <v>2083</v>
      </c>
      <c r="F2227" s="206" t="s">
        <v>2084</v>
      </c>
      <c r="G2227" s="207" t="s">
        <v>212</v>
      </c>
      <c r="H2227" s="208">
        <v>2.4700000000000002</v>
      </c>
      <c r="I2227" s="209"/>
      <c r="J2227" s="210">
        <f>ROUND(I2227*H2227,2)</f>
        <v>0</v>
      </c>
      <c r="K2227" s="206" t="s">
        <v>186</v>
      </c>
      <c r="L2227" s="61"/>
      <c r="M2227" s="211" t="s">
        <v>22</v>
      </c>
      <c r="N2227" s="212" t="s">
        <v>47</v>
      </c>
      <c r="O2227" s="42"/>
      <c r="P2227" s="213">
        <f>O2227*H2227</f>
        <v>0</v>
      </c>
      <c r="Q2227" s="213">
        <v>0</v>
      </c>
      <c r="R2227" s="213">
        <f>Q2227*H2227</f>
        <v>0</v>
      </c>
      <c r="S2227" s="213">
        <v>0</v>
      </c>
      <c r="T2227" s="214">
        <f>S2227*H2227</f>
        <v>0</v>
      </c>
      <c r="AR2227" s="24" t="s">
        <v>266</v>
      </c>
      <c r="AT2227" s="24" t="s">
        <v>182</v>
      </c>
      <c r="AU2227" s="24" t="s">
        <v>84</v>
      </c>
      <c r="AY2227" s="24" t="s">
        <v>179</v>
      </c>
      <c r="BE2227" s="215">
        <f>IF(N2227="základní",J2227,0)</f>
        <v>0</v>
      </c>
      <c r="BF2227" s="215">
        <f>IF(N2227="snížená",J2227,0)</f>
        <v>0</v>
      </c>
      <c r="BG2227" s="215">
        <f>IF(N2227="zákl. přenesená",J2227,0)</f>
        <v>0</v>
      </c>
      <c r="BH2227" s="215">
        <f>IF(N2227="sníž. přenesená",J2227,0)</f>
        <v>0</v>
      </c>
      <c r="BI2227" s="215">
        <f>IF(N2227="nulová",J2227,0)</f>
        <v>0</v>
      </c>
      <c r="BJ2227" s="24" t="s">
        <v>24</v>
      </c>
      <c r="BK2227" s="215">
        <f>ROUND(I2227*H2227,2)</f>
        <v>0</v>
      </c>
      <c r="BL2227" s="24" t="s">
        <v>266</v>
      </c>
      <c r="BM2227" s="24" t="s">
        <v>2085</v>
      </c>
    </row>
    <row r="2228" spans="2:65" s="12" customFormat="1" ht="13.5">
      <c r="B2228" s="216"/>
      <c r="C2228" s="217"/>
      <c r="D2228" s="218" t="s">
        <v>189</v>
      </c>
      <c r="E2228" s="219" t="s">
        <v>22</v>
      </c>
      <c r="F2228" s="220" t="s">
        <v>2086</v>
      </c>
      <c r="G2228" s="217"/>
      <c r="H2228" s="221">
        <v>2.4700000000000002</v>
      </c>
      <c r="I2228" s="222"/>
      <c r="J2228" s="217"/>
      <c r="K2228" s="217"/>
      <c r="L2228" s="223"/>
      <c r="M2228" s="224"/>
      <c r="N2228" s="225"/>
      <c r="O2228" s="225"/>
      <c r="P2228" s="225"/>
      <c r="Q2228" s="225"/>
      <c r="R2228" s="225"/>
      <c r="S2228" s="225"/>
      <c r="T2228" s="226"/>
      <c r="AT2228" s="227" t="s">
        <v>189</v>
      </c>
      <c r="AU2228" s="227" t="s">
        <v>84</v>
      </c>
      <c r="AV2228" s="12" t="s">
        <v>84</v>
      </c>
      <c r="AW2228" s="12" t="s">
        <v>39</v>
      </c>
      <c r="AX2228" s="12" t="s">
        <v>76</v>
      </c>
      <c r="AY2228" s="227" t="s">
        <v>179</v>
      </c>
    </row>
    <row r="2229" spans="2:65" s="13" customFormat="1" ht="13.5">
      <c r="B2229" s="228"/>
      <c r="C2229" s="229"/>
      <c r="D2229" s="218" t="s">
        <v>189</v>
      </c>
      <c r="E2229" s="251" t="s">
        <v>22</v>
      </c>
      <c r="F2229" s="252" t="s">
        <v>191</v>
      </c>
      <c r="G2229" s="229"/>
      <c r="H2229" s="253">
        <v>2.4700000000000002</v>
      </c>
      <c r="I2229" s="234"/>
      <c r="J2229" s="229"/>
      <c r="K2229" s="229"/>
      <c r="L2229" s="235"/>
      <c r="M2229" s="236"/>
      <c r="N2229" s="237"/>
      <c r="O2229" s="237"/>
      <c r="P2229" s="237"/>
      <c r="Q2229" s="237"/>
      <c r="R2229" s="237"/>
      <c r="S2229" s="237"/>
      <c r="T2229" s="238"/>
      <c r="AT2229" s="239" t="s">
        <v>189</v>
      </c>
      <c r="AU2229" s="239" t="s">
        <v>84</v>
      </c>
      <c r="AV2229" s="13" t="s">
        <v>187</v>
      </c>
      <c r="AW2229" s="13" t="s">
        <v>39</v>
      </c>
      <c r="AX2229" s="13" t="s">
        <v>24</v>
      </c>
      <c r="AY2229" s="239" t="s">
        <v>179</v>
      </c>
    </row>
    <row r="2230" spans="2:65" s="11" customFormat="1" ht="29.85" customHeight="1">
      <c r="B2230" s="187"/>
      <c r="C2230" s="188"/>
      <c r="D2230" s="201" t="s">
        <v>75</v>
      </c>
      <c r="E2230" s="202" t="s">
        <v>2087</v>
      </c>
      <c r="F2230" s="202" t="s">
        <v>2088</v>
      </c>
      <c r="G2230" s="188"/>
      <c r="H2230" s="188"/>
      <c r="I2230" s="191"/>
      <c r="J2230" s="203">
        <f>BK2230</f>
        <v>0</v>
      </c>
      <c r="K2230" s="188"/>
      <c r="L2230" s="193"/>
      <c r="M2230" s="194"/>
      <c r="N2230" s="195"/>
      <c r="O2230" s="195"/>
      <c r="P2230" s="196">
        <f>SUM(P2231:P2252)</f>
        <v>0</v>
      </c>
      <c r="Q2230" s="195"/>
      <c r="R2230" s="196">
        <f>SUM(R2231:R2252)</f>
        <v>0</v>
      </c>
      <c r="S2230" s="195"/>
      <c r="T2230" s="197">
        <f>SUM(T2231:T2252)</f>
        <v>0</v>
      </c>
      <c r="AR2230" s="198" t="s">
        <v>84</v>
      </c>
      <c r="AT2230" s="199" t="s">
        <v>75</v>
      </c>
      <c r="AU2230" s="199" t="s">
        <v>24</v>
      </c>
      <c r="AY2230" s="198" t="s">
        <v>179</v>
      </c>
      <c r="BK2230" s="200">
        <f>SUM(BK2231:BK2252)</f>
        <v>0</v>
      </c>
    </row>
    <row r="2231" spans="2:65" s="1" customFormat="1" ht="22.5" customHeight="1">
      <c r="B2231" s="41"/>
      <c r="C2231" s="254" t="s">
        <v>2089</v>
      </c>
      <c r="D2231" s="254" t="s">
        <v>267</v>
      </c>
      <c r="E2231" s="255" t="s">
        <v>2090</v>
      </c>
      <c r="F2231" s="256" t="s">
        <v>2091</v>
      </c>
      <c r="G2231" s="257" t="s">
        <v>185</v>
      </c>
      <c r="H2231" s="258">
        <v>18.876000000000001</v>
      </c>
      <c r="I2231" s="259"/>
      <c r="J2231" s="260">
        <f>ROUND(I2231*H2231,2)</f>
        <v>0</v>
      </c>
      <c r="K2231" s="256" t="s">
        <v>186</v>
      </c>
      <c r="L2231" s="261"/>
      <c r="M2231" s="262" t="s">
        <v>22</v>
      </c>
      <c r="N2231" s="263" t="s">
        <v>47</v>
      </c>
      <c r="O2231" s="42"/>
      <c r="P2231" s="213">
        <f>O2231*H2231</f>
        <v>0</v>
      </c>
      <c r="Q2231" s="213">
        <v>0</v>
      </c>
      <c r="R2231" s="213">
        <f>Q2231*H2231</f>
        <v>0</v>
      </c>
      <c r="S2231" s="213">
        <v>0</v>
      </c>
      <c r="T2231" s="214">
        <f>S2231*H2231</f>
        <v>0</v>
      </c>
      <c r="AR2231" s="24" t="s">
        <v>311</v>
      </c>
      <c r="AT2231" s="24" t="s">
        <v>267</v>
      </c>
      <c r="AU2231" s="24" t="s">
        <v>84</v>
      </c>
      <c r="AY2231" s="24" t="s">
        <v>179</v>
      </c>
      <c r="BE2231" s="215">
        <f>IF(N2231="základní",J2231,0)</f>
        <v>0</v>
      </c>
      <c r="BF2231" s="215">
        <f>IF(N2231="snížená",J2231,0)</f>
        <v>0</v>
      </c>
      <c r="BG2231" s="215">
        <f>IF(N2231="zákl. přenesená",J2231,0)</f>
        <v>0</v>
      </c>
      <c r="BH2231" s="215">
        <f>IF(N2231="sníž. přenesená",J2231,0)</f>
        <v>0</v>
      </c>
      <c r="BI2231" s="215">
        <f>IF(N2231="nulová",J2231,0)</f>
        <v>0</v>
      </c>
      <c r="BJ2231" s="24" t="s">
        <v>24</v>
      </c>
      <c r="BK2231" s="215">
        <f>ROUND(I2231*H2231,2)</f>
        <v>0</v>
      </c>
      <c r="BL2231" s="24" t="s">
        <v>266</v>
      </c>
      <c r="BM2231" s="24" t="s">
        <v>2092</v>
      </c>
    </row>
    <row r="2232" spans="2:65" s="12" customFormat="1" ht="13.5">
      <c r="B2232" s="216"/>
      <c r="C2232" s="217"/>
      <c r="D2232" s="218" t="s">
        <v>189</v>
      </c>
      <c r="E2232" s="219" t="s">
        <v>22</v>
      </c>
      <c r="F2232" s="220" t="s">
        <v>2093</v>
      </c>
      <c r="G2232" s="217"/>
      <c r="H2232" s="221">
        <v>18.876000000000001</v>
      </c>
      <c r="I2232" s="222"/>
      <c r="J2232" s="217"/>
      <c r="K2232" s="217"/>
      <c r="L2232" s="223"/>
      <c r="M2232" s="224"/>
      <c r="N2232" s="225"/>
      <c r="O2232" s="225"/>
      <c r="P2232" s="225"/>
      <c r="Q2232" s="225"/>
      <c r="R2232" s="225"/>
      <c r="S2232" s="225"/>
      <c r="T2232" s="226"/>
      <c r="AT2232" s="227" t="s">
        <v>189</v>
      </c>
      <c r="AU2232" s="227" t="s">
        <v>84</v>
      </c>
      <c r="AV2232" s="12" t="s">
        <v>84</v>
      </c>
      <c r="AW2232" s="12" t="s">
        <v>39</v>
      </c>
      <c r="AX2232" s="12" t="s">
        <v>76</v>
      </c>
      <c r="AY2232" s="227" t="s">
        <v>179</v>
      </c>
    </row>
    <row r="2233" spans="2:65" s="13" customFormat="1" ht="13.5">
      <c r="B2233" s="228"/>
      <c r="C2233" s="229"/>
      <c r="D2233" s="230" t="s">
        <v>189</v>
      </c>
      <c r="E2233" s="231" t="s">
        <v>22</v>
      </c>
      <c r="F2233" s="232" t="s">
        <v>191</v>
      </c>
      <c r="G2233" s="229"/>
      <c r="H2233" s="233">
        <v>18.876000000000001</v>
      </c>
      <c r="I2233" s="234"/>
      <c r="J2233" s="229"/>
      <c r="K2233" s="229"/>
      <c r="L2233" s="235"/>
      <c r="M2233" s="236"/>
      <c r="N2233" s="237"/>
      <c r="O2233" s="237"/>
      <c r="P2233" s="237"/>
      <c r="Q2233" s="237"/>
      <c r="R2233" s="237"/>
      <c r="S2233" s="237"/>
      <c r="T2233" s="238"/>
      <c r="AT2233" s="239" t="s">
        <v>189</v>
      </c>
      <c r="AU2233" s="239" t="s">
        <v>84</v>
      </c>
      <c r="AV2233" s="13" t="s">
        <v>187</v>
      </c>
      <c r="AW2233" s="13" t="s">
        <v>39</v>
      </c>
      <c r="AX2233" s="13" t="s">
        <v>24</v>
      </c>
      <c r="AY2233" s="239" t="s">
        <v>179</v>
      </c>
    </row>
    <row r="2234" spans="2:65" s="1" customFormat="1" ht="31.5" customHeight="1">
      <c r="B2234" s="41"/>
      <c r="C2234" s="204" t="s">
        <v>2094</v>
      </c>
      <c r="D2234" s="204" t="s">
        <v>182</v>
      </c>
      <c r="E2234" s="205" t="s">
        <v>2095</v>
      </c>
      <c r="F2234" s="206" t="s">
        <v>2096</v>
      </c>
      <c r="G2234" s="207" t="s">
        <v>185</v>
      </c>
      <c r="H2234" s="208">
        <v>17.16</v>
      </c>
      <c r="I2234" s="209"/>
      <c r="J2234" s="210">
        <f>ROUND(I2234*H2234,2)</f>
        <v>0</v>
      </c>
      <c r="K2234" s="206" t="s">
        <v>186</v>
      </c>
      <c r="L2234" s="61"/>
      <c r="M2234" s="211" t="s">
        <v>22</v>
      </c>
      <c r="N2234" s="212" t="s">
        <v>47</v>
      </c>
      <c r="O2234" s="42"/>
      <c r="P2234" s="213">
        <f>O2234*H2234</f>
        <v>0</v>
      </c>
      <c r="Q2234" s="213">
        <v>0</v>
      </c>
      <c r="R2234" s="213">
        <f>Q2234*H2234</f>
        <v>0</v>
      </c>
      <c r="S2234" s="213">
        <v>0</v>
      </c>
      <c r="T2234" s="214">
        <f>S2234*H2234</f>
        <v>0</v>
      </c>
      <c r="AR2234" s="24" t="s">
        <v>266</v>
      </c>
      <c r="AT2234" s="24" t="s">
        <v>182</v>
      </c>
      <c r="AU2234" s="24" t="s">
        <v>84</v>
      </c>
      <c r="AY2234" s="24" t="s">
        <v>179</v>
      </c>
      <c r="BE2234" s="215">
        <f>IF(N2234="základní",J2234,0)</f>
        <v>0</v>
      </c>
      <c r="BF2234" s="215">
        <f>IF(N2234="snížená",J2234,0)</f>
        <v>0</v>
      </c>
      <c r="BG2234" s="215">
        <f>IF(N2234="zákl. přenesená",J2234,0)</f>
        <v>0</v>
      </c>
      <c r="BH2234" s="215">
        <f>IF(N2234="sníž. přenesená",J2234,0)</f>
        <v>0</v>
      </c>
      <c r="BI2234" s="215">
        <f>IF(N2234="nulová",J2234,0)</f>
        <v>0</v>
      </c>
      <c r="BJ2234" s="24" t="s">
        <v>24</v>
      </c>
      <c r="BK2234" s="215">
        <f>ROUND(I2234*H2234,2)</f>
        <v>0</v>
      </c>
      <c r="BL2234" s="24" t="s">
        <v>266</v>
      </c>
      <c r="BM2234" s="24" t="s">
        <v>2097</v>
      </c>
    </row>
    <row r="2235" spans="2:65" s="14" customFormat="1" ht="13.5">
      <c r="B2235" s="240"/>
      <c r="C2235" s="241"/>
      <c r="D2235" s="218" t="s">
        <v>189</v>
      </c>
      <c r="E2235" s="242" t="s">
        <v>22</v>
      </c>
      <c r="F2235" s="243" t="s">
        <v>317</v>
      </c>
      <c r="G2235" s="241"/>
      <c r="H2235" s="244" t="s">
        <v>22</v>
      </c>
      <c r="I2235" s="245"/>
      <c r="J2235" s="241"/>
      <c r="K2235" s="241"/>
      <c r="L2235" s="246"/>
      <c r="M2235" s="247"/>
      <c r="N2235" s="248"/>
      <c r="O2235" s="248"/>
      <c r="P2235" s="248"/>
      <c r="Q2235" s="248"/>
      <c r="R2235" s="248"/>
      <c r="S2235" s="248"/>
      <c r="T2235" s="249"/>
      <c r="AT2235" s="250" t="s">
        <v>189</v>
      </c>
      <c r="AU2235" s="250" t="s">
        <v>84</v>
      </c>
      <c r="AV2235" s="14" t="s">
        <v>24</v>
      </c>
      <c r="AW2235" s="14" t="s">
        <v>39</v>
      </c>
      <c r="AX2235" s="14" t="s">
        <v>76</v>
      </c>
      <c r="AY2235" s="250" t="s">
        <v>179</v>
      </c>
    </row>
    <row r="2236" spans="2:65" s="12" customFormat="1" ht="13.5">
      <c r="B2236" s="216"/>
      <c r="C2236" s="217"/>
      <c r="D2236" s="218" t="s">
        <v>189</v>
      </c>
      <c r="E2236" s="219" t="s">
        <v>22</v>
      </c>
      <c r="F2236" s="220" t="s">
        <v>689</v>
      </c>
      <c r="G2236" s="217"/>
      <c r="H2236" s="221">
        <v>2.25</v>
      </c>
      <c r="I2236" s="222"/>
      <c r="J2236" s="217"/>
      <c r="K2236" s="217"/>
      <c r="L2236" s="223"/>
      <c r="M2236" s="224"/>
      <c r="N2236" s="225"/>
      <c r="O2236" s="225"/>
      <c r="P2236" s="225"/>
      <c r="Q2236" s="225"/>
      <c r="R2236" s="225"/>
      <c r="S2236" s="225"/>
      <c r="T2236" s="226"/>
      <c r="AT2236" s="227" t="s">
        <v>189</v>
      </c>
      <c r="AU2236" s="227" t="s">
        <v>84</v>
      </c>
      <c r="AV2236" s="12" t="s">
        <v>84</v>
      </c>
      <c r="AW2236" s="12" t="s">
        <v>39</v>
      </c>
      <c r="AX2236" s="12" t="s">
        <v>76</v>
      </c>
      <c r="AY2236" s="227" t="s">
        <v>179</v>
      </c>
    </row>
    <row r="2237" spans="2:65" s="12" customFormat="1" ht="13.5">
      <c r="B2237" s="216"/>
      <c r="C2237" s="217"/>
      <c r="D2237" s="218" t="s">
        <v>189</v>
      </c>
      <c r="E2237" s="219" t="s">
        <v>22</v>
      </c>
      <c r="F2237" s="220" t="s">
        <v>689</v>
      </c>
      <c r="G2237" s="217"/>
      <c r="H2237" s="221">
        <v>2.25</v>
      </c>
      <c r="I2237" s="222"/>
      <c r="J2237" s="217"/>
      <c r="K2237" s="217"/>
      <c r="L2237" s="223"/>
      <c r="M2237" s="224"/>
      <c r="N2237" s="225"/>
      <c r="O2237" s="225"/>
      <c r="P2237" s="225"/>
      <c r="Q2237" s="225"/>
      <c r="R2237" s="225"/>
      <c r="S2237" s="225"/>
      <c r="T2237" s="226"/>
      <c r="AT2237" s="227" t="s">
        <v>189</v>
      </c>
      <c r="AU2237" s="227" t="s">
        <v>84</v>
      </c>
      <c r="AV2237" s="12" t="s">
        <v>84</v>
      </c>
      <c r="AW2237" s="12" t="s">
        <v>39</v>
      </c>
      <c r="AX2237" s="12" t="s">
        <v>76</v>
      </c>
      <c r="AY2237" s="227" t="s">
        <v>179</v>
      </c>
    </row>
    <row r="2238" spans="2:65" s="12" customFormat="1" ht="13.5">
      <c r="B2238" s="216"/>
      <c r="C2238" s="217"/>
      <c r="D2238" s="218" t="s">
        <v>189</v>
      </c>
      <c r="E2238" s="219" t="s">
        <v>22</v>
      </c>
      <c r="F2238" s="220" t="s">
        <v>417</v>
      </c>
      <c r="G2238" s="217"/>
      <c r="H2238" s="221">
        <v>12.66</v>
      </c>
      <c r="I2238" s="222"/>
      <c r="J2238" s="217"/>
      <c r="K2238" s="217"/>
      <c r="L2238" s="223"/>
      <c r="M2238" s="224"/>
      <c r="N2238" s="225"/>
      <c r="O2238" s="225"/>
      <c r="P2238" s="225"/>
      <c r="Q2238" s="225"/>
      <c r="R2238" s="225"/>
      <c r="S2238" s="225"/>
      <c r="T2238" s="226"/>
      <c r="AT2238" s="227" t="s">
        <v>189</v>
      </c>
      <c r="AU2238" s="227" t="s">
        <v>84</v>
      </c>
      <c r="AV2238" s="12" t="s">
        <v>84</v>
      </c>
      <c r="AW2238" s="12" t="s">
        <v>39</v>
      </c>
      <c r="AX2238" s="12" t="s">
        <v>76</v>
      </c>
      <c r="AY2238" s="227" t="s">
        <v>179</v>
      </c>
    </row>
    <row r="2239" spans="2:65" s="13" customFormat="1" ht="13.5">
      <c r="B2239" s="228"/>
      <c r="C2239" s="229"/>
      <c r="D2239" s="230" t="s">
        <v>189</v>
      </c>
      <c r="E2239" s="231" t="s">
        <v>22</v>
      </c>
      <c r="F2239" s="232" t="s">
        <v>191</v>
      </c>
      <c r="G2239" s="229"/>
      <c r="H2239" s="233">
        <v>17.16</v>
      </c>
      <c r="I2239" s="234"/>
      <c r="J2239" s="229"/>
      <c r="K2239" s="229"/>
      <c r="L2239" s="235"/>
      <c r="M2239" s="236"/>
      <c r="N2239" s="237"/>
      <c r="O2239" s="237"/>
      <c r="P2239" s="237"/>
      <c r="Q2239" s="237"/>
      <c r="R2239" s="237"/>
      <c r="S2239" s="237"/>
      <c r="T2239" s="238"/>
      <c r="AT2239" s="239" t="s">
        <v>189</v>
      </c>
      <c r="AU2239" s="239" t="s">
        <v>84</v>
      </c>
      <c r="AV2239" s="13" t="s">
        <v>187</v>
      </c>
      <c r="AW2239" s="13" t="s">
        <v>39</v>
      </c>
      <c r="AX2239" s="13" t="s">
        <v>24</v>
      </c>
      <c r="AY2239" s="239" t="s">
        <v>179</v>
      </c>
    </row>
    <row r="2240" spans="2:65" s="1" customFormat="1" ht="31.5" customHeight="1">
      <c r="B2240" s="41"/>
      <c r="C2240" s="204" t="s">
        <v>2098</v>
      </c>
      <c r="D2240" s="204" t="s">
        <v>182</v>
      </c>
      <c r="E2240" s="205" t="s">
        <v>2099</v>
      </c>
      <c r="F2240" s="206" t="s">
        <v>2100</v>
      </c>
      <c r="G2240" s="207" t="s">
        <v>185</v>
      </c>
      <c r="H2240" s="208">
        <v>17.16</v>
      </c>
      <c r="I2240" s="209"/>
      <c r="J2240" s="210">
        <f>ROUND(I2240*H2240,2)</f>
        <v>0</v>
      </c>
      <c r="K2240" s="206" t="s">
        <v>186</v>
      </c>
      <c r="L2240" s="61"/>
      <c r="M2240" s="211" t="s">
        <v>22</v>
      </c>
      <c r="N2240" s="212" t="s">
        <v>47</v>
      </c>
      <c r="O2240" s="42"/>
      <c r="P2240" s="213">
        <f>O2240*H2240</f>
        <v>0</v>
      </c>
      <c r="Q2240" s="213">
        <v>0</v>
      </c>
      <c r="R2240" s="213">
        <f>Q2240*H2240</f>
        <v>0</v>
      </c>
      <c r="S2240" s="213">
        <v>0</v>
      </c>
      <c r="T2240" s="214">
        <f>S2240*H2240</f>
        <v>0</v>
      </c>
      <c r="AR2240" s="24" t="s">
        <v>266</v>
      </c>
      <c r="AT2240" s="24" t="s">
        <v>182</v>
      </c>
      <c r="AU2240" s="24" t="s">
        <v>84</v>
      </c>
      <c r="AY2240" s="24" t="s">
        <v>179</v>
      </c>
      <c r="BE2240" s="215">
        <f>IF(N2240="základní",J2240,0)</f>
        <v>0</v>
      </c>
      <c r="BF2240" s="215">
        <f>IF(N2240="snížená",J2240,0)</f>
        <v>0</v>
      </c>
      <c r="BG2240" s="215">
        <f>IF(N2240="zákl. přenesená",J2240,0)</f>
        <v>0</v>
      </c>
      <c r="BH2240" s="215">
        <f>IF(N2240="sníž. přenesená",J2240,0)</f>
        <v>0</v>
      </c>
      <c r="BI2240" s="215">
        <f>IF(N2240="nulová",J2240,0)</f>
        <v>0</v>
      </c>
      <c r="BJ2240" s="24" t="s">
        <v>24</v>
      </c>
      <c r="BK2240" s="215">
        <f>ROUND(I2240*H2240,2)</f>
        <v>0</v>
      </c>
      <c r="BL2240" s="24" t="s">
        <v>266</v>
      </c>
      <c r="BM2240" s="24" t="s">
        <v>2101</v>
      </c>
    </row>
    <row r="2241" spans="2:65" s="12" customFormat="1" ht="13.5">
      <c r="B2241" s="216"/>
      <c r="C2241" s="217"/>
      <c r="D2241" s="218" t="s">
        <v>189</v>
      </c>
      <c r="E2241" s="219" t="s">
        <v>22</v>
      </c>
      <c r="F2241" s="220" t="s">
        <v>2102</v>
      </c>
      <c r="G2241" s="217"/>
      <c r="H2241" s="221">
        <v>17.16</v>
      </c>
      <c r="I2241" s="222"/>
      <c r="J2241" s="217"/>
      <c r="K2241" s="217"/>
      <c r="L2241" s="223"/>
      <c r="M2241" s="224"/>
      <c r="N2241" s="225"/>
      <c r="O2241" s="225"/>
      <c r="P2241" s="225"/>
      <c r="Q2241" s="225"/>
      <c r="R2241" s="225"/>
      <c r="S2241" s="225"/>
      <c r="T2241" s="226"/>
      <c r="AT2241" s="227" t="s">
        <v>189</v>
      </c>
      <c r="AU2241" s="227" t="s">
        <v>84</v>
      </c>
      <c r="AV2241" s="12" t="s">
        <v>84</v>
      </c>
      <c r="AW2241" s="12" t="s">
        <v>39</v>
      </c>
      <c r="AX2241" s="12" t="s">
        <v>76</v>
      </c>
      <c r="AY2241" s="227" t="s">
        <v>179</v>
      </c>
    </row>
    <row r="2242" spans="2:65" s="13" customFormat="1" ht="13.5">
      <c r="B2242" s="228"/>
      <c r="C2242" s="229"/>
      <c r="D2242" s="230" t="s">
        <v>189</v>
      </c>
      <c r="E2242" s="231" t="s">
        <v>22</v>
      </c>
      <c r="F2242" s="232" t="s">
        <v>191</v>
      </c>
      <c r="G2242" s="229"/>
      <c r="H2242" s="233">
        <v>17.16</v>
      </c>
      <c r="I2242" s="234"/>
      <c r="J2242" s="229"/>
      <c r="K2242" s="229"/>
      <c r="L2242" s="235"/>
      <c r="M2242" s="236"/>
      <c r="N2242" s="237"/>
      <c r="O2242" s="237"/>
      <c r="P2242" s="237"/>
      <c r="Q2242" s="237"/>
      <c r="R2242" s="237"/>
      <c r="S2242" s="237"/>
      <c r="T2242" s="238"/>
      <c r="AT2242" s="239" t="s">
        <v>189</v>
      </c>
      <c r="AU2242" s="239" t="s">
        <v>84</v>
      </c>
      <c r="AV2242" s="13" t="s">
        <v>187</v>
      </c>
      <c r="AW2242" s="13" t="s">
        <v>39</v>
      </c>
      <c r="AX2242" s="13" t="s">
        <v>24</v>
      </c>
      <c r="AY2242" s="239" t="s">
        <v>179</v>
      </c>
    </row>
    <row r="2243" spans="2:65" s="1" customFormat="1" ht="31.5" customHeight="1">
      <c r="B2243" s="41"/>
      <c r="C2243" s="204" t="s">
        <v>2103</v>
      </c>
      <c r="D2243" s="204" t="s">
        <v>182</v>
      </c>
      <c r="E2243" s="205" t="s">
        <v>2104</v>
      </c>
      <c r="F2243" s="206" t="s">
        <v>2105</v>
      </c>
      <c r="G2243" s="207" t="s">
        <v>185</v>
      </c>
      <c r="H2243" s="208">
        <v>17.16</v>
      </c>
      <c r="I2243" s="209"/>
      <c r="J2243" s="210">
        <f>ROUND(I2243*H2243,2)</f>
        <v>0</v>
      </c>
      <c r="K2243" s="206" t="s">
        <v>186</v>
      </c>
      <c r="L2243" s="61"/>
      <c r="M2243" s="211" t="s">
        <v>22</v>
      </c>
      <c r="N2243" s="212" t="s">
        <v>47</v>
      </c>
      <c r="O2243" s="42"/>
      <c r="P2243" s="213">
        <f>O2243*H2243</f>
        <v>0</v>
      </c>
      <c r="Q2243" s="213">
        <v>0</v>
      </c>
      <c r="R2243" s="213">
        <f>Q2243*H2243</f>
        <v>0</v>
      </c>
      <c r="S2243" s="213">
        <v>0</v>
      </c>
      <c r="T2243" s="214">
        <f>S2243*H2243</f>
        <v>0</v>
      </c>
      <c r="AR2243" s="24" t="s">
        <v>266</v>
      </c>
      <c r="AT2243" s="24" t="s">
        <v>182</v>
      </c>
      <c r="AU2243" s="24" t="s">
        <v>84</v>
      </c>
      <c r="AY2243" s="24" t="s">
        <v>179</v>
      </c>
      <c r="BE2243" s="215">
        <f>IF(N2243="základní",J2243,0)</f>
        <v>0</v>
      </c>
      <c r="BF2243" s="215">
        <f>IF(N2243="snížená",J2243,0)</f>
        <v>0</v>
      </c>
      <c r="BG2243" s="215">
        <f>IF(N2243="zákl. přenesená",J2243,0)</f>
        <v>0</v>
      </c>
      <c r="BH2243" s="215">
        <f>IF(N2243="sníž. přenesená",J2243,0)</f>
        <v>0</v>
      </c>
      <c r="BI2243" s="215">
        <f>IF(N2243="nulová",J2243,0)</f>
        <v>0</v>
      </c>
      <c r="BJ2243" s="24" t="s">
        <v>24</v>
      </c>
      <c r="BK2243" s="215">
        <f>ROUND(I2243*H2243,2)</f>
        <v>0</v>
      </c>
      <c r="BL2243" s="24" t="s">
        <v>266</v>
      </c>
      <c r="BM2243" s="24" t="s">
        <v>2106</v>
      </c>
    </row>
    <row r="2244" spans="2:65" s="12" customFormat="1" ht="13.5">
      <c r="B2244" s="216"/>
      <c r="C2244" s="217"/>
      <c r="D2244" s="218" t="s">
        <v>189</v>
      </c>
      <c r="E2244" s="219" t="s">
        <v>22</v>
      </c>
      <c r="F2244" s="220" t="s">
        <v>2102</v>
      </c>
      <c r="G2244" s="217"/>
      <c r="H2244" s="221">
        <v>17.16</v>
      </c>
      <c r="I2244" s="222"/>
      <c r="J2244" s="217"/>
      <c r="K2244" s="217"/>
      <c r="L2244" s="223"/>
      <c r="M2244" s="224"/>
      <c r="N2244" s="225"/>
      <c r="O2244" s="225"/>
      <c r="P2244" s="225"/>
      <c r="Q2244" s="225"/>
      <c r="R2244" s="225"/>
      <c r="S2244" s="225"/>
      <c r="T2244" s="226"/>
      <c r="AT2244" s="227" t="s">
        <v>189</v>
      </c>
      <c r="AU2244" s="227" t="s">
        <v>84</v>
      </c>
      <c r="AV2244" s="12" t="s">
        <v>84</v>
      </c>
      <c r="AW2244" s="12" t="s">
        <v>39</v>
      </c>
      <c r="AX2244" s="12" t="s">
        <v>76</v>
      </c>
      <c r="AY2244" s="227" t="s">
        <v>179</v>
      </c>
    </row>
    <row r="2245" spans="2:65" s="13" customFormat="1" ht="13.5">
      <c r="B2245" s="228"/>
      <c r="C2245" s="229"/>
      <c r="D2245" s="230" t="s">
        <v>189</v>
      </c>
      <c r="E2245" s="231" t="s">
        <v>22</v>
      </c>
      <c r="F2245" s="232" t="s">
        <v>191</v>
      </c>
      <c r="G2245" s="229"/>
      <c r="H2245" s="233">
        <v>17.16</v>
      </c>
      <c r="I2245" s="234"/>
      <c r="J2245" s="229"/>
      <c r="K2245" s="229"/>
      <c r="L2245" s="235"/>
      <c r="M2245" s="236"/>
      <c r="N2245" s="237"/>
      <c r="O2245" s="237"/>
      <c r="P2245" s="237"/>
      <c r="Q2245" s="237"/>
      <c r="R2245" s="237"/>
      <c r="S2245" s="237"/>
      <c r="T2245" s="238"/>
      <c r="AT2245" s="239" t="s">
        <v>189</v>
      </c>
      <c r="AU2245" s="239" t="s">
        <v>84</v>
      </c>
      <c r="AV2245" s="13" t="s">
        <v>187</v>
      </c>
      <c r="AW2245" s="13" t="s">
        <v>39</v>
      </c>
      <c r="AX2245" s="13" t="s">
        <v>24</v>
      </c>
      <c r="AY2245" s="239" t="s">
        <v>179</v>
      </c>
    </row>
    <row r="2246" spans="2:65" s="1" customFormat="1" ht="31.5" customHeight="1">
      <c r="B2246" s="41"/>
      <c r="C2246" s="204" t="s">
        <v>2107</v>
      </c>
      <c r="D2246" s="204" t="s">
        <v>182</v>
      </c>
      <c r="E2246" s="205" t="s">
        <v>2108</v>
      </c>
      <c r="F2246" s="206" t="s">
        <v>2109</v>
      </c>
      <c r="G2246" s="207" t="s">
        <v>372</v>
      </c>
      <c r="H2246" s="208">
        <v>17.440000000000001</v>
      </c>
      <c r="I2246" s="209"/>
      <c r="J2246" s="210">
        <f>ROUND(I2246*H2246,2)</f>
        <v>0</v>
      </c>
      <c r="K2246" s="206" t="s">
        <v>186</v>
      </c>
      <c r="L2246" s="61"/>
      <c r="M2246" s="211" t="s">
        <v>22</v>
      </c>
      <c r="N2246" s="212" t="s">
        <v>47</v>
      </c>
      <c r="O2246" s="42"/>
      <c r="P2246" s="213">
        <f>O2246*H2246</f>
        <v>0</v>
      </c>
      <c r="Q2246" s="213">
        <v>0</v>
      </c>
      <c r="R2246" s="213">
        <f>Q2246*H2246</f>
        <v>0</v>
      </c>
      <c r="S2246" s="213">
        <v>0</v>
      </c>
      <c r="T2246" s="214">
        <f>S2246*H2246</f>
        <v>0</v>
      </c>
      <c r="AR2246" s="24" t="s">
        <v>266</v>
      </c>
      <c r="AT2246" s="24" t="s">
        <v>182</v>
      </c>
      <c r="AU2246" s="24" t="s">
        <v>84</v>
      </c>
      <c r="AY2246" s="24" t="s">
        <v>179</v>
      </c>
      <c r="BE2246" s="215">
        <f>IF(N2246="základní",J2246,0)</f>
        <v>0</v>
      </c>
      <c r="BF2246" s="215">
        <f>IF(N2246="snížená",J2246,0)</f>
        <v>0</v>
      </c>
      <c r="BG2246" s="215">
        <f>IF(N2246="zákl. přenesená",J2246,0)</f>
        <v>0</v>
      </c>
      <c r="BH2246" s="215">
        <f>IF(N2246="sníž. přenesená",J2246,0)</f>
        <v>0</v>
      </c>
      <c r="BI2246" s="215">
        <f>IF(N2246="nulová",J2246,0)</f>
        <v>0</v>
      </c>
      <c r="BJ2246" s="24" t="s">
        <v>24</v>
      </c>
      <c r="BK2246" s="215">
        <f>ROUND(I2246*H2246,2)</f>
        <v>0</v>
      </c>
      <c r="BL2246" s="24" t="s">
        <v>266</v>
      </c>
      <c r="BM2246" s="24" t="s">
        <v>2110</v>
      </c>
    </row>
    <row r="2247" spans="2:65" s="14" customFormat="1" ht="13.5">
      <c r="B2247" s="240"/>
      <c r="C2247" s="241"/>
      <c r="D2247" s="218" t="s">
        <v>189</v>
      </c>
      <c r="E2247" s="242" t="s">
        <v>22</v>
      </c>
      <c r="F2247" s="243" t="s">
        <v>317</v>
      </c>
      <c r="G2247" s="241"/>
      <c r="H2247" s="244" t="s">
        <v>22</v>
      </c>
      <c r="I2247" s="245"/>
      <c r="J2247" s="241"/>
      <c r="K2247" s="241"/>
      <c r="L2247" s="246"/>
      <c r="M2247" s="247"/>
      <c r="N2247" s="248"/>
      <c r="O2247" s="248"/>
      <c r="P2247" s="248"/>
      <c r="Q2247" s="248"/>
      <c r="R2247" s="248"/>
      <c r="S2247" s="248"/>
      <c r="T2247" s="249"/>
      <c r="AT2247" s="250" t="s">
        <v>189</v>
      </c>
      <c r="AU2247" s="250" t="s">
        <v>84</v>
      </c>
      <c r="AV2247" s="14" t="s">
        <v>24</v>
      </c>
      <c r="AW2247" s="14" t="s">
        <v>39</v>
      </c>
      <c r="AX2247" s="14" t="s">
        <v>76</v>
      </c>
      <c r="AY2247" s="250" t="s">
        <v>179</v>
      </c>
    </row>
    <row r="2248" spans="2:65" s="12" customFormat="1" ht="13.5">
      <c r="B2248" s="216"/>
      <c r="C2248" s="217"/>
      <c r="D2248" s="218" t="s">
        <v>189</v>
      </c>
      <c r="E2248" s="219" t="s">
        <v>22</v>
      </c>
      <c r="F2248" s="220" t="s">
        <v>2111</v>
      </c>
      <c r="G2248" s="217"/>
      <c r="H2248" s="221">
        <v>4.5</v>
      </c>
      <c r="I2248" s="222"/>
      <c r="J2248" s="217"/>
      <c r="K2248" s="217"/>
      <c r="L2248" s="223"/>
      <c r="M2248" s="224"/>
      <c r="N2248" s="225"/>
      <c r="O2248" s="225"/>
      <c r="P2248" s="225"/>
      <c r="Q2248" s="225"/>
      <c r="R2248" s="225"/>
      <c r="S2248" s="225"/>
      <c r="T2248" s="226"/>
      <c r="AT2248" s="227" t="s">
        <v>189</v>
      </c>
      <c r="AU2248" s="227" t="s">
        <v>84</v>
      </c>
      <c r="AV2248" s="12" t="s">
        <v>84</v>
      </c>
      <c r="AW2248" s="12" t="s">
        <v>39</v>
      </c>
      <c r="AX2248" s="12" t="s">
        <v>76</v>
      </c>
      <c r="AY2248" s="227" t="s">
        <v>179</v>
      </c>
    </row>
    <row r="2249" spans="2:65" s="12" customFormat="1" ht="13.5">
      <c r="B2249" s="216"/>
      <c r="C2249" s="217"/>
      <c r="D2249" s="218" t="s">
        <v>189</v>
      </c>
      <c r="E2249" s="219" t="s">
        <v>22</v>
      </c>
      <c r="F2249" s="220" t="s">
        <v>2111</v>
      </c>
      <c r="G2249" s="217"/>
      <c r="H2249" s="221">
        <v>4.5</v>
      </c>
      <c r="I2249" s="222"/>
      <c r="J2249" s="217"/>
      <c r="K2249" s="217"/>
      <c r="L2249" s="223"/>
      <c r="M2249" s="224"/>
      <c r="N2249" s="225"/>
      <c r="O2249" s="225"/>
      <c r="P2249" s="225"/>
      <c r="Q2249" s="225"/>
      <c r="R2249" s="225"/>
      <c r="S2249" s="225"/>
      <c r="T2249" s="226"/>
      <c r="AT2249" s="227" t="s">
        <v>189</v>
      </c>
      <c r="AU2249" s="227" t="s">
        <v>84</v>
      </c>
      <c r="AV2249" s="12" t="s">
        <v>84</v>
      </c>
      <c r="AW2249" s="12" t="s">
        <v>39</v>
      </c>
      <c r="AX2249" s="12" t="s">
        <v>76</v>
      </c>
      <c r="AY2249" s="227" t="s">
        <v>179</v>
      </c>
    </row>
    <row r="2250" spans="2:65" s="12" customFormat="1" ht="13.5">
      <c r="B2250" s="216"/>
      <c r="C2250" s="217"/>
      <c r="D2250" s="218" t="s">
        <v>189</v>
      </c>
      <c r="E2250" s="219" t="s">
        <v>22</v>
      </c>
      <c r="F2250" s="220" t="s">
        <v>2112</v>
      </c>
      <c r="G2250" s="217"/>
      <c r="H2250" s="221">
        <v>8.44</v>
      </c>
      <c r="I2250" s="222"/>
      <c r="J2250" s="217"/>
      <c r="K2250" s="217"/>
      <c r="L2250" s="223"/>
      <c r="M2250" s="224"/>
      <c r="N2250" s="225"/>
      <c r="O2250" s="225"/>
      <c r="P2250" s="225"/>
      <c r="Q2250" s="225"/>
      <c r="R2250" s="225"/>
      <c r="S2250" s="225"/>
      <c r="T2250" s="226"/>
      <c r="AT2250" s="227" t="s">
        <v>189</v>
      </c>
      <c r="AU2250" s="227" t="s">
        <v>84</v>
      </c>
      <c r="AV2250" s="12" t="s">
        <v>84</v>
      </c>
      <c r="AW2250" s="12" t="s">
        <v>39</v>
      </c>
      <c r="AX2250" s="12" t="s">
        <v>76</v>
      </c>
      <c r="AY2250" s="227" t="s">
        <v>179</v>
      </c>
    </row>
    <row r="2251" spans="2:65" s="13" customFormat="1" ht="13.5">
      <c r="B2251" s="228"/>
      <c r="C2251" s="229"/>
      <c r="D2251" s="230" t="s">
        <v>189</v>
      </c>
      <c r="E2251" s="231" t="s">
        <v>22</v>
      </c>
      <c r="F2251" s="232" t="s">
        <v>191</v>
      </c>
      <c r="G2251" s="229"/>
      <c r="H2251" s="233">
        <v>17.440000000000001</v>
      </c>
      <c r="I2251" s="234"/>
      <c r="J2251" s="229"/>
      <c r="K2251" s="229"/>
      <c r="L2251" s="235"/>
      <c r="M2251" s="236"/>
      <c r="N2251" s="237"/>
      <c r="O2251" s="237"/>
      <c r="P2251" s="237"/>
      <c r="Q2251" s="237"/>
      <c r="R2251" s="237"/>
      <c r="S2251" s="237"/>
      <c r="T2251" s="238"/>
      <c r="AT2251" s="239" t="s">
        <v>189</v>
      </c>
      <c r="AU2251" s="239" t="s">
        <v>84</v>
      </c>
      <c r="AV2251" s="13" t="s">
        <v>187</v>
      </c>
      <c r="AW2251" s="13" t="s">
        <v>39</v>
      </c>
      <c r="AX2251" s="13" t="s">
        <v>24</v>
      </c>
      <c r="AY2251" s="239" t="s">
        <v>179</v>
      </c>
    </row>
    <row r="2252" spans="2:65" s="1" customFormat="1" ht="31.5" customHeight="1">
      <c r="B2252" s="41"/>
      <c r="C2252" s="204" t="s">
        <v>2113</v>
      </c>
      <c r="D2252" s="204" t="s">
        <v>182</v>
      </c>
      <c r="E2252" s="205" t="s">
        <v>2114</v>
      </c>
      <c r="F2252" s="206" t="s">
        <v>2115</v>
      </c>
      <c r="G2252" s="207" t="s">
        <v>212</v>
      </c>
      <c r="H2252" s="208">
        <v>0.95</v>
      </c>
      <c r="I2252" s="209"/>
      <c r="J2252" s="210">
        <f>ROUND(I2252*H2252,2)</f>
        <v>0</v>
      </c>
      <c r="K2252" s="206" t="s">
        <v>186</v>
      </c>
      <c r="L2252" s="61"/>
      <c r="M2252" s="211" t="s">
        <v>22</v>
      </c>
      <c r="N2252" s="212" t="s">
        <v>47</v>
      </c>
      <c r="O2252" s="42"/>
      <c r="P2252" s="213">
        <f>O2252*H2252</f>
        <v>0</v>
      </c>
      <c r="Q2252" s="213">
        <v>0</v>
      </c>
      <c r="R2252" s="213">
        <f>Q2252*H2252</f>
        <v>0</v>
      </c>
      <c r="S2252" s="213">
        <v>0</v>
      </c>
      <c r="T2252" s="214">
        <f>S2252*H2252</f>
        <v>0</v>
      </c>
      <c r="AR2252" s="24" t="s">
        <v>266</v>
      </c>
      <c r="AT2252" s="24" t="s">
        <v>182</v>
      </c>
      <c r="AU2252" s="24" t="s">
        <v>84</v>
      </c>
      <c r="AY2252" s="24" t="s">
        <v>179</v>
      </c>
      <c r="BE2252" s="215">
        <f>IF(N2252="základní",J2252,0)</f>
        <v>0</v>
      </c>
      <c r="BF2252" s="215">
        <f>IF(N2252="snížená",J2252,0)</f>
        <v>0</v>
      </c>
      <c r="BG2252" s="215">
        <f>IF(N2252="zákl. přenesená",J2252,0)</f>
        <v>0</v>
      </c>
      <c r="BH2252" s="215">
        <f>IF(N2252="sníž. přenesená",J2252,0)</f>
        <v>0</v>
      </c>
      <c r="BI2252" s="215">
        <f>IF(N2252="nulová",J2252,0)</f>
        <v>0</v>
      </c>
      <c r="BJ2252" s="24" t="s">
        <v>24</v>
      </c>
      <c r="BK2252" s="215">
        <f>ROUND(I2252*H2252,2)</f>
        <v>0</v>
      </c>
      <c r="BL2252" s="24" t="s">
        <v>266</v>
      </c>
      <c r="BM2252" s="24" t="s">
        <v>2116</v>
      </c>
    </row>
    <row r="2253" spans="2:65" s="11" customFormat="1" ht="29.85" customHeight="1">
      <c r="B2253" s="187"/>
      <c r="C2253" s="188"/>
      <c r="D2253" s="201" t="s">
        <v>75</v>
      </c>
      <c r="E2253" s="202" t="s">
        <v>2117</v>
      </c>
      <c r="F2253" s="202" t="s">
        <v>2118</v>
      </c>
      <c r="G2253" s="188"/>
      <c r="H2253" s="188"/>
      <c r="I2253" s="191"/>
      <c r="J2253" s="203">
        <f>BK2253</f>
        <v>0</v>
      </c>
      <c r="K2253" s="188"/>
      <c r="L2253" s="193"/>
      <c r="M2253" s="194"/>
      <c r="N2253" s="195"/>
      <c r="O2253" s="195"/>
      <c r="P2253" s="196">
        <f>SUM(P2254:P2267)</f>
        <v>0</v>
      </c>
      <c r="Q2253" s="195"/>
      <c r="R2253" s="196">
        <f>SUM(R2254:R2267)</f>
        <v>0</v>
      </c>
      <c r="S2253" s="195"/>
      <c r="T2253" s="197">
        <f>SUM(T2254:T2267)</f>
        <v>0</v>
      </c>
      <c r="AR2253" s="198" t="s">
        <v>84</v>
      </c>
      <c r="AT2253" s="199" t="s">
        <v>75</v>
      </c>
      <c r="AU2253" s="199" t="s">
        <v>24</v>
      </c>
      <c r="AY2253" s="198" t="s">
        <v>179</v>
      </c>
      <c r="BK2253" s="200">
        <f>SUM(BK2254:BK2267)</f>
        <v>0</v>
      </c>
    </row>
    <row r="2254" spans="2:65" s="1" customFormat="1" ht="31.5" customHeight="1">
      <c r="B2254" s="41"/>
      <c r="C2254" s="204" t="s">
        <v>1490</v>
      </c>
      <c r="D2254" s="204" t="s">
        <v>182</v>
      </c>
      <c r="E2254" s="205" t="s">
        <v>2119</v>
      </c>
      <c r="F2254" s="206" t="s">
        <v>2120</v>
      </c>
      <c r="G2254" s="207" t="s">
        <v>1936</v>
      </c>
      <c r="H2254" s="208">
        <v>4727.33</v>
      </c>
      <c r="I2254" s="209"/>
      <c r="J2254" s="210">
        <f>ROUND(I2254*H2254,2)</f>
        <v>0</v>
      </c>
      <c r="K2254" s="206" t="s">
        <v>280</v>
      </c>
      <c r="L2254" s="61"/>
      <c r="M2254" s="211" t="s">
        <v>22</v>
      </c>
      <c r="N2254" s="212" t="s">
        <v>47</v>
      </c>
      <c r="O2254" s="42"/>
      <c r="P2254" s="213">
        <f>O2254*H2254</f>
        <v>0</v>
      </c>
      <c r="Q2254" s="213">
        <v>0</v>
      </c>
      <c r="R2254" s="213">
        <f>Q2254*H2254</f>
        <v>0</v>
      </c>
      <c r="S2254" s="213">
        <v>0</v>
      </c>
      <c r="T2254" s="214">
        <f>S2254*H2254</f>
        <v>0</v>
      </c>
      <c r="AR2254" s="24" t="s">
        <v>266</v>
      </c>
      <c r="AT2254" s="24" t="s">
        <v>182</v>
      </c>
      <c r="AU2254" s="24" t="s">
        <v>84</v>
      </c>
      <c r="AY2254" s="24" t="s">
        <v>179</v>
      </c>
      <c r="BE2254" s="215">
        <f>IF(N2254="základní",J2254,0)</f>
        <v>0</v>
      </c>
      <c r="BF2254" s="215">
        <f>IF(N2254="snížená",J2254,0)</f>
        <v>0</v>
      </c>
      <c r="BG2254" s="215">
        <f>IF(N2254="zákl. přenesená",J2254,0)</f>
        <v>0</v>
      </c>
      <c r="BH2254" s="215">
        <f>IF(N2254="sníž. přenesená",J2254,0)</f>
        <v>0</v>
      </c>
      <c r="BI2254" s="215">
        <f>IF(N2254="nulová",J2254,0)</f>
        <v>0</v>
      </c>
      <c r="BJ2254" s="24" t="s">
        <v>24</v>
      </c>
      <c r="BK2254" s="215">
        <f>ROUND(I2254*H2254,2)</f>
        <v>0</v>
      </c>
      <c r="BL2254" s="24" t="s">
        <v>266</v>
      </c>
      <c r="BM2254" s="24" t="s">
        <v>2121</v>
      </c>
    </row>
    <row r="2255" spans="2:65" s="14" customFormat="1" ht="13.5">
      <c r="B2255" s="240"/>
      <c r="C2255" s="241"/>
      <c r="D2255" s="218" t="s">
        <v>189</v>
      </c>
      <c r="E2255" s="242" t="s">
        <v>22</v>
      </c>
      <c r="F2255" s="243" t="s">
        <v>330</v>
      </c>
      <c r="G2255" s="241"/>
      <c r="H2255" s="244" t="s">
        <v>22</v>
      </c>
      <c r="I2255" s="245"/>
      <c r="J2255" s="241"/>
      <c r="K2255" s="241"/>
      <c r="L2255" s="246"/>
      <c r="M2255" s="247"/>
      <c r="N2255" s="248"/>
      <c r="O2255" s="248"/>
      <c r="P2255" s="248"/>
      <c r="Q2255" s="248"/>
      <c r="R2255" s="248"/>
      <c r="S2255" s="248"/>
      <c r="T2255" s="249"/>
      <c r="AT2255" s="250" t="s">
        <v>189</v>
      </c>
      <c r="AU2255" s="250" t="s">
        <v>84</v>
      </c>
      <c r="AV2255" s="14" t="s">
        <v>24</v>
      </c>
      <c r="AW2255" s="14" t="s">
        <v>39</v>
      </c>
      <c r="AX2255" s="14" t="s">
        <v>76</v>
      </c>
      <c r="AY2255" s="250" t="s">
        <v>179</v>
      </c>
    </row>
    <row r="2256" spans="2:65" s="12" customFormat="1" ht="13.5">
      <c r="B2256" s="216"/>
      <c r="C2256" s="217"/>
      <c r="D2256" s="218" t="s">
        <v>189</v>
      </c>
      <c r="E2256" s="219" t="s">
        <v>22</v>
      </c>
      <c r="F2256" s="220" t="s">
        <v>2122</v>
      </c>
      <c r="G2256" s="217"/>
      <c r="H2256" s="221">
        <v>4727.33</v>
      </c>
      <c r="I2256" s="222"/>
      <c r="J2256" s="217"/>
      <c r="K2256" s="217"/>
      <c r="L2256" s="223"/>
      <c r="M2256" s="224"/>
      <c r="N2256" s="225"/>
      <c r="O2256" s="225"/>
      <c r="P2256" s="225"/>
      <c r="Q2256" s="225"/>
      <c r="R2256" s="225"/>
      <c r="S2256" s="225"/>
      <c r="T2256" s="226"/>
      <c r="AT2256" s="227" t="s">
        <v>189</v>
      </c>
      <c r="AU2256" s="227" t="s">
        <v>84</v>
      </c>
      <c r="AV2256" s="12" t="s">
        <v>84</v>
      </c>
      <c r="AW2256" s="12" t="s">
        <v>39</v>
      </c>
      <c r="AX2256" s="12" t="s">
        <v>76</v>
      </c>
      <c r="AY2256" s="227" t="s">
        <v>179</v>
      </c>
    </row>
    <row r="2257" spans="2:65" s="13" customFormat="1" ht="13.5">
      <c r="B2257" s="228"/>
      <c r="C2257" s="229"/>
      <c r="D2257" s="230" t="s">
        <v>189</v>
      </c>
      <c r="E2257" s="231" t="s">
        <v>22</v>
      </c>
      <c r="F2257" s="232" t="s">
        <v>191</v>
      </c>
      <c r="G2257" s="229"/>
      <c r="H2257" s="233">
        <v>4727.33</v>
      </c>
      <c r="I2257" s="234"/>
      <c r="J2257" s="229"/>
      <c r="K2257" s="229"/>
      <c r="L2257" s="235"/>
      <c r="M2257" s="236"/>
      <c r="N2257" s="237"/>
      <c r="O2257" s="237"/>
      <c r="P2257" s="237"/>
      <c r="Q2257" s="237"/>
      <c r="R2257" s="237"/>
      <c r="S2257" s="237"/>
      <c r="T2257" s="238"/>
      <c r="AT2257" s="239" t="s">
        <v>189</v>
      </c>
      <c r="AU2257" s="239" t="s">
        <v>84</v>
      </c>
      <c r="AV2257" s="13" t="s">
        <v>187</v>
      </c>
      <c r="AW2257" s="13" t="s">
        <v>39</v>
      </c>
      <c r="AX2257" s="13" t="s">
        <v>24</v>
      </c>
      <c r="AY2257" s="239" t="s">
        <v>179</v>
      </c>
    </row>
    <row r="2258" spans="2:65" s="1" customFormat="1" ht="22.5" customHeight="1">
      <c r="B2258" s="41"/>
      <c r="C2258" s="204" t="s">
        <v>2123</v>
      </c>
      <c r="D2258" s="204" t="s">
        <v>182</v>
      </c>
      <c r="E2258" s="205" t="s">
        <v>2124</v>
      </c>
      <c r="F2258" s="206" t="s">
        <v>2125</v>
      </c>
      <c r="G2258" s="207" t="s">
        <v>1936</v>
      </c>
      <c r="H2258" s="208">
        <v>550.22699999999998</v>
      </c>
      <c r="I2258" s="209"/>
      <c r="J2258" s="210">
        <f>ROUND(I2258*H2258,2)</f>
        <v>0</v>
      </c>
      <c r="K2258" s="206" t="s">
        <v>280</v>
      </c>
      <c r="L2258" s="61"/>
      <c r="M2258" s="211" t="s">
        <v>22</v>
      </c>
      <c r="N2258" s="212" t="s">
        <v>47</v>
      </c>
      <c r="O2258" s="42"/>
      <c r="P2258" s="213">
        <f>O2258*H2258</f>
        <v>0</v>
      </c>
      <c r="Q2258" s="213">
        <v>0</v>
      </c>
      <c r="R2258" s="213">
        <f>Q2258*H2258</f>
        <v>0</v>
      </c>
      <c r="S2258" s="213">
        <v>0</v>
      </c>
      <c r="T2258" s="214">
        <f>S2258*H2258</f>
        <v>0</v>
      </c>
      <c r="AR2258" s="24" t="s">
        <v>187</v>
      </c>
      <c r="AT2258" s="24" t="s">
        <v>182</v>
      </c>
      <c r="AU2258" s="24" t="s">
        <v>84</v>
      </c>
      <c r="AY2258" s="24" t="s">
        <v>179</v>
      </c>
      <c r="BE2258" s="215">
        <f>IF(N2258="základní",J2258,0)</f>
        <v>0</v>
      </c>
      <c r="BF2258" s="215">
        <f>IF(N2258="snížená",J2258,0)</f>
        <v>0</v>
      </c>
      <c r="BG2258" s="215">
        <f>IF(N2258="zákl. přenesená",J2258,0)</f>
        <v>0</v>
      </c>
      <c r="BH2258" s="215">
        <f>IF(N2258="sníž. přenesená",J2258,0)</f>
        <v>0</v>
      </c>
      <c r="BI2258" s="215">
        <f>IF(N2258="nulová",J2258,0)</f>
        <v>0</v>
      </c>
      <c r="BJ2258" s="24" t="s">
        <v>24</v>
      </c>
      <c r="BK2258" s="215">
        <f>ROUND(I2258*H2258,2)</f>
        <v>0</v>
      </c>
      <c r="BL2258" s="24" t="s">
        <v>187</v>
      </c>
      <c r="BM2258" s="24" t="s">
        <v>2126</v>
      </c>
    </row>
    <row r="2259" spans="2:65" s="14" customFormat="1" ht="13.5">
      <c r="B2259" s="240"/>
      <c r="C2259" s="241"/>
      <c r="D2259" s="218" t="s">
        <v>189</v>
      </c>
      <c r="E2259" s="242" t="s">
        <v>22</v>
      </c>
      <c r="F2259" s="243" t="s">
        <v>1972</v>
      </c>
      <c r="G2259" s="241"/>
      <c r="H2259" s="244" t="s">
        <v>22</v>
      </c>
      <c r="I2259" s="245"/>
      <c r="J2259" s="241"/>
      <c r="K2259" s="241"/>
      <c r="L2259" s="246"/>
      <c r="M2259" s="247"/>
      <c r="N2259" s="248"/>
      <c r="O2259" s="248"/>
      <c r="P2259" s="248"/>
      <c r="Q2259" s="248"/>
      <c r="R2259" s="248"/>
      <c r="S2259" s="248"/>
      <c r="T2259" s="249"/>
      <c r="AT2259" s="250" t="s">
        <v>189</v>
      </c>
      <c r="AU2259" s="250" t="s">
        <v>84</v>
      </c>
      <c r="AV2259" s="14" t="s">
        <v>24</v>
      </c>
      <c r="AW2259" s="14" t="s">
        <v>39</v>
      </c>
      <c r="AX2259" s="14" t="s">
        <v>76</v>
      </c>
      <c r="AY2259" s="250" t="s">
        <v>179</v>
      </c>
    </row>
    <row r="2260" spans="2:65" s="12" customFormat="1" ht="13.5">
      <c r="B2260" s="216"/>
      <c r="C2260" s="217"/>
      <c r="D2260" s="218" t="s">
        <v>189</v>
      </c>
      <c r="E2260" s="219" t="s">
        <v>22</v>
      </c>
      <c r="F2260" s="220" t="s">
        <v>1973</v>
      </c>
      <c r="G2260" s="217"/>
      <c r="H2260" s="221">
        <v>43.948999999999998</v>
      </c>
      <c r="I2260" s="222"/>
      <c r="J2260" s="217"/>
      <c r="K2260" s="217"/>
      <c r="L2260" s="223"/>
      <c r="M2260" s="224"/>
      <c r="N2260" s="225"/>
      <c r="O2260" s="225"/>
      <c r="P2260" s="225"/>
      <c r="Q2260" s="225"/>
      <c r="R2260" s="225"/>
      <c r="S2260" s="225"/>
      <c r="T2260" s="226"/>
      <c r="AT2260" s="227" t="s">
        <v>189</v>
      </c>
      <c r="AU2260" s="227" t="s">
        <v>84</v>
      </c>
      <c r="AV2260" s="12" t="s">
        <v>84</v>
      </c>
      <c r="AW2260" s="12" t="s">
        <v>39</v>
      </c>
      <c r="AX2260" s="12" t="s">
        <v>76</v>
      </c>
      <c r="AY2260" s="227" t="s">
        <v>179</v>
      </c>
    </row>
    <row r="2261" spans="2:65" s="14" customFormat="1" ht="13.5">
      <c r="B2261" s="240"/>
      <c r="C2261" s="241"/>
      <c r="D2261" s="218" t="s">
        <v>189</v>
      </c>
      <c r="E2261" s="242" t="s">
        <v>22</v>
      </c>
      <c r="F2261" s="243" t="s">
        <v>2127</v>
      </c>
      <c r="G2261" s="241"/>
      <c r="H2261" s="244" t="s">
        <v>22</v>
      </c>
      <c r="I2261" s="245"/>
      <c r="J2261" s="241"/>
      <c r="K2261" s="241"/>
      <c r="L2261" s="246"/>
      <c r="M2261" s="247"/>
      <c r="N2261" s="248"/>
      <c r="O2261" s="248"/>
      <c r="P2261" s="248"/>
      <c r="Q2261" s="248"/>
      <c r="R2261" s="248"/>
      <c r="S2261" s="248"/>
      <c r="T2261" s="249"/>
      <c r="AT2261" s="250" t="s">
        <v>189</v>
      </c>
      <c r="AU2261" s="250" t="s">
        <v>84</v>
      </c>
      <c r="AV2261" s="14" t="s">
        <v>24</v>
      </c>
      <c r="AW2261" s="14" t="s">
        <v>39</v>
      </c>
      <c r="AX2261" s="14" t="s">
        <v>76</v>
      </c>
      <c r="AY2261" s="250" t="s">
        <v>179</v>
      </c>
    </row>
    <row r="2262" spans="2:65" s="12" customFormat="1" ht="13.5">
      <c r="B2262" s="216"/>
      <c r="C2262" s="217"/>
      <c r="D2262" s="218" t="s">
        <v>189</v>
      </c>
      <c r="E2262" s="219" t="s">
        <v>22</v>
      </c>
      <c r="F2262" s="220" t="s">
        <v>1963</v>
      </c>
      <c r="G2262" s="217"/>
      <c r="H2262" s="221">
        <v>275.71199999999999</v>
      </c>
      <c r="I2262" s="222"/>
      <c r="J2262" s="217"/>
      <c r="K2262" s="217"/>
      <c r="L2262" s="223"/>
      <c r="M2262" s="224"/>
      <c r="N2262" s="225"/>
      <c r="O2262" s="225"/>
      <c r="P2262" s="225"/>
      <c r="Q2262" s="225"/>
      <c r="R2262" s="225"/>
      <c r="S2262" s="225"/>
      <c r="T2262" s="226"/>
      <c r="AT2262" s="227" t="s">
        <v>189</v>
      </c>
      <c r="AU2262" s="227" t="s">
        <v>84</v>
      </c>
      <c r="AV2262" s="12" t="s">
        <v>84</v>
      </c>
      <c r="AW2262" s="12" t="s">
        <v>39</v>
      </c>
      <c r="AX2262" s="12" t="s">
        <v>76</v>
      </c>
      <c r="AY2262" s="227" t="s">
        <v>179</v>
      </c>
    </row>
    <row r="2263" spans="2:65" s="14" customFormat="1" ht="13.5">
      <c r="B2263" s="240"/>
      <c r="C2263" s="241"/>
      <c r="D2263" s="218" t="s">
        <v>189</v>
      </c>
      <c r="E2263" s="242" t="s">
        <v>22</v>
      </c>
      <c r="F2263" s="243" t="s">
        <v>1964</v>
      </c>
      <c r="G2263" s="241"/>
      <c r="H2263" s="244" t="s">
        <v>22</v>
      </c>
      <c r="I2263" s="245"/>
      <c r="J2263" s="241"/>
      <c r="K2263" s="241"/>
      <c r="L2263" s="246"/>
      <c r="M2263" s="247"/>
      <c r="N2263" s="248"/>
      <c r="O2263" s="248"/>
      <c r="P2263" s="248"/>
      <c r="Q2263" s="248"/>
      <c r="R2263" s="248"/>
      <c r="S2263" s="248"/>
      <c r="T2263" s="249"/>
      <c r="AT2263" s="250" t="s">
        <v>189</v>
      </c>
      <c r="AU2263" s="250" t="s">
        <v>84</v>
      </c>
      <c r="AV2263" s="14" t="s">
        <v>24</v>
      </c>
      <c r="AW2263" s="14" t="s">
        <v>39</v>
      </c>
      <c r="AX2263" s="14" t="s">
        <v>76</v>
      </c>
      <c r="AY2263" s="250" t="s">
        <v>179</v>
      </c>
    </row>
    <row r="2264" spans="2:65" s="12" customFormat="1" ht="13.5">
      <c r="B2264" s="216"/>
      <c r="C2264" s="217"/>
      <c r="D2264" s="218" t="s">
        <v>189</v>
      </c>
      <c r="E2264" s="219" t="s">
        <v>22</v>
      </c>
      <c r="F2264" s="220" t="s">
        <v>2128</v>
      </c>
      <c r="G2264" s="217"/>
      <c r="H2264" s="221">
        <v>55.295999999999999</v>
      </c>
      <c r="I2264" s="222"/>
      <c r="J2264" s="217"/>
      <c r="K2264" s="217"/>
      <c r="L2264" s="223"/>
      <c r="M2264" s="224"/>
      <c r="N2264" s="225"/>
      <c r="O2264" s="225"/>
      <c r="P2264" s="225"/>
      <c r="Q2264" s="225"/>
      <c r="R2264" s="225"/>
      <c r="S2264" s="225"/>
      <c r="T2264" s="226"/>
      <c r="AT2264" s="227" t="s">
        <v>189</v>
      </c>
      <c r="AU2264" s="227" t="s">
        <v>84</v>
      </c>
      <c r="AV2264" s="12" t="s">
        <v>84</v>
      </c>
      <c r="AW2264" s="12" t="s">
        <v>39</v>
      </c>
      <c r="AX2264" s="12" t="s">
        <v>76</v>
      </c>
      <c r="AY2264" s="227" t="s">
        <v>179</v>
      </c>
    </row>
    <row r="2265" spans="2:65" s="14" customFormat="1" ht="13.5">
      <c r="B2265" s="240"/>
      <c r="C2265" s="241"/>
      <c r="D2265" s="218" t="s">
        <v>189</v>
      </c>
      <c r="E2265" s="242" t="s">
        <v>22</v>
      </c>
      <c r="F2265" s="243" t="s">
        <v>1950</v>
      </c>
      <c r="G2265" s="241"/>
      <c r="H2265" s="244" t="s">
        <v>22</v>
      </c>
      <c r="I2265" s="245"/>
      <c r="J2265" s="241"/>
      <c r="K2265" s="241"/>
      <c r="L2265" s="246"/>
      <c r="M2265" s="247"/>
      <c r="N2265" s="248"/>
      <c r="O2265" s="248"/>
      <c r="P2265" s="248"/>
      <c r="Q2265" s="248"/>
      <c r="R2265" s="248"/>
      <c r="S2265" s="248"/>
      <c r="T2265" s="249"/>
      <c r="AT2265" s="250" t="s">
        <v>189</v>
      </c>
      <c r="AU2265" s="250" t="s">
        <v>84</v>
      </c>
      <c r="AV2265" s="14" t="s">
        <v>24</v>
      </c>
      <c r="AW2265" s="14" t="s">
        <v>39</v>
      </c>
      <c r="AX2265" s="14" t="s">
        <v>76</v>
      </c>
      <c r="AY2265" s="250" t="s">
        <v>179</v>
      </c>
    </row>
    <row r="2266" spans="2:65" s="12" customFormat="1" ht="13.5">
      <c r="B2266" s="216"/>
      <c r="C2266" s="217"/>
      <c r="D2266" s="218" t="s">
        <v>189</v>
      </c>
      <c r="E2266" s="219" t="s">
        <v>22</v>
      </c>
      <c r="F2266" s="220" t="s">
        <v>1951</v>
      </c>
      <c r="G2266" s="217"/>
      <c r="H2266" s="221">
        <v>175.27</v>
      </c>
      <c r="I2266" s="222"/>
      <c r="J2266" s="217"/>
      <c r="K2266" s="217"/>
      <c r="L2266" s="223"/>
      <c r="M2266" s="224"/>
      <c r="N2266" s="225"/>
      <c r="O2266" s="225"/>
      <c r="P2266" s="225"/>
      <c r="Q2266" s="225"/>
      <c r="R2266" s="225"/>
      <c r="S2266" s="225"/>
      <c r="T2266" s="226"/>
      <c r="AT2266" s="227" t="s">
        <v>189</v>
      </c>
      <c r="AU2266" s="227" t="s">
        <v>84</v>
      </c>
      <c r="AV2266" s="12" t="s">
        <v>84</v>
      </c>
      <c r="AW2266" s="12" t="s">
        <v>39</v>
      </c>
      <c r="AX2266" s="12" t="s">
        <v>76</v>
      </c>
      <c r="AY2266" s="227" t="s">
        <v>179</v>
      </c>
    </row>
    <row r="2267" spans="2:65" s="13" customFormat="1" ht="13.5">
      <c r="B2267" s="228"/>
      <c r="C2267" s="229"/>
      <c r="D2267" s="218" t="s">
        <v>189</v>
      </c>
      <c r="E2267" s="251" t="s">
        <v>22</v>
      </c>
      <c r="F2267" s="252" t="s">
        <v>191</v>
      </c>
      <c r="G2267" s="229"/>
      <c r="H2267" s="253">
        <v>550.22699999999998</v>
      </c>
      <c r="I2267" s="234"/>
      <c r="J2267" s="229"/>
      <c r="K2267" s="229"/>
      <c r="L2267" s="235"/>
      <c r="M2267" s="236"/>
      <c r="N2267" s="237"/>
      <c r="O2267" s="237"/>
      <c r="P2267" s="237"/>
      <c r="Q2267" s="237"/>
      <c r="R2267" s="237"/>
      <c r="S2267" s="237"/>
      <c r="T2267" s="238"/>
      <c r="AT2267" s="239" t="s">
        <v>189</v>
      </c>
      <c r="AU2267" s="239" t="s">
        <v>84</v>
      </c>
      <c r="AV2267" s="13" t="s">
        <v>187</v>
      </c>
      <c r="AW2267" s="13" t="s">
        <v>39</v>
      </c>
      <c r="AX2267" s="13" t="s">
        <v>24</v>
      </c>
      <c r="AY2267" s="239" t="s">
        <v>179</v>
      </c>
    </row>
    <row r="2268" spans="2:65" s="11" customFormat="1" ht="29.85" customHeight="1">
      <c r="B2268" s="187"/>
      <c r="C2268" s="188"/>
      <c r="D2268" s="201" t="s">
        <v>75</v>
      </c>
      <c r="E2268" s="202" t="s">
        <v>2129</v>
      </c>
      <c r="F2268" s="202" t="s">
        <v>2130</v>
      </c>
      <c r="G2268" s="188"/>
      <c r="H2268" s="188"/>
      <c r="I2268" s="191"/>
      <c r="J2268" s="203">
        <f>BK2268</f>
        <v>0</v>
      </c>
      <c r="K2268" s="188"/>
      <c r="L2268" s="193"/>
      <c r="M2268" s="194"/>
      <c r="N2268" s="195"/>
      <c r="O2268" s="195"/>
      <c r="P2268" s="196">
        <f>SUM(P2269:P2297)</f>
        <v>0</v>
      </c>
      <c r="Q2268" s="195"/>
      <c r="R2268" s="196">
        <f>SUM(R2269:R2297)</f>
        <v>0</v>
      </c>
      <c r="S2268" s="195"/>
      <c r="T2268" s="197">
        <f>SUM(T2269:T2297)</f>
        <v>0</v>
      </c>
      <c r="AR2268" s="198" t="s">
        <v>84</v>
      </c>
      <c r="AT2268" s="199" t="s">
        <v>75</v>
      </c>
      <c r="AU2268" s="199" t="s">
        <v>24</v>
      </c>
      <c r="AY2268" s="198" t="s">
        <v>179</v>
      </c>
      <c r="BK2268" s="200">
        <f>SUM(BK2269:BK2297)</f>
        <v>0</v>
      </c>
    </row>
    <row r="2269" spans="2:65" s="1" customFormat="1" ht="31.5" customHeight="1">
      <c r="B2269" s="41"/>
      <c r="C2269" s="204" t="s">
        <v>1495</v>
      </c>
      <c r="D2269" s="204" t="s">
        <v>182</v>
      </c>
      <c r="E2269" s="205" t="s">
        <v>2131</v>
      </c>
      <c r="F2269" s="206" t="s">
        <v>2132</v>
      </c>
      <c r="G2269" s="207" t="s">
        <v>185</v>
      </c>
      <c r="H2269" s="208">
        <v>1483.95</v>
      </c>
      <c r="I2269" s="209"/>
      <c r="J2269" s="210">
        <f>ROUND(I2269*H2269,2)</f>
        <v>0</v>
      </c>
      <c r="K2269" s="206" t="s">
        <v>186</v>
      </c>
      <c r="L2269" s="61"/>
      <c r="M2269" s="211" t="s">
        <v>22</v>
      </c>
      <c r="N2269" s="212" t="s">
        <v>47</v>
      </c>
      <c r="O2269" s="42"/>
      <c r="P2269" s="213">
        <f>O2269*H2269</f>
        <v>0</v>
      </c>
      <c r="Q2269" s="213">
        <v>0</v>
      </c>
      <c r="R2269" s="213">
        <f>Q2269*H2269</f>
        <v>0</v>
      </c>
      <c r="S2269" s="213">
        <v>0</v>
      </c>
      <c r="T2269" s="214">
        <f>S2269*H2269</f>
        <v>0</v>
      </c>
      <c r="AR2269" s="24" t="s">
        <v>266</v>
      </c>
      <c r="AT2269" s="24" t="s">
        <v>182</v>
      </c>
      <c r="AU2269" s="24" t="s">
        <v>84</v>
      </c>
      <c r="AY2269" s="24" t="s">
        <v>179</v>
      </c>
      <c r="BE2269" s="215">
        <f>IF(N2269="základní",J2269,0)</f>
        <v>0</v>
      </c>
      <c r="BF2269" s="215">
        <f>IF(N2269="snížená",J2269,0)</f>
        <v>0</v>
      </c>
      <c r="BG2269" s="215">
        <f>IF(N2269="zákl. přenesená",J2269,0)</f>
        <v>0</v>
      </c>
      <c r="BH2269" s="215">
        <f>IF(N2269="sníž. přenesená",J2269,0)</f>
        <v>0</v>
      </c>
      <c r="BI2269" s="215">
        <f>IF(N2269="nulová",J2269,0)</f>
        <v>0</v>
      </c>
      <c r="BJ2269" s="24" t="s">
        <v>24</v>
      </c>
      <c r="BK2269" s="215">
        <f>ROUND(I2269*H2269,2)</f>
        <v>0</v>
      </c>
      <c r="BL2269" s="24" t="s">
        <v>266</v>
      </c>
      <c r="BM2269" s="24" t="s">
        <v>2133</v>
      </c>
    </row>
    <row r="2270" spans="2:65" s="14" customFormat="1" ht="13.5">
      <c r="B2270" s="240"/>
      <c r="C2270" s="241"/>
      <c r="D2270" s="218" t="s">
        <v>189</v>
      </c>
      <c r="E2270" s="242" t="s">
        <v>22</v>
      </c>
      <c r="F2270" s="243" t="s">
        <v>276</v>
      </c>
      <c r="G2270" s="241"/>
      <c r="H2270" s="244" t="s">
        <v>22</v>
      </c>
      <c r="I2270" s="245"/>
      <c r="J2270" s="241"/>
      <c r="K2270" s="241"/>
      <c r="L2270" s="246"/>
      <c r="M2270" s="247"/>
      <c r="N2270" s="248"/>
      <c r="O2270" s="248"/>
      <c r="P2270" s="248"/>
      <c r="Q2270" s="248"/>
      <c r="R2270" s="248"/>
      <c r="S2270" s="248"/>
      <c r="T2270" s="249"/>
      <c r="AT2270" s="250" t="s">
        <v>189</v>
      </c>
      <c r="AU2270" s="250" t="s">
        <v>84</v>
      </c>
      <c r="AV2270" s="14" t="s">
        <v>24</v>
      </c>
      <c r="AW2270" s="14" t="s">
        <v>39</v>
      </c>
      <c r="AX2270" s="14" t="s">
        <v>76</v>
      </c>
      <c r="AY2270" s="250" t="s">
        <v>179</v>
      </c>
    </row>
    <row r="2271" spans="2:65" s="14" customFormat="1" ht="13.5">
      <c r="B2271" s="240"/>
      <c r="C2271" s="241"/>
      <c r="D2271" s="218" t="s">
        <v>189</v>
      </c>
      <c r="E2271" s="242" t="s">
        <v>22</v>
      </c>
      <c r="F2271" s="243" t="s">
        <v>2134</v>
      </c>
      <c r="G2271" s="241"/>
      <c r="H2271" s="244" t="s">
        <v>22</v>
      </c>
      <c r="I2271" s="245"/>
      <c r="J2271" s="241"/>
      <c r="K2271" s="241"/>
      <c r="L2271" s="246"/>
      <c r="M2271" s="247"/>
      <c r="N2271" s="248"/>
      <c r="O2271" s="248"/>
      <c r="P2271" s="248"/>
      <c r="Q2271" s="248"/>
      <c r="R2271" s="248"/>
      <c r="S2271" s="248"/>
      <c r="T2271" s="249"/>
      <c r="AT2271" s="250" t="s">
        <v>189</v>
      </c>
      <c r="AU2271" s="250" t="s">
        <v>84</v>
      </c>
      <c r="AV2271" s="14" t="s">
        <v>24</v>
      </c>
      <c r="AW2271" s="14" t="s">
        <v>39</v>
      </c>
      <c r="AX2271" s="14" t="s">
        <v>76</v>
      </c>
      <c r="AY2271" s="250" t="s">
        <v>179</v>
      </c>
    </row>
    <row r="2272" spans="2:65" s="12" customFormat="1" ht="13.5">
      <c r="B2272" s="216"/>
      <c r="C2272" s="217"/>
      <c r="D2272" s="218" t="s">
        <v>189</v>
      </c>
      <c r="E2272" s="219" t="s">
        <v>22</v>
      </c>
      <c r="F2272" s="220" t="s">
        <v>2135</v>
      </c>
      <c r="G2272" s="217"/>
      <c r="H2272" s="221">
        <v>989.3</v>
      </c>
      <c r="I2272" s="222"/>
      <c r="J2272" s="217"/>
      <c r="K2272" s="217"/>
      <c r="L2272" s="223"/>
      <c r="M2272" s="224"/>
      <c r="N2272" s="225"/>
      <c r="O2272" s="225"/>
      <c r="P2272" s="225"/>
      <c r="Q2272" s="225"/>
      <c r="R2272" s="225"/>
      <c r="S2272" s="225"/>
      <c r="T2272" s="226"/>
      <c r="AT2272" s="227" t="s">
        <v>189</v>
      </c>
      <c r="AU2272" s="227" t="s">
        <v>84</v>
      </c>
      <c r="AV2272" s="12" t="s">
        <v>84</v>
      </c>
      <c r="AW2272" s="12" t="s">
        <v>39</v>
      </c>
      <c r="AX2272" s="12" t="s">
        <v>76</v>
      </c>
      <c r="AY2272" s="227" t="s">
        <v>179</v>
      </c>
    </row>
    <row r="2273" spans="2:65" s="14" customFormat="1" ht="13.5">
      <c r="B2273" s="240"/>
      <c r="C2273" s="241"/>
      <c r="D2273" s="218" t="s">
        <v>189</v>
      </c>
      <c r="E2273" s="242" t="s">
        <v>22</v>
      </c>
      <c r="F2273" s="243" t="s">
        <v>2136</v>
      </c>
      <c r="G2273" s="241"/>
      <c r="H2273" s="244" t="s">
        <v>22</v>
      </c>
      <c r="I2273" s="245"/>
      <c r="J2273" s="241"/>
      <c r="K2273" s="241"/>
      <c r="L2273" s="246"/>
      <c r="M2273" s="247"/>
      <c r="N2273" s="248"/>
      <c r="O2273" s="248"/>
      <c r="P2273" s="248"/>
      <c r="Q2273" s="248"/>
      <c r="R2273" s="248"/>
      <c r="S2273" s="248"/>
      <c r="T2273" s="249"/>
      <c r="AT2273" s="250" t="s">
        <v>189</v>
      </c>
      <c r="AU2273" s="250" t="s">
        <v>84</v>
      </c>
      <c r="AV2273" s="14" t="s">
        <v>24</v>
      </c>
      <c r="AW2273" s="14" t="s">
        <v>39</v>
      </c>
      <c r="AX2273" s="14" t="s">
        <v>76</v>
      </c>
      <c r="AY2273" s="250" t="s">
        <v>179</v>
      </c>
    </row>
    <row r="2274" spans="2:65" s="12" customFormat="1" ht="13.5">
      <c r="B2274" s="216"/>
      <c r="C2274" s="217"/>
      <c r="D2274" s="218" t="s">
        <v>189</v>
      </c>
      <c r="E2274" s="219" t="s">
        <v>22</v>
      </c>
      <c r="F2274" s="220" t="s">
        <v>2137</v>
      </c>
      <c r="G2274" s="217"/>
      <c r="H2274" s="221">
        <v>494.65</v>
      </c>
      <c r="I2274" s="222"/>
      <c r="J2274" s="217"/>
      <c r="K2274" s="217"/>
      <c r="L2274" s="223"/>
      <c r="M2274" s="224"/>
      <c r="N2274" s="225"/>
      <c r="O2274" s="225"/>
      <c r="P2274" s="225"/>
      <c r="Q2274" s="225"/>
      <c r="R2274" s="225"/>
      <c r="S2274" s="225"/>
      <c r="T2274" s="226"/>
      <c r="AT2274" s="227" t="s">
        <v>189</v>
      </c>
      <c r="AU2274" s="227" t="s">
        <v>84</v>
      </c>
      <c r="AV2274" s="12" t="s">
        <v>84</v>
      </c>
      <c r="AW2274" s="12" t="s">
        <v>39</v>
      </c>
      <c r="AX2274" s="12" t="s">
        <v>76</v>
      </c>
      <c r="AY2274" s="227" t="s">
        <v>179</v>
      </c>
    </row>
    <row r="2275" spans="2:65" s="13" customFormat="1" ht="13.5">
      <c r="B2275" s="228"/>
      <c r="C2275" s="229"/>
      <c r="D2275" s="230" t="s">
        <v>189</v>
      </c>
      <c r="E2275" s="231" t="s">
        <v>22</v>
      </c>
      <c r="F2275" s="232" t="s">
        <v>191</v>
      </c>
      <c r="G2275" s="229"/>
      <c r="H2275" s="233">
        <v>1483.95</v>
      </c>
      <c r="I2275" s="234"/>
      <c r="J2275" s="229"/>
      <c r="K2275" s="229"/>
      <c r="L2275" s="235"/>
      <c r="M2275" s="236"/>
      <c r="N2275" s="237"/>
      <c r="O2275" s="237"/>
      <c r="P2275" s="237"/>
      <c r="Q2275" s="237"/>
      <c r="R2275" s="237"/>
      <c r="S2275" s="237"/>
      <c r="T2275" s="238"/>
      <c r="AT2275" s="239" t="s">
        <v>189</v>
      </c>
      <c r="AU2275" s="239" t="s">
        <v>84</v>
      </c>
      <c r="AV2275" s="13" t="s">
        <v>187</v>
      </c>
      <c r="AW2275" s="13" t="s">
        <v>39</v>
      </c>
      <c r="AX2275" s="13" t="s">
        <v>24</v>
      </c>
      <c r="AY2275" s="239" t="s">
        <v>179</v>
      </c>
    </row>
    <row r="2276" spans="2:65" s="1" customFormat="1" ht="31.5" customHeight="1">
      <c r="B2276" s="41"/>
      <c r="C2276" s="204" t="s">
        <v>2138</v>
      </c>
      <c r="D2276" s="204" t="s">
        <v>182</v>
      </c>
      <c r="E2276" s="205" t="s">
        <v>2139</v>
      </c>
      <c r="F2276" s="206" t="s">
        <v>2140</v>
      </c>
      <c r="G2276" s="207" t="s">
        <v>185</v>
      </c>
      <c r="H2276" s="208">
        <v>1301.5630000000001</v>
      </c>
      <c r="I2276" s="209"/>
      <c r="J2276" s="210">
        <f>ROUND(I2276*H2276,2)</f>
        <v>0</v>
      </c>
      <c r="K2276" s="206" t="s">
        <v>186</v>
      </c>
      <c r="L2276" s="61"/>
      <c r="M2276" s="211" t="s">
        <v>22</v>
      </c>
      <c r="N2276" s="212" t="s">
        <v>47</v>
      </c>
      <c r="O2276" s="42"/>
      <c r="P2276" s="213">
        <f>O2276*H2276</f>
        <v>0</v>
      </c>
      <c r="Q2276" s="213">
        <v>0</v>
      </c>
      <c r="R2276" s="213">
        <f>Q2276*H2276</f>
        <v>0</v>
      </c>
      <c r="S2276" s="213">
        <v>0</v>
      </c>
      <c r="T2276" s="214">
        <f>S2276*H2276</f>
        <v>0</v>
      </c>
      <c r="AR2276" s="24" t="s">
        <v>266</v>
      </c>
      <c r="AT2276" s="24" t="s">
        <v>182</v>
      </c>
      <c r="AU2276" s="24" t="s">
        <v>84</v>
      </c>
      <c r="AY2276" s="24" t="s">
        <v>179</v>
      </c>
      <c r="BE2276" s="215">
        <f>IF(N2276="základní",J2276,0)</f>
        <v>0</v>
      </c>
      <c r="BF2276" s="215">
        <f>IF(N2276="snížená",J2276,0)</f>
        <v>0</v>
      </c>
      <c r="BG2276" s="215">
        <f>IF(N2276="zákl. přenesená",J2276,0)</f>
        <v>0</v>
      </c>
      <c r="BH2276" s="215">
        <f>IF(N2276="sníž. přenesená",J2276,0)</f>
        <v>0</v>
      </c>
      <c r="BI2276" s="215">
        <f>IF(N2276="nulová",J2276,0)</f>
        <v>0</v>
      </c>
      <c r="BJ2276" s="24" t="s">
        <v>24</v>
      </c>
      <c r="BK2276" s="215">
        <f>ROUND(I2276*H2276,2)</f>
        <v>0</v>
      </c>
      <c r="BL2276" s="24" t="s">
        <v>266</v>
      </c>
      <c r="BM2276" s="24" t="s">
        <v>2141</v>
      </c>
    </row>
    <row r="2277" spans="2:65" s="14" customFormat="1" ht="13.5">
      <c r="B2277" s="240"/>
      <c r="C2277" s="241"/>
      <c r="D2277" s="218" t="s">
        <v>189</v>
      </c>
      <c r="E2277" s="242" t="s">
        <v>22</v>
      </c>
      <c r="F2277" s="243" t="s">
        <v>317</v>
      </c>
      <c r="G2277" s="241"/>
      <c r="H2277" s="244" t="s">
        <v>22</v>
      </c>
      <c r="I2277" s="245"/>
      <c r="J2277" s="241"/>
      <c r="K2277" s="241"/>
      <c r="L2277" s="246"/>
      <c r="M2277" s="247"/>
      <c r="N2277" s="248"/>
      <c r="O2277" s="248"/>
      <c r="P2277" s="248"/>
      <c r="Q2277" s="248"/>
      <c r="R2277" s="248"/>
      <c r="S2277" s="248"/>
      <c r="T2277" s="249"/>
      <c r="AT2277" s="250" t="s">
        <v>189</v>
      </c>
      <c r="AU2277" s="250" t="s">
        <v>84</v>
      </c>
      <c r="AV2277" s="14" t="s">
        <v>24</v>
      </c>
      <c r="AW2277" s="14" t="s">
        <v>39</v>
      </c>
      <c r="AX2277" s="14" t="s">
        <v>76</v>
      </c>
      <c r="AY2277" s="250" t="s">
        <v>179</v>
      </c>
    </row>
    <row r="2278" spans="2:65" s="14" customFormat="1" ht="13.5">
      <c r="B2278" s="240"/>
      <c r="C2278" s="241"/>
      <c r="D2278" s="218" t="s">
        <v>189</v>
      </c>
      <c r="E2278" s="242" t="s">
        <v>22</v>
      </c>
      <c r="F2278" s="243" t="s">
        <v>2142</v>
      </c>
      <c r="G2278" s="241"/>
      <c r="H2278" s="244" t="s">
        <v>22</v>
      </c>
      <c r="I2278" s="245"/>
      <c r="J2278" s="241"/>
      <c r="K2278" s="241"/>
      <c r="L2278" s="246"/>
      <c r="M2278" s="247"/>
      <c r="N2278" s="248"/>
      <c r="O2278" s="248"/>
      <c r="P2278" s="248"/>
      <c r="Q2278" s="248"/>
      <c r="R2278" s="248"/>
      <c r="S2278" s="248"/>
      <c r="T2278" s="249"/>
      <c r="AT2278" s="250" t="s">
        <v>189</v>
      </c>
      <c r="AU2278" s="250" t="s">
        <v>84</v>
      </c>
      <c r="AV2278" s="14" t="s">
        <v>24</v>
      </c>
      <c r="AW2278" s="14" t="s">
        <v>39</v>
      </c>
      <c r="AX2278" s="14" t="s">
        <v>76</v>
      </c>
      <c r="AY2278" s="250" t="s">
        <v>179</v>
      </c>
    </row>
    <row r="2279" spans="2:65" s="12" customFormat="1" ht="13.5">
      <c r="B2279" s="216"/>
      <c r="C2279" s="217"/>
      <c r="D2279" s="218" t="s">
        <v>189</v>
      </c>
      <c r="E2279" s="219" t="s">
        <v>22</v>
      </c>
      <c r="F2279" s="220" t="s">
        <v>2143</v>
      </c>
      <c r="G2279" s="217"/>
      <c r="H2279" s="221">
        <v>97.44</v>
      </c>
      <c r="I2279" s="222"/>
      <c r="J2279" s="217"/>
      <c r="K2279" s="217"/>
      <c r="L2279" s="223"/>
      <c r="M2279" s="224"/>
      <c r="N2279" s="225"/>
      <c r="O2279" s="225"/>
      <c r="P2279" s="225"/>
      <c r="Q2279" s="225"/>
      <c r="R2279" s="225"/>
      <c r="S2279" s="225"/>
      <c r="T2279" s="226"/>
      <c r="AT2279" s="227" t="s">
        <v>189</v>
      </c>
      <c r="AU2279" s="227" t="s">
        <v>84</v>
      </c>
      <c r="AV2279" s="12" t="s">
        <v>84</v>
      </c>
      <c r="AW2279" s="12" t="s">
        <v>39</v>
      </c>
      <c r="AX2279" s="12" t="s">
        <v>76</v>
      </c>
      <c r="AY2279" s="227" t="s">
        <v>179</v>
      </c>
    </row>
    <row r="2280" spans="2:65" s="12" customFormat="1" ht="13.5">
      <c r="B2280" s="216"/>
      <c r="C2280" s="217"/>
      <c r="D2280" s="218" t="s">
        <v>189</v>
      </c>
      <c r="E2280" s="219" t="s">
        <v>22</v>
      </c>
      <c r="F2280" s="220" t="s">
        <v>2144</v>
      </c>
      <c r="G2280" s="217"/>
      <c r="H2280" s="221">
        <v>47.481000000000002</v>
      </c>
      <c r="I2280" s="222"/>
      <c r="J2280" s="217"/>
      <c r="K2280" s="217"/>
      <c r="L2280" s="223"/>
      <c r="M2280" s="224"/>
      <c r="N2280" s="225"/>
      <c r="O2280" s="225"/>
      <c r="P2280" s="225"/>
      <c r="Q2280" s="225"/>
      <c r="R2280" s="225"/>
      <c r="S2280" s="225"/>
      <c r="T2280" s="226"/>
      <c r="AT2280" s="227" t="s">
        <v>189</v>
      </c>
      <c r="AU2280" s="227" t="s">
        <v>84</v>
      </c>
      <c r="AV2280" s="12" t="s">
        <v>84</v>
      </c>
      <c r="AW2280" s="12" t="s">
        <v>39</v>
      </c>
      <c r="AX2280" s="12" t="s">
        <v>76</v>
      </c>
      <c r="AY2280" s="227" t="s">
        <v>179</v>
      </c>
    </row>
    <row r="2281" spans="2:65" s="14" customFormat="1" ht="13.5">
      <c r="B2281" s="240"/>
      <c r="C2281" s="241"/>
      <c r="D2281" s="218" t="s">
        <v>189</v>
      </c>
      <c r="E2281" s="242" t="s">
        <v>22</v>
      </c>
      <c r="F2281" s="243" t="s">
        <v>2145</v>
      </c>
      <c r="G2281" s="241"/>
      <c r="H2281" s="244" t="s">
        <v>22</v>
      </c>
      <c r="I2281" s="245"/>
      <c r="J2281" s="241"/>
      <c r="K2281" s="241"/>
      <c r="L2281" s="246"/>
      <c r="M2281" s="247"/>
      <c r="N2281" s="248"/>
      <c r="O2281" s="248"/>
      <c r="P2281" s="248"/>
      <c r="Q2281" s="248"/>
      <c r="R2281" s="248"/>
      <c r="S2281" s="248"/>
      <c r="T2281" s="249"/>
      <c r="AT2281" s="250" t="s">
        <v>189</v>
      </c>
      <c r="AU2281" s="250" t="s">
        <v>84</v>
      </c>
      <c r="AV2281" s="14" t="s">
        <v>24</v>
      </c>
      <c r="AW2281" s="14" t="s">
        <v>39</v>
      </c>
      <c r="AX2281" s="14" t="s">
        <v>76</v>
      </c>
      <c r="AY2281" s="250" t="s">
        <v>179</v>
      </c>
    </row>
    <row r="2282" spans="2:65" s="12" customFormat="1" ht="13.5">
      <c r="B2282" s="216"/>
      <c r="C2282" s="217"/>
      <c r="D2282" s="218" t="s">
        <v>189</v>
      </c>
      <c r="E2282" s="219" t="s">
        <v>22</v>
      </c>
      <c r="F2282" s="220" t="s">
        <v>2146</v>
      </c>
      <c r="G2282" s="217"/>
      <c r="H2282" s="221">
        <v>104.979</v>
      </c>
      <c r="I2282" s="222"/>
      <c r="J2282" s="217"/>
      <c r="K2282" s="217"/>
      <c r="L2282" s="223"/>
      <c r="M2282" s="224"/>
      <c r="N2282" s="225"/>
      <c r="O2282" s="225"/>
      <c r="P2282" s="225"/>
      <c r="Q2282" s="225"/>
      <c r="R2282" s="225"/>
      <c r="S2282" s="225"/>
      <c r="T2282" s="226"/>
      <c r="AT2282" s="227" t="s">
        <v>189</v>
      </c>
      <c r="AU2282" s="227" t="s">
        <v>84</v>
      </c>
      <c r="AV2282" s="12" t="s">
        <v>84</v>
      </c>
      <c r="AW2282" s="12" t="s">
        <v>39</v>
      </c>
      <c r="AX2282" s="12" t="s">
        <v>76</v>
      </c>
      <c r="AY2282" s="227" t="s">
        <v>179</v>
      </c>
    </row>
    <row r="2283" spans="2:65" s="12" customFormat="1" ht="13.5">
      <c r="B2283" s="216"/>
      <c r="C2283" s="217"/>
      <c r="D2283" s="218" t="s">
        <v>189</v>
      </c>
      <c r="E2283" s="219" t="s">
        <v>22</v>
      </c>
      <c r="F2283" s="220" t="s">
        <v>2147</v>
      </c>
      <c r="G2283" s="217"/>
      <c r="H2283" s="221">
        <v>86.143000000000001</v>
      </c>
      <c r="I2283" s="222"/>
      <c r="J2283" s="217"/>
      <c r="K2283" s="217"/>
      <c r="L2283" s="223"/>
      <c r="M2283" s="224"/>
      <c r="N2283" s="225"/>
      <c r="O2283" s="225"/>
      <c r="P2283" s="225"/>
      <c r="Q2283" s="225"/>
      <c r="R2283" s="225"/>
      <c r="S2283" s="225"/>
      <c r="T2283" s="226"/>
      <c r="AT2283" s="227" t="s">
        <v>189</v>
      </c>
      <c r="AU2283" s="227" t="s">
        <v>84</v>
      </c>
      <c r="AV2283" s="12" t="s">
        <v>84</v>
      </c>
      <c r="AW2283" s="12" t="s">
        <v>39</v>
      </c>
      <c r="AX2283" s="12" t="s">
        <v>76</v>
      </c>
      <c r="AY2283" s="227" t="s">
        <v>179</v>
      </c>
    </row>
    <row r="2284" spans="2:65" s="12" customFormat="1" ht="13.5">
      <c r="B2284" s="216"/>
      <c r="C2284" s="217"/>
      <c r="D2284" s="218" t="s">
        <v>189</v>
      </c>
      <c r="E2284" s="219" t="s">
        <v>22</v>
      </c>
      <c r="F2284" s="220" t="s">
        <v>2148</v>
      </c>
      <c r="G2284" s="217"/>
      <c r="H2284" s="221">
        <v>18.48</v>
      </c>
      <c r="I2284" s="222"/>
      <c r="J2284" s="217"/>
      <c r="K2284" s="217"/>
      <c r="L2284" s="223"/>
      <c r="M2284" s="224"/>
      <c r="N2284" s="225"/>
      <c r="O2284" s="225"/>
      <c r="P2284" s="225"/>
      <c r="Q2284" s="225"/>
      <c r="R2284" s="225"/>
      <c r="S2284" s="225"/>
      <c r="T2284" s="226"/>
      <c r="AT2284" s="227" t="s">
        <v>189</v>
      </c>
      <c r="AU2284" s="227" t="s">
        <v>84</v>
      </c>
      <c r="AV2284" s="12" t="s">
        <v>84</v>
      </c>
      <c r="AW2284" s="12" t="s">
        <v>39</v>
      </c>
      <c r="AX2284" s="12" t="s">
        <v>76</v>
      </c>
      <c r="AY2284" s="227" t="s">
        <v>179</v>
      </c>
    </row>
    <row r="2285" spans="2:65" s="12" customFormat="1" ht="13.5">
      <c r="B2285" s="216"/>
      <c r="C2285" s="217"/>
      <c r="D2285" s="218" t="s">
        <v>189</v>
      </c>
      <c r="E2285" s="219" t="s">
        <v>22</v>
      </c>
      <c r="F2285" s="220" t="s">
        <v>469</v>
      </c>
      <c r="G2285" s="217"/>
      <c r="H2285" s="221">
        <v>4.9139999999999997</v>
      </c>
      <c r="I2285" s="222"/>
      <c r="J2285" s="217"/>
      <c r="K2285" s="217"/>
      <c r="L2285" s="223"/>
      <c r="M2285" s="224"/>
      <c r="N2285" s="225"/>
      <c r="O2285" s="225"/>
      <c r="P2285" s="225"/>
      <c r="Q2285" s="225"/>
      <c r="R2285" s="225"/>
      <c r="S2285" s="225"/>
      <c r="T2285" s="226"/>
      <c r="AT2285" s="227" t="s">
        <v>189</v>
      </c>
      <c r="AU2285" s="227" t="s">
        <v>84</v>
      </c>
      <c r="AV2285" s="12" t="s">
        <v>84</v>
      </c>
      <c r="AW2285" s="12" t="s">
        <v>39</v>
      </c>
      <c r="AX2285" s="12" t="s">
        <v>76</v>
      </c>
      <c r="AY2285" s="227" t="s">
        <v>179</v>
      </c>
    </row>
    <row r="2286" spans="2:65" s="12" customFormat="1" ht="13.5">
      <c r="B2286" s="216"/>
      <c r="C2286" s="217"/>
      <c r="D2286" s="218" t="s">
        <v>189</v>
      </c>
      <c r="E2286" s="219" t="s">
        <v>22</v>
      </c>
      <c r="F2286" s="220" t="s">
        <v>2149</v>
      </c>
      <c r="G2286" s="217"/>
      <c r="H2286" s="221">
        <v>2.5499999999999998</v>
      </c>
      <c r="I2286" s="222"/>
      <c r="J2286" s="217"/>
      <c r="K2286" s="217"/>
      <c r="L2286" s="223"/>
      <c r="M2286" s="224"/>
      <c r="N2286" s="225"/>
      <c r="O2286" s="225"/>
      <c r="P2286" s="225"/>
      <c r="Q2286" s="225"/>
      <c r="R2286" s="225"/>
      <c r="S2286" s="225"/>
      <c r="T2286" s="226"/>
      <c r="AT2286" s="227" t="s">
        <v>189</v>
      </c>
      <c r="AU2286" s="227" t="s">
        <v>84</v>
      </c>
      <c r="AV2286" s="12" t="s">
        <v>84</v>
      </c>
      <c r="AW2286" s="12" t="s">
        <v>39</v>
      </c>
      <c r="AX2286" s="12" t="s">
        <v>76</v>
      </c>
      <c r="AY2286" s="227" t="s">
        <v>179</v>
      </c>
    </row>
    <row r="2287" spans="2:65" s="12" customFormat="1" ht="13.5">
      <c r="B2287" s="216"/>
      <c r="C2287" s="217"/>
      <c r="D2287" s="218" t="s">
        <v>189</v>
      </c>
      <c r="E2287" s="219" t="s">
        <v>22</v>
      </c>
      <c r="F2287" s="220" t="s">
        <v>318</v>
      </c>
      <c r="G2287" s="217"/>
      <c r="H2287" s="221">
        <v>1.89</v>
      </c>
      <c r="I2287" s="222"/>
      <c r="J2287" s="217"/>
      <c r="K2287" s="217"/>
      <c r="L2287" s="223"/>
      <c r="M2287" s="224"/>
      <c r="N2287" s="225"/>
      <c r="O2287" s="225"/>
      <c r="P2287" s="225"/>
      <c r="Q2287" s="225"/>
      <c r="R2287" s="225"/>
      <c r="S2287" s="225"/>
      <c r="T2287" s="226"/>
      <c r="AT2287" s="227" t="s">
        <v>189</v>
      </c>
      <c r="AU2287" s="227" t="s">
        <v>84</v>
      </c>
      <c r="AV2287" s="12" t="s">
        <v>84</v>
      </c>
      <c r="AW2287" s="12" t="s">
        <v>39</v>
      </c>
      <c r="AX2287" s="12" t="s">
        <v>76</v>
      </c>
      <c r="AY2287" s="227" t="s">
        <v>179</v>
      </c>
    </row>
    <row r="2288" spans="2:65" s="14" customFormat="1" ht="13.5">
      <c r="B2288" s="240"/>
      <c r="C2288" s="241"/>
      <c r="D2288" s="218" t="s">
        <v>189</v>
      </c>
      <c r="E2288" s="242" t="s">
        <v>22</v>
      </c>
      <c r="F2288" s="243" t="s">
        <v>312</v>
      </c>
      <c r="G2288" s="241"/>
      <c r="H2288" s="244" t="s">
        <v>22</v>
      </c>
      <c r="I2288" s="245"/>
      <c r="J2288" s="241"/>
      <c r="K2288" s="241"/>
      <c r="L2288" s="246"/>
      <c r="M2288" s="247"/>
      <c r="N2288" s="248"/>
      <c r="O2288" s="248"/>
      <c r="P2288" s="248"/>
      <c r="Q2288" s="248"/>
      <c r="R2288" s="248"/>
      <c r="S2288" s="248"/>
      <c r="T2288" s="249"/>
      <c r="AT2288" s="250" t="s">
        <v>189</v>
      </c>
      <c r="AU2288" s="250" t="s">
        <v>84</v>
      </c>
      <c r="AV2288" s="14" t="s">
        <v>24</v>
      </c>
      <c r="AW2288" s="14" t="s">
        <v>39</v>
      </c>
      <c r="AX2288" s="14" t="s">
        <v>76</v>
      </c>
      <c r="AY2288" s="250" t="s">
        <v>179</v>
      </c>
    </row>
    <row r="2289" spans="2:65" s="14" customFormat="1" ht="13.5">
      <c r="B2289" s="240"/>
      <c r="C2289" s="241"/>
      <c r="D2289" s="218" t="s">
        <v>189</v>
      </c>
      <c r="E2289" s="242" t="s">
        <v>22</v>
      </c>
      <c r="F2289" s="243" t="s">
        <v>2150</v>
      </c>
      <c r="G2289" s="241"/>
      <c r="H2289" s="244" t="s">
        <v>22</v>
      </c>
      <c r="I2289" s="245"/>
      <c r="J2289" s="241"/>
      <c r="K2289" s="241"/>
      <c r="L2289" s="246"/>
      <c r="M2289" s="247"/>
      <c r="N2289" s="248"/>
      <c r="O2289" s="248"/>
      <c r="P2289" s="248"/>
      <c r="Q2289" s="248"/>
      <c r="R2289" s="248"/>
      <c r="S2289" s="248"/>
      <c r="T2289" s="249"/>
      <c r="AT2289" s="250" t="s">
        <v>189</v>
      </c>
      <c r="AU2289" s="250" t="s">
        <v>84</v>
      </c>
      <c r="AV2289" s="14" t="s">
        <v>24</v>
      </c>
      <c r="AW2289" s="14" t="s">
        <v>39</v>
      </c>
      <c r="AX2289" s="14" t="s">
        <v>76</v>
      </c>
      <c r="AY2289" s="250" t="s">
        <v>179</v>
      </c>
    </row>
    <row r="2290" spans="2:65" s="12" customFormat="1" ht="13.5">
      <c r="B2290" s="216"/>
      <c r="C2290" s="217"/>
      <c r="D2290" s="218" t="s">
        <v>189</v>
      </c>
      <c r="E2290" s="219" t="s">
        <v>22</v>
      </c>
      <c r="F2290" s="220" t="s">
        <v>2151</v>
      </c>
      <c r="G2290" s="217"/>
      <c r="H2290" s="221">
        <v>297.642</v>
      </c>
      <c r="I2290" s="222"/>
      <c r="J2290" s="217"/>
      <c r="K2290" s="217"/>
      <c r="L2290" s="223"/>
      <c r="M2290" s="224"/>
      <c r="N2290" s="225"/>
      <c r="O2290" s="225"/>
      <c r="P2290" s="225"/>
      <c r="Q2290" s="225"/>
      <c r="R2290" s="225"/>
      <c r="S2290" s="225"/>
      <c r="T2290" s="226"/>
      <c r="AT2290" s="227" t="s">
        <v>189</v>
      </c>
      <c r="AU2290" s="227" t="s">
        <v>84</v>
      </c>
      <c r="AV2290" s="12" t="s">
        <v>84</v>
      </c>
      <c r="AW2290" s="12" t="s">
        <v>39</v>
      </c>
      <c r="AX2290" s="12" t="s">
        <v>76</v>
      </c>
      <c r="AY2290" s="227" t="s">
        <v>179</v>
      </c>
    </row>
    <row r="2291" spans="2:65" s="14" customFormat="1" ht="13.5">
      <c r="B2291" s="240"/>
      <c r="C2291" s="241"/>
      <c r="D2291" s="218" t="s">
        <v>189</v>
      </c>
      <c r="E2291" s="242" t="s">
        <v>22</v>
      </c>
      <c r="F2291" s="243" t="s">
        <v>2152</v>
      </c>
      <c r="G2291" s="241"/>
      <c r="H2291" s="244" t="s">
        <v>22</v>
      </c>
      <c r="I2291" s="245"/>
      <c r="J2291" s="241"/>
      <c r="K2291" s="241"/>
      <c r="L2291" s="246"/>
      <c r="M2291" s="247"/>
      <c r="N2291" s="248"/>
      <c r="O2291" s="248"/>
      <c r="P2291" s="248"/>
      <c r="Q2291" s="248"/>
      <c r="R2291" s="248"/>
      <c r="S2291" s="248"/>
      <c r="T2291" s="249"/>
      <c r="AT2291" s="250" t="s">
        <v>189</v>
      </c>
      <c r="AU2291" s="250" t="s">
        <v>84</v>
      </c>
      <c r="AV2291" s="14" t="s">
        <v>24</v>
      </c>
      <c r="AW2291" s="14" t="s">
        <v>39</v>
      </c>
      <c r="AX2291" s="14" t="s">
        <v>76</v>
      </c>
      <c r="AY2291" s="250" t="s">
        <v>179</v>
      </c>
    </row>
    <row r="2292" spans="2:65" s="12" customFormat="1" ht="13.5">
      <c r="B2292" s="216"/>
      <c r="C2292" s="217"/>
      <c r="D2292" s="218" t="s">
        <v>189</v>
      </c>
      <c r="E2292" s="219" t="s">
        <v>22</v>
      </c>
      <c r="F2292" s="220" t="s">
        <v>2153</v>
      </c>
      <c r="G2292" s="217"/>
      <c r="H2292" s="221">
        <v>566.16399999999999</v>
      </c>
      <c r="I2292" s="222"/>
      <c r="J2292" s="217"/>
      <c r="K2292" s="217"/>
      <c r="L2292" s="223"/>
      <c r="M2292" s="224"/>
      <c r="N2292" s="225"/>
      <c r="O2292" s="225"/>
      <c r="P2292" s="225"/>
      <c r="Q2292" s="225"/>
      <c r="R2292" s="225"/>
      <c r="S2292" s="225"/>
      <c r="T2292" s="226"/>
      <c r="AT2292" s="227" t="s">
        <v>189</v>
      </c>
      <c r="AU2292" s="227" t="s">
        <v>84</v>
      </c>
      <c r="AV2292" s="12" t="s">
        <v>84</v>
      </c>
      <c r="AW2292" s="12" t="s">
        <v>39</v>
      </c>
      <c r="AX2292" s="12" t="s">
        <v>76</v>
      </c>
      <c r="AY2292" s="227" t="s">
        <v>179</v>
      </c>
    </row>
    <row r="2293" spans="2:65" s="12" customFormat="1" ht="13.5">
      <c r="B2293" s="216"/>
      <c r="C2293" s="217"/>
      <c r="D2293" s="218" t="s">
        <v>189</v>
      </c>
      <c r="E2293" s="219" t="s">
        <v>22</v>
      </c>
      <c r="F2293" s="220" t="s">
        <v>2154</v>
      </c>
      <c r="G2293" s="217"/>
      <c r="H2293" s="221">
        <v>73.88</v>
      </c>
      <c r="I2293" s="222"/>
      <c r="J2293" s="217"/>
      <c r="K2293" s="217"/>
      <c r="L2293" s="223"/>
      <c r="M2293" s="224"/>
      <c r="N2293" s="225"/>
      <c r="O2293" s="225"/>
      <c r="P2293" s="225"/>
      <c r="Q2293" s="225"/>
      <c r="R2293" s="225"/>
      <c r="S2293" s="225"/>
      <c r="T2293" s="226"/>
      <c r="AT2293" s="227" t="s">
        <v>189</v>
      </c>
      <c r="AU2293" s="227" t="s">
        <v>84</v>
      </c>
      <c r="AV2293" s="12" t="s">
        <v>84</v>
      </c>
      <c r="AW2293" s="12" t="s">
        <v>39</v>
      </c>
      <c r="AX2293" s="12" t="s">
        <v>76</v>
      </c>
      <c r="AY2293" s="227" t="s">
        <v>179</v>
      </c>
    </row>
    <row r="2294" spans="2:65" s="13" customFormat="1" ht="13.5">
      <c r="B2294" s="228"/>
      <c r="C2294" s="229"/>
      <c r="D2294" s="230" t="s">
        <v>189</v>
      </c>
      <c r="E2294" s="231" t="s">
        <v>22</v>
      </c>
      <c r="F2294" s="232" t="s">
        <v>191</v>
      </c>
      <c r="G2294" s="229"/>
      <c r="H2294" s="233">
        <v>1301.5630000000001</v>
      </c>
      <c r="I2294" s="234"/>
      <c r="J2294" s="229"/>
      <c r="K2294" s="229"/>
      <c r="L2294" s="235"/>
      <c r="M2294" s="236"/>
      <c r="N2294" s="237"/>
      <c r="O2294" s="237"/>
      <c r="P2294" s="237"/>
      <c r="Q2294" s="237"/>
      <c r="R2294" s="237"/>
      <c r="S2294" s="237"/>
      <c r="T2294" s="238"/>
      <c r="AT2294" s="239" t="s">
        <v>189</v>
      </c>
      <c r="AU2294" s="239" t="s">
        <v>84</v>
      </c>
      <c r="AV2294" s="13" t="s">
        <v>187</v>
      </c>
      <c r="AW2294" s="13" t="s">
        <v>39</v>
      </c>
      <c r="AX2294" s="13" t="s">
        <v>24</v>
      </c>
      <c r="AY2294" s="239" t="s">
        <v>179</v>
      </c>
    </row>
    <row r="2295" spans="2:65" s="1" customFormat="1" ht="31.5" customHeight="1">
      <c r="B2295" s="41"/>
      <c r="C2295" s="204" t="s">
        <v>1500</v>
      </c>
      <c r="D2295" s="204" t="s">
        <v>182</v>
      </c>
      <c r="E2295" s="205" t="s">
        <v>2155</v>
      </c>
      <c r="F2295" s="206" t="s">
        <v>2156</v>
      </c>
      <c r="G2295" s="207" t="s">
        <v>185</v>
      </c>
      <c r="H2295" s="208">
        <v>1510.5429999999999</v>
      </c>
      <c r="I2295" s="209"/>
      <c r="J2295" s="210">
        <f>ROUND(I2295*H2295,2)</f>
        <v>0</v>
      </c>
      <c r="K2295" s="206" t="s">
        <v>186</v>
      </c>
      <c r="L2295" s="61"/>
      <c r="M2295" s="211" t="s">
        <v>22</v>
      </c>
      <c r="N2295" s="212" t="s">
        <v>47</v>
      </c>
      <c r="O2295" s="42"/>
      <c r="P2295" s="213">
        <f>O2295*H2295</f>
        <v>0</v>
      </c>
      <c r="Q2295" s="213">
        <v>0</v>
      </c>
      <c r="R2295" s="213">
        <f>Q2295*H2295</f>
        <v>0</v>
      </c>
      <c r="S2295" s="213">
        <v>0</v>
      </c>
      <c r="T2295" s="214">
        <f>S2295*H2295</f>
        <v>0</v>
      </c>
      <c r="AR2295" s="24" t="s">
        <v>266</v>
      </c>
      <c r="AT2295" s="24" t="s">
        <v>182</v>
      </c>
      <c r="AU2295" s="24" t="s">
        <v>84</v>
      </c>
      <c r="AY2295" s="24" t="s">
        <v>179</v>
      </c>
      <c r="BE2295" s="215">
        <f>IF(N2295="základní",J2295,0)</f>
        <v>0</v>
      </c>
      <c r="BF2295" s="215">
        <f>IF(N2295="snížená",J2295,0)</f>
        <v>0</v>
      </c>
      <c r="BG2295" s="215">
        <f>IF(N2295="zákl. přenesená",J2295,0)</f>
        <v>0</v>
      </c>
      <c r="BH2295" s="215">
        <f>IF(N2295="sníž. přenesená",J2295,0)</f>
        <v>0</v>
      </c>
      <c r="BI2295" s="215">
        <f>IF(N2295="nulová",J2295,0)</f>
        <v>0</v>
      </c>
      <c r="BJ2295" s="24" t="s">
        <v>24</v>
      </c>
      <c r="BK2295" s="215">
        <f>ROUND(I2295*H2295,2)</f>
        <v>0</v>
      </c>
      <c r="BL2295" s="24" t="s">
        <v>266</v>
      </c>
      <c r="BM2295" s="24" t="s">
        <v>2157</v>
      </c>
    </row>
    <row r="2296" spans="2:65" s="12" customFormat="1" ht="13.5">
      <c r="B2296" s="216"/>
      <c r="C2296" s="217"/>
      <c r="D2296" s="218" t="s">
        <v>189</v>
      </c>
      <c r="E2296" s="219" t="s">
        <v>22</v>
      </c>
      <c r="F2296" s="220" t="s">
        <v>2158</v>
      </c>
      <c r="G2296" s="217"/>
      <c r="H2296" s="221">
        <v>1510.5429999999999</v>
      </c>
      <c r="I2296" s="222"/>
      <c r="J2296" s="217"/>
      <c r="K2296" s="217"/>
      <c r="L2296" s="223"/>
      <c r="M2296" s="224"/>
      <c r="N2296" s="225"/>
      <c r="O2296" s="225"/>
      <c r="P2296" s="225"/>
      <c r="Q2296" s="225"/>
      <c r="R2296" s="225"/>
      <c r="S2296" s="225"/>
      <c r="T2296" s="226"/>
      <c r="AT2296" s="227" t="s">
        <v>189</v>
      </c>
      <c r="AU2296" s="227" t="s">
        <v>84</v>
      </c>
      <c r="AV2296" s="12" t="s">
        <v>84</v>
      </c>
      <c r="AW2296" s="12" t="s">
        <v>39</v>
      </c>
      <c r="AX2296" s="12" t="s">
        <v>76</v>
      </c>
      <c r="AY2296" s="227" t="s">
        <v>179</v>
      </c>
    </row>
    <row r="2297" spans="2:65" s="13" customFormat="1" ht="13.5">
      <c r="B2297" s="228"/>
      <c r="C2297" s="229"/>
      <c r="D2297" s="218" t="s">
        <v>189</v>
      </c>
      <c r="E2297" s="251" t="s">
        <v>22</v>
      </c>
      <c r="F2297" s="252" t="s">
        <v>191</v>
      </c>
      <c r="G2297" s="229"/>
      <c r="H2297" s="253">
        <v>1510.5429999999999</v>
      </c>
      <c r="I2297" s="234"/>
      <c r="J2297" s="229"/>
      <c r="K2297" s="229"/>
      <c r="L2297" s="235"/>
      <c r="M2297" s="236"/>
      <c r="N2297" s="237"/>
      <c r="O2297" s="237"/>
      <c r="P2297" s="237"/>
      <c r="Q2297" s="237"/>
      <c r="R2297" s="237"/>
      <c r="S2297" s="237"/>
      <c r="T2297" s="238"/>
      <c r="AT2297" s="239" t="s">
        <v>189</v>
      </c>
      <c r="AU2297" s="239" t="s">
        <v>84</v>
      </c>
      <c r="AV2297" s="13" t="s">
        <v>187</v>
      </c>
      <c r="AW2297" s="13" t="s">
        <v>39</v>
      </c>
      <c r="AX2297" s="13" t="s">
        <v>24</v>
      </c>
      <c r="AY2297" s="239" t="s">
        <v>179</v>
      </c>
    </row>
    <row r="2298" spans="2:65" s="11" customFormat="1" ht="29.85" customHeight="1">
      <c r="B2298" s="187"/>
      <c r="C2298" s="188"/>
      <c r="D2298" s="201" t="s">
        <v>75</v>
      </c>
      <c r="E2298" s="202" t="s">
        <v>2159</v>
      </c>
      <c r="F2298" s="202" t="s">
        <v>2160</v>
      </c>
      <c r="G2298" s="188"/>
      <c r="H2298" s="188"/>
      <c r="I2298" s="191"/>
      <c r="J2298" s="203">
        <f>BK2298</f>
        <v>0</v>
      </c>
      <c r="K2298" s="188"/>
      <c r="L2298" s="193"/>
      <c r="M2298" s="194"/>
      <c r="N2298" s="195"/>
      <c r="O2298" s="195"/>
      <c r="P2298" s="196">
        <f>SUM(P2299:P2332)</f>
        <v>0</v>
      </c>
      <c r="Q2298" s="195"/>
      <c r="R2298" s="196">
        <f>SUM(R2299:R2332)</f>
        <v>0</v>
      </c>
      <c r="S2298" s="195"/>
      <c r="T2298" s="197">
        <f>SUM(T2299:T2332)</f>
        <v>0</v>
      </c>
      <c r="AR2298" s="198" t="s">
        <v>84</v>
      </c>
      <c r="AT2298" s="199" t="s">
        <v>75</v>
      </c>
      <c r="AU2298" s="199" t="s">
        <v>24</v>
      </c>
      <c r="AY2298" s="198" t="s">
        <v>179</v>
      </c>
      <c r="BK2298" s="200">
        <f>SUM(BK2299:BK2332)</f>
        <v>0</v>
      </c>
    </row>
    <row r="2299" spans="2:65" s="1" customFormat="1" ht="22.5" customHeight="1">
      <c r="B2299" s="41"/>
      <c r="C2299" s="254" t="s">
        <v>2161</v>
      </c>
      <c r="D2299" s="254" t="s">
        <v>267</v>
      </c>
      <c r="E2299" s="255" t="s">
        <v>2162</v>
      </c>
      <c r="F2299" s="256" t="s">
        <v>2163</v>
      </c>
      <c r="G2299" s="257" t="s">
        <v>328</v>
      </c>
      <c r="H2299" s="258">
        <v>14</v>
      </c>
      <c r="I2299" s="259"/>
      <c r="J2299" s="260">
        <f>ROUND(I2299*H2299,2)</f>
        <v>0</v>
      </c>
      <c r="K2299" s="256" t="s">
        <v>186</v>
      </c>
      <c r="L2299" s="261"/>
      <c r="M2299" s="262" t="s">
        <v>22</v>
      </c>
      <c r="N2299" s="263" t="s">
        <v>47</v>
      </c>
      <c r="O2299" s="42"/>
      <c r="P2299" s="213">
        <f>O2299*H2299</f>
        <v>0</v>
      </c>
      <c r="Q2299" s="213">
        <v>0</v>
      </c>
      <c r="R2299" s="213">
        <f>Q2299*H2299</f>
        <v>0</v>
      </c>
      <c r="S2299" s="213">
        <v>0</v>
      </c>
      <c r="T2299" s="214">
        <f>S2299*H2299</f>
        <v>0</v>
      </c>
      <c r="AR2299" s="24" t="s">
        <v>311</v>
      </c>
      <c r="AT2299" s="24" t="s">
        <v>267</v>
      </c>
      <c r="AU2299" s="24" t="s">
        <v>84</v>
      </c>
      <c r="AY2299" s="24" t="s">
        <v>179</v>
      </c>
      <c r="BE2299" s="215">
        <f>IF(N2299="základní",J2299,0)</f>
        <v>0</v>
      </c>
      <c r="BF2299" s="215">
        <f>IF(N2299="snížená",J2299,0)</f>
        <v>0</v>
      </c>
      <c r="BG2299" s="215">
        <f>IF(N2299="zákl. přenesená",J2299,0)</f>
        <v>0</v>
      </c>
      <c r="BH2299" s="215">
        <f>IF(N2299="sníž. přenesená",J2299,0)</f>
        <v>0</v>
      </c>
      <c r="BI2299" s="215">
        <f>IF(N2299="nulová",J2299,0)</f>
        <v>0</v>
      </c>
      <c r="BJ2299" s="24" t="s">
        <v>24</v>
      </c>
      <c r="BK2299" s="215">
        <f>ROUND(I2299*H2299,2)</f>
        <v>0</v>
      </c>
      <c r="BL2299" s="24" t="s">
        <v>266</v>
      </c>
      <c r="BM2299" s="24" t="s">
        <v>2164</v>
      </c>
    </row>
    <row r="2300" spans="2:65" s="14" customFormat="1" ht="13.5">
      <c r="B2300" s="240"/>
      <c r="C2300" s="241"/>
      <c r="D2300" s="218" t="s">
        <v>189</v>
      </c>
      <c r="E2300" s="242" t="s">
        <v>22</v>
      </c>
      <c r="F2300" s="243" t="s">
        <v>1822</v>
      </c>
      <c r="G2300" s="241"/>
      <c r="H2300" s="244" t="s">
        <v>22</v>
      </c>
      <c r="I2300" s="245"/>
      <c r="J2300" s="241"/>
      <c r="K2300" s="241"/>
      <c r="L2300" s="246"/>
      <c r="M2300" s="247"/>
      <c r="N2300" s="248"/>
      <c r="O2300" s="248"/>
      <c r="P2300" s="248"/>
      <c r="Q2300" s="248"/>
      <c r="R2300" s="248"/>
      <c r="S2300" s="248"/>
      <c r="T2300" s="249"/>
      <c r="AT2300" s="250" t="s">
        <v>189</v>
      </c>
      <c r="AU2300" s="250" t="s">
        <v>84</v>
      </c>
      <c r="AV2300" s="14" t="s">
        <v>24</v>
      </c>
      <c r="AW2300" s="14" t="s">
        <v>39</v>
      </c>
      <c r="AX2300" s="14" t="s">
        <v>76</v>
      </c>
      <c r="AY2300" s="250" t="s">
        <v>179</v>
      </c>
    </row>
    <row r="2301" spans="2:65" s="12" customFormat="1" ht="13.5">
      <c r="B2301" s="216"/>
      <c r="C2301" s="217"/>
      <c r="D2301" s="218" t="s">
        <v>189</v>
      </c>
      <c r="E2301" s="219" t="s">
        <v>22</v>
      </c>
      <c r="F2301" s="220" t="s">
        <v>213</v>
      </c>
      <c r="G2301" s="217"/>
      <c r="H2301" s="221">
        <v>14</v>
      </c>
      <c r="I2301" s="222"/>
      <c r="J2301" s="217"/>
      <c r="K2301" s="217"/>
      <c r="L2301" s="223"/>
      <c r="M2301" s="224"/>
      <c r="N2301" s="225"/>
      <c r="O2301" s="225"/>
      <c r="P2301" s="225"/>
      <c r="Q2301" s="225"/>
      <c r="R2301" s="225"/>
      <c r="S2301" s="225"/>
      <c r="T2301" s="226"/>
      <c r="AT2301" s="227" t="s">
        <v>189</v>
      </c>
      <c r="AU2301" s="227" t="s">
        <v>84</v>
      </c>
      <c r="AV2301" s="12" t="s">
        <v>84</v>
      </c>
      <c r="AW2301" s="12" t="s">
        <v>39</v>
      </c>
      <c r="AX2301" s="12" t="s">
        <v>76</v>
      </c>
      <c r="AY2301" s="227" t="s">
        <v>179</v>
      </c>
    </row>
    <row r="2302" spans="2:65" s="13" customFormat="1" ht="13.5">
      <c r="B2302" s="228"/>
      <c r="C2302" s="229"/>
      <c r="D2302" s="230" t="s">
        <v>189</v>
      </c>
      <c r="E2302" s="231" t="s">
        <v>22</v>
      </c>
      <c r="F2302" s="232" t="s">
        <v>191</v>
      </c>
      <c r="G2302" s="229"/>
      <c r="H2302" s="233">
        <v>14</v>
      </c>
      <c r="I2302" s="234"/>
      <c r="J2302" s="229"/>
      <c r="K2302" s="229"/>
      <c r="L2302" s="235"/>
      <c r="M2302" s="236"/>
      <c r="N2302" s="237"/>
      <c r="O2302" s="237"/>
      <c r="P2302" s="237"/>
      <c r="Q2302" s="237"/>
      <c r="R2302" s="237"/>
      <c r="S2302" s="237"/>
      <c r="T2302" s="238"/>
      <c r="AT2302" s="239" t="s">
        <v>189</v>
      </c>
      <c r="AU2302" s="239" t="s">
        <v>84</v>
      </c>
      <c r="AV2302" s="13" t="s">
        <v>187</v>
      </c>
      <c r="AW2302" s="13" t="s">
        <v>39</v>
      </c>
      <c r="AX2302" s="13" t="s">
        <v>24</v>
      </c>
      <c r="AY2302" s="239" t="s">
        <v>179</v>
      </c>
    </row>
    <row r="2303" spans="2:65" s="1" customFormat="1" ht="22.5" customHeight="1">
      <c r="B2303" s="41"/>
      <c r="C2303" s="254" t="s">
        <v>1506</v>
      </c>
      <c r="D2303" s="254" t="s">
        <v>267</v>
      </c>
      <c r="E2303" s="255" t="s">
        <v>2165</v>
      </c>
      <c r="F2303" s="256" t="s">
        <v>2166</v>
      </c>
      <c r="G2303" s="257" t="s">
        <v>328</v>
      </c>
      <c r="H2303" s="258">
        <v>2</v>
      </c>
      <c r="I2303" s="259"/>
      <c r="J2303" s="260">
        <f>ROUND(I2303*H2303,2)</f>
        <v>0</v>
      </c>
      <c r="K2303" s="256" t="s">
        <v>186</v>
      </c>
      <c r="L2303" s="261"/>
      <c r="M2303" s="262" t="s">
        <v>22</v>
      </c>
      <c r="N2303" s="263" t="s">
        <v>47</v>
      </c>
      <c r="O2303" s="42"/>
      <c r="P2303" s="213">
        <f>O2303*H2303</f>
        <v>0</v>
      </c>
      <c r="Q2303" s="213">
        <v>0</v>
      </c>
      <c r="R2303" s="213">
        <f>Q2303*H2303</f>
        <v>0</v>
      </c>
      <c r="S2303" s="213">
        <v>0</v>
      </c>
      <c r="T2303" s="214">
        <f>S2303*H2303</f>
        <v>0</v>
      </c>
      <c r="AR2303" s="24" t="s">
        <v>311</v>
      </c>
      <c r="AT2303" s="24" t="s">
        <v>267</v>
      </c>
      <c r="AU2303" s="24" t="s">
        <v>84</v>
      </c>
      <c r="AY2303" s="24" t="s">
        <v>179</v>
      </c>
      <c r="BE2303" s="215">
        <f>IF(N2303="základní",J2303,0)</f>
        <v>0</v>
      </c>
      <c r="BF2303" s="215">
        <f>IF(N2303="snížená",J2303,0)</f>
        <v>0</v>
      </c>
      <c r="BG2303" s="215">
        <f>IF(N2303="zákl. přenesená",J2303,0)</f>
        <v>0</v>
      </c>
      <c r="BH2303" s="215">
        <f>IF(N2303="sníž. přenesená",J2303,0)</f>
        <v>0</v>
      </c>
      <c r="BI2303" s="215">
        <f>IF(N2303="nulová",J2303,0)</f>
        <v>0</v>
      </c>
      <c r="BJ2303" s="24" t="s">
        <v>24</v>
      </c>
      <c r="BK2303" s="215">
        <f>ROUND(I2303*H2303,2)</f>
        <v>0</v>
      </c>
      <c r="BL2303" s="24" t="s">
        <v>266</v>
      </c>
      <c r="BM2303" s="24" t="s">
        <v>2167</v>
      </c>
    </row>
    <row r="2304" spans="2:65" s="14" customFormat="1" ht="13.5">
      <c r="B2304" s="240"/>
      <c r="C2304" s="241"/>
      <c r="D2304" s="218" t="s">
        <v>189</v>
      </c>
      <c r="E2304" s="242" t="s">
        <v>22</v>
      </c>
      <c r="F2304" s="243" t="s">
        <v>2168</v>
      </c>
      <c r="G2304" s="241"/>
      <c r="H2304" s="244" t="s">
        <v>22</v>
      </c>
      <c r="I2304" s="245"/>
      <c r="J2304" s="241"/>
      <c r="K2304" s="241"/>
      <c r="L2304" s="246"/>
      <c r="M2304" s="247"/>
      <c r="N2304" s="248"/>
      <c r="O2304" s="248"/>
      <c r="P2304" s="248"/>
      <c r="Q2304" s="248"/>
      <c r="R2304" s="248"/>
      <c r="S2304" s="248"/>
      <c r="T2304" s="249"/>
      <c r="AT2304" s="250" t="s">
        <v>189</v>
      </c>
      <c r="AU2304" s="250" t="s">
        <v>84</v>
      </c>
      <c r="AV2304" s="14" t="s">
        <v>24</v>
      </c>
      <c r="AW2304" s="14" t="s">
        <v>39</v>
      </c>
      <c r="AX2304" s="14" t="s">
        <v>76</v>
      </c>
      <c r="AY2304" s="250" t="s">
        <v>179</v>
      </c>
    </row>
    <row r="2305" spans="2:65" s="12" customFormat="1" ht="13.5">
      <c r="B2305" s="216"/>
      <c r="C2305" s="217"/>
      <c r="D2305" s="218" t="s">
        <v>189</v>
      </c>
      <c r="E2305" s="219" t="s">
        <v>22</v>
      </c>
      <c r="F2305" s="220" t="s">
        <v>84</v>
      </c>
      <c r="G2305" s="217"/>
      <c r="H2305" s="221">
        <v>2</v>
      </c>
      <c r="I2305" s="222"/>
      <c r="J2305" s="217"/>
      <c r="K2305" s="217"/>
      <c r="L2305" s="223"/>
      <c r="M2305" s="224"/>
      <c r="N2305" s="225"/>
      <c r="O2305" s="225"/>
      <c r="P2305" s="225"/>
      <c r="Q2305" s="225"/>
      <c r="R2305" s="225"/>
      <c r="S2305" s="225"/>
      <c r="T2305" s="226"/>
      <c r="AT2305" s="227" t="s">
        <v>189</v>
      </c>
      <c r="AU2305" s="227" t="s">
        <v>84</v>
      </c>
      <c r="AV2305" s="12" t="s">
        <v>84</v>
      </c>
      <c r="AW2305" s="12" t="s">
        <v>39</v>
      </c>
      <c r="AX2305" s="12" t="s">
        <v>76</v>
      </c>
      <c r="AY2305" s="227" t="s">
        <v>179</v>
      </c>
    </row>
    <row r="2306" spans="2:65" s="13" customFormat="1" ht="13.5">
      <c r="B2306" s="228"/>
      <c r="C2306" s="229"/>
      <c r="D2306" s="230" t="s">
        <v>189</v>
      </c>
      <c r="E2306" s="231" t="s">
        <v>22</v>
      </c>
      <c r="F2306" s="232" t="s">
        <v>191</v>
      </c>
      <c r="G2306" s="229"/>
      <c r="H2306" s="233">
        <v>2</v>
      </c>
      <c r="I2306" s="234"/>
      <c r="J2306" s="229"/>
      <c r="K2306" s="229"/>
      <c r="L2306" s="235"/>
      <c r="M2306" s="236"/>
      <c r="N2306" s="237"/>
      <c r="O2306" s="237"/>
      <c r="P2306" s="237"/>
      <c r="Q2306" s="237"/>
      <c r="R2306" s="237"/>
      <c r="S2306" s="237"/>
      <c r="T2306" s="238"/>
      <c r="AT2306" s="239" t="s">
        <v>189</v>
      </c>
      <c r="AU2306" s="239" t="s">
        <v>84</v>
      </c>
      <c r="AV2306" s="13" t="s">
        <v>187</v>
      </c>
      <c r="AW2306" s="13" t="s">
        <v>39</v>
      </c>
      <c r="AX2306" s="13" t="s">
        <v>24</v>
      </c>
      <c r="AY2306" s="239" t="s">
        <v>179</v>
      </c>
    </row>
    <row r="2307" spans="2:65" s="1" customFormat="1" ht="22.5" customHeight="1">
      <c r="B2307" s="41"/>
      <c r="C2307" s="254" t="s">
        <v>2169</v>
      </c>
      <c r="D2307" s="254" t="s">
        <v>267</v>
      </c>
      <c r="E2307" s="255" t="s">
        <v>2170</v>
      </c>
      <c r="F2307" s="256" t="s">
        <v>2171</v>
      </c>
      <c r="G2307" s="257" t="s">
        <v>328</v>
      </c>
      <c r="H2307" s="258">
        <v>2</v>
      </c>
      <c r="I2307" s="259"/>
      <c r="J2307" s="260">
        <f>ROUND(I2307*H2307,2)</f>
        <v>0</v>
      </c>
      <c r="K2307" s="256" t="s">
        <v>186</v>
      </c>
      <c r="L2307" s="261"/>
      <c r="M2307" s="262" t="s">
        <v>22</v>
      </c>
      <c r="N2307" s="263" t="s">
        <v>47</v>
      </c>
      <c r="O2307" s="42"/>
      <c r="P2307" s="213">
        <f>O2307*H2307</f>
        <v>0</v>
      </c>
      <c r="Q2307" s="213">
        <v>0</v>
      </c>
      <c r="R2307" s="213">
        <f>Q2307*H2307</f>
        <v>0</v>
      </c>
      <c r="S2307" s="213">
        <v>0</v>
      </c>
      <c r="T2307" s="214">
        <f>S2307*H2307</f>
        <v>0</v>
      </c>
      <c r="AR2307" s="24" t="s">
        <v>311</v>
      </c>
      <c r="AT2307" s="24" t="s">
        <v>267</v>
      </c>
      <c r="AU2307" s="24" t="s">
        <v>84</v>
      </c>
      <c r="AY2307" s="24" t="s">
        <v>179</v>
      </c>
      <c r="BE2307" s="215">
        <f>IF(N2307="základní",J2307,0)</f>
        <v>0</v>
      </c>
      <c r="BF2307" s="215">
        <f>IF(N2307="snížená",J2307,0)</f>
        <v>0</v>
      </c>
      <c r="BG2307" s="215">
        <f>IF(N2307="zákl. přenesená",J2307,0)</f>
        <v>0</v>
      </c>
      <c r="BH2307" s="215">
        <f>IF(N2307="sníž. přenesená",J2307,0)</f>
        <v>0</v>
      </c>
      <c r="BI2307" s="215">
        <f>IF(N2307="nulová",J2307,0)</f>
        <v>0</v>
      </c>
      <c r="BJ2307" s="24" t="s">
        <v>24</v>
      </c>
      <c r="BK2307" s="215">
        <f>ROUND(I2307*H2307,2)</f>
        <v>0</v>
      </c>
      <c r="BL2307" s="24" t="s">
        <v>266</v>
      </c>
      <c r="BM2307" s="24" t="s">
        <v>2172</v>
      </c>
    </row>
    <row r="2308" spans="2:65" s="14" customFormat="1" ht="13.5">
      <c r="B2308" s="240"/>
      <c r="C2308" s="241"/>
      <c r="D2308" s="218" t="s">
        <v>189</v>
      </c>
      <c r="E2308" s="242" t="s">
        <v>22</v>
      </c>
      <c r="F2308" s="243" t="s">
        <v>2173</v>
      </c>
      <c r="G2308" s="241"/>
      <c r="H2308" s="244" t="s">
        <v>22</v>
      </c>
      <c r="I2308" s="245"/>
      <c r="J2308" s="241"/>
      <c r="K2308" s="241"/>
      <c r="L2308" s="246"/>
      <c r="M2308" s="247"/>
      <c r="N2308" s="248"/>
      <c r="O2308" s="248"/>
      <c r="P2308" s="248"/>
      <c r="Q2308" s="248"/>
      <c r="R2308" s="248"/>
      <c r="S2308" s="248"/>
      <c r="T2308" s="249"/>
      <c r="AT2308" s="250" t="s">
        <v>189</v>
      </c>
      <c r="AU2308" s="250" t="s">
        <v>84</v>
      </c>
      <c r="AV2308" s="14" t="s">
        <v>24</v>
      </c>
      <c r="AW2308" s="14" t="s">
        <v>39</v>
      </c>
      <c r="AX2308" s="14" t="s">
        <v>76</v>
      </c>
      <c r="AY2308" s="250" t="s">
        <v>179</v>
      </c>
    </row>
    <row r="2309" spans="2:65" s="12" customFormat="1" ht="13.5">
      <c r="B2309" s="216"/>
      <c r="C2309" s="217"/>
      <c r="D2309" s="218" t="s">
        <v>189</v>
      </c>
      <c r="E2309" s="219" t="s">
        <v>22</v>
      </c>
      <c r="F2309" s="220" t="s">
        <v>84</v>
      </c>
      <c r="G2309" s="217"/>
      <c r="H2309" s="221">
        <v>2</v>
      </c>
      <c r="I2309" s="222"/>
      <c r="J2309" s="217"/>
      <c r="K2309" s="217"/>
      <c r="L2309" s="223"/>
      <c r="M2309" s="224"/>
      <c r="N2309" s="225"/>
      <c r="O2309" s="225"/>
      <c r="P2309" s="225"/>
      <c r="Q2309" s="225"/>
      <c r="R2309" s="225"/>
      <c r="S2309" s="225"/>
      <c r="T2309" s="226"/>
      <c r="AT2309" s="227" t="s">
        <v>189</v>
      </c>
      <c r="AU2309" s="227" t="s">
        <v>84</v>
      </c>
      <c r="AV2309" s="12" t="s">
        <v>84</v>
      </c>
      <c r="AW2309" s="12" t="s">
        <v>39</v>
      </c>
      <c r="AX2309" s="12" t="s">
        <v>76</v>
      </c>
      <c r="AY2309" s="227" t="s">
        <v>179</v>
      </c>
    </row>
    <row r="2310" spans="2:65" s="13" customFormat="1" ht="13.5">
      <c r="B2310" s="228"/>
      <c r="C2310" s="229"/>
      <c r="D2310" s="230" t="s">
        <v>189</v>
      </c>
      <c r="E2310" s="231" t="s">
        <v>22</v>
      </c>
      <c r="F2310" s="232" t="s">
        <v>191</v>
      </c>
      <c r="G2310" s="229"/>
      <c r="H2310" s="233">
        <v>2</v>
      </c>
      <c r="I2310" s="234"/>
      <c r="J2310" s="229"/>
      <c r="K2310" s="229"/>
      <c r="L2310" s="235"/>
      <c r="M2310" s="236"/>
      <c r="N2310" s="237"/>
      <c r="O2310" s="237"/>
      <c r="P2310" s="237"/>
      <c r="Q2310" s="237"/>
      <c r="R2310" s="237"/>
      <c r="S2310" s="237"/>
      <c r="T2310" s="238"/>
      <c r="AT2310" s="239" t="s">
        <v>189</v>
      </c>
      <c r="AU2310" s="239" t="s">
        <v>84</v>
      </c>
      <c r="AV2310" s="13" t="s">
        <v>187</v>
      </c>
      <c r="AW2310" s="13" t="s">
        <v>39</v>
      </c>
      <c r="AX2310" s="13" t="s">
        <v>24</v>
      </c>
      <c r="AY2310" s="239" t="s">
        <v>179</v>
      </c>
    </row>
    <row r="2311" spans="2:65" s="1" customFormat="1" ht="22.5" customHeight="1">
      <c r="B2311" s="41"/>
      <c r="C2311" s="204" t="s">
        <v>1513</v>
      </c>
      <c r="D2311" s="204" t="s">
        <v>182</v>
      </c>
      <c r="E2311" s="205" t="s">
        <v>2174</v>
      </c>
      <c r="F2311" s="206" t="s">
        <v>2175</v>
      </c>
      <c r="G2311" s="207" t="s">
        <v>328</v>
      </c>
      <c r="H2311" s="208">
        <v>18</v>
      </c>
      <c r="I2311" s="209"/>
      <c r="J2311" s="210">
        <f>ROUND(I2311*H2311,2)</f>
        <v>0</v>
      </c>
      <c r="K2311" s="206" t="s">
        <v>186</v>
      </c>
      <c r="L2311" s="61"/>
      <c r="M2311" s="211" t="s">
        <v>22</v>
      </c>
      <c r="N2311" s="212" t="s">
        <v>47</v>
      </c>
      <c r="O2311" s="42"/>
      <c r="P2311" s="213">
        <f>O2311*H2311</f>
        <v>0</v>
      </c>
      <c r="Q2311" s="213">
        <v>0</v>
      </c>
      <c r="R2311" s="213">
        <f>Q2311*H2311</f>
        <v>0</v>
      </c>
      <c r="S2311" s="213">
        <v>0</v>
      </c>
      <c r="T2311" s="214">
        <f>S2311*H2311</f>
        <v>0</v>
      </c>
      <c r="AR2311" s="24" t="s">
        <v>266</v>
      </c>
      <c r="AT2311" s="24" t="s">
        <v>182</v>
      </c>
      <c r="AU2311" s="24" t="s">
        <v>84</v>
      </c>
      <c r="AY2311" s="24" t="s">
        <v>179</v>
      </c>
      <c r="BE2311" s="215">
        <f>IF(N2311="základní",J2311,0)</f>
        <v>0</v>
      </c>
      <c r="BF2311" s="215">
        <f>IF(N2311="snížená",J2311,0)</f>
        <v>0</v>
      </c>
      <c r="BG2311" s="215">
        <f>IF(N2311="zákl. přenesená",J2311,0)</f>
        <v>0</v>
      </c>
      <c r="BH2311" s="215">
        <f>IF(N2311="sníž. přenesená",J2311,0)</f>
        <v>0</v>
      </c>
      <c r="BI2311" s="215">
        <f>IF(N2311="nulová",J2311,0)</f>
        <v>0</v>
      </c>
      <c r="BJ2311" s="24" t="s">
        <v>24</v>
      </c>
      <c r="BK2311" s="215">
        <f>ROUND(I2311*H2311,2)</f>
        <v>0</v>
      </c>
      <c r="BL2311" s="24" t="s">
        <v>266</v>
      </c>
      <c r="BM2311" s="24" t="s">
        <v>2176</v>
      </c>
    </row>
    <row r="2312" spans="2:65" s="14" customFormat="1" ht="13.5">
      <c r="B2312" s="240"/>
      <c r="C2312" s="241"/>
      <c r="D2312" s="218" t="s">
        <v>189</v>
      </c>
      <c r="E2312" s="242" t="s">
        <v>22</v>
      </c>
      <c r="F2312" s="243" t="s">
        <v>1837</v>
      </c>
      <c r="G2312" s="241"/>
      <c r="H2312" s="244" t="s">
        <v>22</v>
      </c>
      <c r="I2312" s="245"/>
      <c r="J2312" s="241"/>
      <c r="K2312" s="241"/>
      <c r="L2312" s="246"/>
      <c r="M2312" s="247"/>
      <c r="N2312" s="248"/>
      <c r="O2312" s="248"/>
      <c r="P2312" s="248"/>
      <c r="Q2312" s="248"/>
      <c r="R2312" s="248"/>
      <c r="S2312" s="248"/>
      <c r="T2312" s="249"/>
      <c r="AT2312" s="250" t="s">
        <v>189</v>
      </c>
      <c r="AU2312" s="250" t="s">
        <v>84</v>
      </c>
      <c r="AV2312" s="14" t="s">
        <v>24</v>
      </c>
      <c r="AW2312" s="14" t="s">
        <v>39</v>
      </c>
      <c r="AX2312" s="14" t="s">
        <v>76</v>
      </c>
      <c r="AY2312" s="250" t="s">
        <v>179</v>
      </c>
    </row>
    <row r="2313" spans="2:65" s="12" customFormat="1" ht="13.5">
      <c r="B2313" s="216"/>
      <c r="C2313" s="217"/>
      <c r="D2313" s="218" t="s">
        <v>189</v>
      </c>
      <c r="E2313" s="219" t="s">
        <v>22</v>
      </c>
      <c r="F2313" s="220" t="s">
        <v>1838</v>
      </c>
      <c r="G2313" s="217"/>
      <c r="H2313" s="221">
        <v>14</v>
      </c>
      <c r="I2313" s="222"/>
      <c r="J2313" s="217"/>
      <c r="K2313" s="217"/>
      <c r="L2313" s="223"/>
      <c r="M2313" s="224"/>
      <c r="N2313" s="225"/>
      <c r="O2313" s="225"/>
      <c r="P2313" s="225"/>
      <c r="Q2313" s="225"/>
      <c r="R2313" s="225"/>
      <c r="S2313" s="225"/>
      <c r="T2313" s="226"/>
      <c r="AT2313" s="227" t="s">
        <v>189</v>
      </c>
      <c r="AU2313" s="227" t="s">
        <v>84</v>
      </c>
      <c r="AV2313" s="12" t="s">
        <v>84</v>
      </c>
      <c r="AW2313" s="12" t="s">
        <v>39</v>
      </c>
      <c r="AX2313" s="12" t="s">
        <v>76</v>
      </c>
      <c r="AY2313" s="227" t="s">
        <v>179</v>
      </c>
    </row>
    <row r="2314" spans="2:65" s="14" customFormat="1" ht="13.5">
      <c r="B2314" s="240"/>
      <c r="C2314" s="241"/>
      <c r="D2314" s="218" t="s">
        <v>189</v>
      </c>
      <c r="E2314" s="242" t="s">
        <v>22</v>
      </c>
      <c r="F2314" s="243" t="s">
        <v>2177</v>
      </c>
      <c r="G2314" s="241"/>
      <c r="H2314" s="244" t="s">
        <v>22</v>
      </c>
      <c r="I2314" s="245"/>
      <c r="J2314" s="241"/>
      <c r="K2314" s="241"/>
      <c r="L2314" s="246"/>
      <c r="M2314" s="247"/>
      <c r="N2314" s="248"/>
      <c r="O2314" s="248"/>
      <c r="P2314" s="248"/>
      <c r="Q2314" s="248"/>
      <c r="R2314" s="248"/>
      <c r="S2314" s="248"/>
      <c r="T2314" s="249"/>
      <c r="AT2314" s="250" t="s">
        <v>189</v>
      </c>
      <c r="AU2314" s="250" t="s">
        <v>84</v>
      </c>
      <c r="AV2314" s="14" t="s">
        <v>24</v>
      </c>
      <c r="AW2314" s="14" t="s">
        <v>39</v>
      </c>
      <c r="AX2314" s="14" t="s">
        <v>76</v>
      </c>
      <c r="AY2314" s="250" t="s">
        <v>179</v>
      </c>
    </row>
    <row r="2315" spans="2:65" s="12" customFormat="1" ht="13.5">
      <c r="B2315" s="216"/>
      <c r="C2315" s="217"/>
      <c r="D2315" s="218" t="s">
        <v>189</v>
      </c>
      <c r="E2315" s="219" t="s">
        <v>22</v>
      </c>
      <c r="F2315" s="220" t="s">
        <v>2178</v>
      </c>
      <c r="G2315" s="217"/>
      <c r="H2315" s="221">
        <v>2</v>
      </c>
      <c r="I2315" s="222"/>
      <c r="J2315" s="217"/>
      <c r="K2315" s="217"/>
      <c r="L2315" s="223"/>
      <c r="M2315" s="224"/>
      <c r="N2315" s="225"/>
      <c r="O2315" s="225"/>
      <c r="P2315" s="225"/>
      <c r="Q2315" s="225"/>
      <c r="R2315" s="225"/>
      <c r="S2315" s="225"/>
      <c r="T2315" s="226"/>
      <c r="AT2315" s="227" t="s">
        <v>189</v>
      </c>
      <c r="AU2315" s="227" t="s">
        <v>84</v>
      </c>
      <c r="AV2315" s="12" t="s">
        <v>84</v>
      </c>
      <c r="AW2315" s="12" t="s">
        <v>39</v>
      </c>
      <c r="AX2315" s="12" t="s">
        <v>76</v>
      </c>
      <c r="AY2315" s="227" t="s">
        <v>179</v>
      </c>
    </row>
    <row r="2316" spans="2:65" s="14" customFormat="1" ht="13.5">
      <c r="B2316" s="240"/>
      <c r="C2316" s="241"/>
      <c r="D2316" s="218" t="s">
        <v>189</v>
      </c>
      <c r="E2316" s="242" t="s">
        <v>22</v>
      </c>
      <c r="F2316" s="243" t="s">
        <v>1832</v>
      </c>
      <c r="G2316" s="241"/>
      <c r="H2316" s="244" t="s">
        <v>22</v>
      </c>
      <c r="I2316" s="245"/>
      <c r="J2316" s="241"/>
      <c r="K2316" s="241"/>
      <c r="L2316" s="246"/>
      <c r="M2316" s="247"/>
      <c r="N2316" s="248"/>
      <c r="O2316" s="248"/>
      <c r="P2316" s="248"/>
      <c r="Q2316" s="248"/>
      <c r="R2316" s="248"/>
      <c r="S2316" s="248"/>
      <c r="T2316" s="249"/>
      <c r="AT2316" s="250" t="s">
        <v>189</v>
      </c>
      <c r="AU2316" s="250" t="s">
        <v>84</v>
      </c>
      <c r="AV2316" s="14" t="s">
        <v>24</v>
      </c>
      <c r="AW2316" s="14" t="s">
        <v>39</v>
      </c>
      <c r="AX2316" s="14" t="s">
        <v>76</v>
      </c>
      <c r="AY2316" s="250" t="s">
        <v>179</v>
      </c>
    </row>
    <row r="2317" spans="2:65" s="12" customFormat="1" ht="13.5">
      <c r="B2317" s="216"/>
      <c r="C2317" s="217"/>
      <c r="D2317" s="218" t="s">
        <v>189</v>
      </c>
      <c r="E2317" s="219" t="s">
        <v>22</v>
      </c>
      <c r="F2317" s="220" t="s">
        <v>24</v>
      </c>
      <c r="G2317" s="217"/>
      <c r="H2317" s="221">
        <v>1</v>
      </c>
      <c r="I2317" s="222"/>
      <c r="J2317" s="217"/>
      <c r="K2317" s="217"/>
      <c r="L2317" s="223"/>
      <c r="M2317" s="224"/>
      <c r="N2317" s="225"/>
      <c r="O2317" s="225"/>
      <c r="P2317" s="225"/>
      <c r="Q2317" s="225"/>
      <c r="R2317" s="225"/>
      <c r="S2317" s="225"/>
      <c r="T2317" s="226"/>
      <c r="AT2317" s="227" t="s">
        <v>189</v>
      </c>
      <c r="AU2317" s="227" t="s">
        <v>84</v>
      </c>
      <c r="AV2317" s="12" t="s">
        <v>84</v>
      </c>
      <c r="AW2317" s="12" t="s">
        <v>39</v>
      </c>
      <c r="AX2317" s="12" t="s">
        <v>76</v>
      </c>
      <c r="AY2317" s="227" t="s">
        <v>179</v>
      </c>
    </row>
    <row r="2318" spans="2:65" s="14" customFormat="1" ht="13.5">
      <c r="B2318" s="240"/>
      <c r="C2318" s="241"/>
      <c r="D2318" s="218" t="s">
        <v>189</v>
      </c>
      <c r="E2318" s="242" t="s">
        <v>22</v>
      </c>
      <c r="F2318" s="243" t="s">
        <v>2179</v>
      </c>
      <c r="G2318" s="241"/>
      <c r="H2318" s="244" t="s">
        <v>22</v>
      </c>
      <c r="I2318" s="245"/>
      <c r="J2318" s="241"/>
      <c r="K2318" s="241"/>
      <c r="L2318" s="246"/>
      <c r="M2318" s="247"/>
      <c r="N2318" s="248"/>
      <c r="O2318" s="248"/>
      <c r="P2318" s="248"/>
      <c r="Q2318" s="248"/>
      <c r="R2318" s="248"/>
      <c r="S2318" s="248"/>
      <c r="T2318" s="249"/>
      <c r="AT2318" s="250" t="s">
        <v>189</v>
      </c>
      <c r="AU2318" s="250" t="s">
        <v>84</v>
      </c>
      <c r="AV2318" s="14" t="s">
        <v>24</v>
      </c>
      <c r="AW2318" s="14" t="s">
        <v>39</v>
      </c>
      <c r="AX2318" s="14" t="s">
        <v>76</v>
      </c>
      <c r="AY2318" s="250" t="s">
        <v>179</v>
      </c>
    </row>
    <row r="2319" spans="2:65" s="12" customFormat="1" ht="13.5">
      <c r="B2319" s="216"/>
      <c r="C2319" s="217"/>
      <c r="D2319" s="218" t="s">
        <v>189</v>
      </c>
      <c r="E2319" s="219" t="s">
        <v>22</v>
      </c>
      <c r="F2319" s="220" t="s">
        <v>1743</v>
      </c>
      <c r="G2319" s="217"/>
      <c r="H2319" s="221">
        <v>1</v>
      </c>
      <c r="I2319" s="222"/>
      <c r="J2319" s="217"/>
      <c r="K2319" s="217"/>
      <c r="L2319" s="223"/>
      <c r="M2319" s="224"/>
      <c r="N2319" s="225"/>
      <c r="O2319" s="225"/>
      <c r="P2319" s="225"/>
      <c r="Q2319" s="225"/>
      <c r="R2319" s="225"/>
      <c r="S2319" s="225"/>
      <c r="T2319" s="226"/>
      <c r="AT2319" s="227" t="s">
        <v>189</v>
      </c>
      <c r="AU2319" s="227" t="s">
        <v>84</v>
      </c>
      <c r="AV2319" s="12" t="s">
        <v>84</v>
      </c>
      <c r="AW2319" s="12" t="s">
        <v>39</v>
      </c>
      <c r="AX2319" s="12" t="s">
        <v>76</v>
      </c>
      <c r="AY2319" s="227" t="s">
        <v>179</v>
      </c>
    </row>
    <row r="2320" spans="2:65" s="13" customFormat="1" ht="13.5">
      <c r="B2320" s="228"/>
      <c r="C2320" s="229"/>
      <c r="D2320" s="230" t="s">
        <v>189</v>
      </c>
      <c r="E2320" s="231" t="s">
        <v>22</v>
      </c>
      <c r="F2320" s="232" t="s">
        <v>191</v>
      </c>
      <c r="G2320" s="229"/>
      <c r="H2320" s="233">
        <v>18</v>
      </c>
      <c r="I2320" s="234"/>
      <c r="J2320" s="229"/>
      <c r="K2320" s="229"/>
      <c r="L2320" s="235"/>
      <c r="M2320" s="236"/>
      <c r="N2320" s="237"/>
      <c r="O2320" s="237"/>
      <c r="P2320" s="237"/>
      <c r="Q2320" s="237"/>
      <c r="R2320" s="237"/>
      <c r="S2320" s="237"/>
      <c r="T2320" s="238"/>
      <c r="AT2320" s="239" t="s">
        <v>189</v>
      </c>
      <c r="AU2320" s="239" t="s">
        <v>84</v>
      </c>
      <c r="AV2320" s="13" t="s">
        <v>187</v>
      </c>
      <c r="AW2320" s="13" t="s">
        <v>39</v>
      </c>
      <c r="AX2320" s="13" t="s">
        <v>24</v>
      </c>
      <c r="AY2320" s="239" t="s">
        <v>179</v>
      </c>
    </row>
    <row r="2321" spans="2:65" s="1" customFormat="1" ht="22.5" customHeight="1">
      <c r="B2321" s="41"/>
      <c r="C2321" s="204" t="s">
        <v>2180</v>
      </c>
      <c r="D2321" s="204" t="s">
        <v>182</v>
      </c>
      <c r="E2321" s="205" t="s">
        <v>2181</v>
      </c>
      <c r="F2321" s="206" t="s">
        <v>2182</v>
      </c>
      <c r="G2321" s="207" t="s">
        <v>328</v>
      </c>
      <c r="H2321" s="208">
        <v>18</v>
      </c>
      <c r="I2321" s="209"/>
      <c r="J2321" s="210">
        <f>ROUND(I2321*H2321,2)</f>
        <v>0</v>
      </c>
      <c r="K2321" s="206" t="s">
        <v>280</v>
      </c>
      <c r="L2321" s="61"/>
      <c r="M2321" s="211" t="s">
        <v>22</v>
      </c>
      <c r="N2321" s="212" t="s">
        <v>47</v>
      </c>
      <c r="O2321" s="42"/>
      <c r="P2321" s="213">
        <f>O2321*H2321</f>
        <v>0</v>
      </c>
      <c r="Q2321" s="213">
        <v>0</v>
      </c>
      <c r="R2321" s="213">
        <f>Q2321*H2321</f>
        <v>0</v>
      </c>
      <c r="S2321" s="213">
        <v>0</v>
      </c>
      <c r="T2321" s="214">
        <f>S2321*H2321</f>
        <v>0</v>
      </c>
      <c r="AR2321" s="24" t="s">
        <v>266</v>
      </c>
      <c r="AT2321" s="24" t="s">
        <v>182</v>
      </c>
      <c r="AU2321" s="24" t="s">
        <v>84</v>
      </c>
      <c r="AY2321" s="24" t="s">
        <v>179</v>
      </c>
      <c r="BE2321" s="215">
        <f>IF(N2321="základní",J2321,0)</f>
        <v>0</v>
      </c>
      <c r="BF2321" s="215">
        <f>IF(N2321="snížená",J2321,0)</f>
        <v>0</v>
      </c>
      <c r="BG2321" s="215">
        <f>IF(N2321="zákl. přenesená",J2321,0)</f>
        <v>0</v>
      </c>
      <c r="BH2321" s="215">
        <f>IF(N2321="sníž. přenesená",J2321,0)</f>
        <v>0</v>
      </c>
      <c r="BI2321" s="215">
        <f>IF(N2321="nulová",J2321,0)</f>
        <v>0</v>
      </c>
      <c r="BJ2321" s="24" t="s">
        <v>24</v>
      </c>
      <c r="BK2321" s="215">
        <f>ROUND(I2321*H2321,2)</f>
        <v>0</v>
      </c>
      <c r="BL2321" s="24" t="s">
        <v>266</v>
      </c>
      <c r="BM2321" s="24" t="s">
        <v>2183</v>
      </c>
    </row>
    <row r="2322" spans="2:65" s="14" customFormat="1" ht="13.5">
      <c r="B2322" s="240"/>
      <c r="C2322" s="241"/>
      <c r="D2322" s="218" t="s">
        <v>189</v>
      </c>
      <c r="E2322" s="242" t="s">
        <v>22</v>
      </c>
      <c r="F2322" s="243" t="s">
        <v>1837</v>
      </c>
      <c r="G2322" s="241"/>
      <c r="H2322" s="244" t="s">
        <v>22</v>
      </c>
      <c r="I2322" s="245"/>
      <c r="J2322" s="241"/>
      <c r="K2322" s="241"/>
      <c r="L2322" s="246"/>
      <c r="M2322" s="247"/>
      <c r="N2322" s="248"/>
      <c r="O2322" s="248"/>
      <c r="P2322" s="248"/>
      <c r="Q2322" s="248"/>
      <c r="R2322" s="248"/>
      <c r="S2322" s="248"/>
      <c r="T2322" s="249"/>
      <c r="AT2322" s="250" t="s">
        <v>189</v>
      </c>
      <c r="AU2322" s="250" t="s">
        <v>84</v>
      </c>
      <c r="AV2322" s="14" t="s">
        <v>24</v>
      </c>
      <c r="AW2322" s="14" t="s">
        <v>39</v>
      </c>
      <c r="AX2322" s="14" t="s">
        <v>76</v>
      </c>
      <c r="AY2322" s="250" t="s">
        <v>179</v>
      </c>
    </row>
    <row r="2323" spans="2:65" s="12" customFormat="1" ht="13.5">
      <c r="B2323" s="216"/>
      <c r="C2323" s="217"/>
      <c r="D2323" s="218" t="s">
        <v>189</v>
      </c>
      <c r="E2323" s="219" t="s">
        <v>22</v>
      </c>
      <c r="F2323" s="220" t="s">
        <v>1838</v>
      </c>
      <c r="G2323" s="217"/>
      <c r="H2323" s="221">
        <v>14</v>
      </c>
      <c r="I2323" s="222"/>
      <c r="J2323" s="217"/>
      <c r="K2323" s="217"/>
      <c r="L2323" s="223"/>
      <c r="M2323" s="224"/>
      <c r="N2323" s="225"/>
      <c r="O2323" s="225"/>
      <c r="P2323" s="225"/>
      <c r="Q2323" s="225"/>
      <c r="R2323" s="225"/>
      <c r="S2323" s="225"/>
      <c r="T2323" s="226"/>
      <c r="AT2323" s="227" t="s">
        <v>189</v>
      </c>
      <c r="AU2323" s="227" t="s">
        <v>84</v>
      </c>
      <c r="AV2323" s="12" t="s">
        <v>84</v>
      </c>
      <c r="AW2323" s="12" t="s">
        <v>39</v>
      </c>
      <c r="AX2323" s="12" t="s">
        <v>76</v>
      </c>
      <c r="AY2323" s="227" t="s">
        <v>179</v>
      </c>
    </row>
    <row r="2324" spans="2:65" s="14" customFormat="1" ht="13.5">
      <c r="B2324" s="240"/>
      <c r="C2324" s="241"/>
      <c r="D2324" s="218" t="s">
        <v>189</v>
      </c>
      <c r="E2324" s="242" t="s">
        <v>22</v>
      </c>
      <c r="F2324" s="243" t="s">
        <v>1824</v>
      </c>
      <c r="G2324" s="241"/>
      <c r="H2324" s="244" t="s">
        <v>22</v>
      </c>
      <c r="I2324" s="245"/>
      <c r="J2324" s="241"/>
      <c r="K2324" s="241"/>
      <c r="L2324" s="246"/>
      <c r="M2324" s="247"/>
      <c r="N2324" s="248"/>
      <c r="O2324" s="248"/>
      <c r="P2324" s="248"/>
      <c r="Q2324" s="248"/>
      <c r="R2324" s="248"/>
      <c r="S2324" s="248"/>
      <c r="T2324" s="249"/>
      <c r="AT2324" s="250" t="s">
        <v>189</v>
      </c>
      <c r="AU2324" s="250" t="s">
        <v>84</v>
      </c>
      <c r="AV2324" s="14" t="s">
        <v>24</v>
      </c>
      <c r="AW2324" s="14" t="s">
        <v>39</v>
      </c>
      <c r="AX2324" s="14" t="s">
        <v>76</v>
      </c>
      <c r="AY2324" s="250" t="s">
        <v>179</v>
      </c>
    </row>
    <row r="2325" spans="2:65" s="12" customFormat="1" ht="13.5">
      <c r="B2325" s="216"/>
      <c r="C2325" s="217"/>
      <c r="D2325" s="218" t="s">
        <v>189</v>
      </c>
      <c r="E2325" s="219" t="s">
        <v>22</v>
      </c>
      <c r="F2325" s="220" t="s">
        <v>84</v>
      </c>
      <c r="G2325" s="217"/>
      <c r="H2325" s="221">
        <v>2</v>
      </c>
      <c r="I2325" s="222"/>
      <c r="J2325" s="217"/>
      <c r="K2325" s="217"/>
      <c r="L2325" s="223"/>
      <c r="M2325" s="224"/>
      <c r="N2325" s="225"/>
      <c r="O2325" s="225"/>
      <c r="P2325" s="225"/>
      <c r="Q2325" s="225"/>
      <c r="R2325" s="225"/>
      <c r="S2325" s="225"/>
      <c r="T2325" s="226"/>
      <c r="AT2325" s="227" t="s">
        <v>189</v>
      </c>
      <c r="AU2325" s="227" t="s">
        <v>84</v>
      </c>
      <c r="AV2325" s="12" t="s">
        <v>84</v>
      </c>
      <c r="AW2325" s="12" t="s">
        <v>39</v>
      </c>
      <c r="AX2325" s="12" t="s">
        <v>76</v>
      </c>
      <c r="AY2325" s="227" t="s">
        <v>179</v>
      </c>
    </row>
    <row r="2326" spans="2:65" s="14" customFormat="1" ht="13.5">
      <c r="B2326" s="240"/>
      <c r="C2326" s="241"/>
      <c r="D2326" s="218" t="s">
        <v>189</v>
      </c>
      <c r="E2326" s="242" t="s">
        <v>22</v>
      </c>
      <c r="F2326" s="243" t="s">
        <v>1832</v>
      </c>
      <c r="G2326" s="241"/>
      <c r="H2326" s="244" t="s">
        <v>22</v>
      </c>
      <c r="I2326" s="245"/>
      <c r="J2326" s="241"/>
      <c r="K2326" s="241"/>
      <c r="L2326" s="246"/>
      <c r="M2326" s="247"/>
      <c r="N2326" s="248"/>
      <c r="O2326" s="248"/>
      <c r="P2326" s="248"/>
      <c r="Q2326" s="248"/>
      <c r="R2326" s="248"/>
      <c r="S2326" s="248"/>
      <c r="T2326" s="249"/>
      <c r="AT2326" s="250" t="s">
        <v>189</v>
      </c>
      <c r="AU2326" s="250" t="s">
        <v>84</v>
      </c>
      <c r="AV2326" s="14" t="s">
        <v>24</v>
      </c>
      <c r="AW2326" s="14" t="s">
        <v>39</v>
      </c>
      <c r="AX2326" s="14" t="s">
        <v>76</v>
      </c>
      <c r="AY2326" s="250" t="s">
        <v>179</v>
      </c>
    </row>
    <row r="2327" spans="2:65" s="12" customFormat="1" ht="13.5">
      <c r="B2327" s="216"/>
      <c r="C2327" s="217"/>
      <c r="D2327" s="218" t="s">
        <v>189</v>
      </c>
      <c r="E2327" s="219" t="s">
        <v>22</v>
      </c>
      <c r="F2327" s="220" t="s">
        <v>24</v>
      </c>
      <c r="G2327" s="217"/>
      <c r="H2327" s="221">
        <v>1</v>
      </c>
      <c r="I2327" s="222"/>
      <c r="J2327" s="217"/>
      <c r="K2327" s="217"/>
      <c r="L2327" s="223"/>
      <c r="M2327" s="224"/>
      <c r="N2327" s="225"/>
      <c r="O2327" s="225"/>
      <c r="P2327" s="225"/>
      <c r="Q2327" s="225"/>
      <c r="R2327" s="225"/>
      <c r="S2327" s="225"/>
      <c r="T2327" s="226"/>
      <c r="AT2327" s="227" t="s">
        <v>189</v>
      </c>
      <c r="AU2327" s="227" t="s">
        <v>84</v>
      </c>
      <c r="AV2327" s="12" t="s">
        <v>84</v>
      </c>
      <c r="AW2327" s="12" t="s">
        <v>39</v>
      </c>
      <c r="AX2327" s="12" t="s">
        <v>76</v>
      </c>
      <c r="AY2327" s="227" t="s">
        <v>179</v>
      </c>
    </row>
    <row r="2328" spans="2:65" s="14" customFormat="1" ht="13.5">
      <c r="B2328" s="240"/>
      <c r="C2328" s="241"/>
      <c r="D2328" s="218" t="s">
        <v>189</v>
      </c>
      <c r="E2328" s="242" t="s">
        <v>22</v>
      </c>
      <c r="F2328" s="243" t="s">
        <v>1833</v>
      </c>
      <c r="G2328" s="241"/>
      <c r="H2328" s="244" t="s">
        <v>22</v>
      </c>
      <c r="I2328" s="245"/>
      <c r="J2328" s="241"/>
      <c r="K2328" s="241"/>
      <c r="L2328" s="246"/>
      <c r="M2328" s="247"/>
      <c r="N2328" s="248"/>
      <c r="O2328" s="248"/>
      <c r="P2328" s="248"/>
      <c r="Q2328" s="248"/>
      <c r="R2328" s="248"/>
      <c r="S2328" s="248"/>
      <c r="T2328" s="249"/>
      <c r="AT2328" s="250" t="s">
        <v>189</v>
      </c>
      <c r="AU2328" s="250" t="s">
        <v>84</v>
      </c>
      <c r="AV2328" s="14" t="s">
        <v>24</v>
      </c>
      <c r="AW2328" s="14" t="s">
        <v>39</v>
      </c>
      <c r="AX2328" s="14" t="s">
        <v>76</v>
      </c>
      <c r="AY2328" s="250" t="s">
        <v>179</v>
      </c>
    </row>
    <row r="2329" spans="2:65" s="12" customFormat="1" ht="13.5">
      <c r="B2329" s="216"/>
      <c r="C2329" s="217"/>
      <c r="D2329" s="218" t="s">
        <v>189</v>
      </c>
      <c r="E2329" s="219" t="s">
        <v>22</v>
      </c>
      <c r="F2329" s="220" t="s">
        <v>24</v>
      </c>
      <c r="G2329" s="217"/>
      <c r="H2329" s="221">
        <v>1</v>
      </c>
      <c r="I2329" s="222"/>
      <c r="J2329" s="217"/>
      <c r="K2329" s="217"/>
      <c r="L2329" s="223"/>
      <c r="M2329" s="224"/>
      <c r="N2329" s="225"/>
      <c r="O2329" s="225"/>
      <c r="P2329" s="225"/>
      <c r="Q2329" s="225"/>
      <c r="R2329" s="225"/>
      <c r="S2329" s="225"/>
      <c r="T2329" s="226"/>
      <c r="AT2329" s="227" t="s">
        <v>189</v>
      </c>
      <c r="AU2329" s="227" t="s">
        <v>84</v>
      </c>
      <c r="AV2329" s="12" t="s">
        <v>84</v>
      </c>
      <c r="AW2329" s="12" t="s">
        <v>39</v>
      </c>
      <c r="AX2329" s="12" t="s">
        <v>76</v>
      </c>
      <c r="AY2329" s="227" t="s">
        <v>179</v>
      </c>
    </row>
    <row r="2330" spans="2:65" s="12" customFormat="1" ht="13.5">
      <c r="B2330" s="216"/>
      <c r="C2330" s="217"/>
      <c r="D2330" s="218" t="s">
        <v>189</v>
      </c>
      <c r="E2330" s="219" t="s">
        <v>22</v>
      </c>
      <c r="F2330" s="220" t="s">
        <v>22</v>
      </c>
      <c r="G2330" s="217"/>
      <c r="H2330" s="221">
        <v>0</v>
      </c>
      <c r="I2330" s="222"/>
      <c r="J2330" s="217"/>
      <c r="K2330" s="217"/>
      <c r="L2330" s="223"/>
      <c r="M2330" s="224"/>
      <c r="N2330" s="225"/>
      <c r="O2330" s="225"/>
      <c r="P2330" s="225"/>
      <c r="Q2330" s="225"/>
      <c r="R2330" s="225"/>
      <c r="S2330" s="225"/>
      <c r="T2330" s="226"/>
      <c r="AT2330" s="227" t="s">
        <v>189</v>
      </c>
      <c r="AU2330" s="227" t="s">
        <v>84</v>
      </c>
      <c r="AV2330" s="12" t="s">
        <v>84</v>
      </c>
      <c r="AW2330" s="12" t="s">
        <v>6</v>
      </c>
      <c r="AX2330" s="12" t="s">
        <v>76</v>
      </c>
      <c r="AY2330" s="227" t="s">
        <v>179</v>
      </c>
    </row>
    <row r="2331" spans="2:65" s="13" customFormat="1" ht="13.5">
      <c r="B2331" s="228"/>
      <c r="C2331" s="229"/>
      <c r="D2331" s="230" t="s">
        <v>189</v>
      </c>
      <c r="E2331" s="231" t="s">
        <v>22</v>
      </c>
      <c r="F2331" s="232" t="s">
        <v>191</v>
      </c>
      <c r="G2331" s="229"/>
      <c r="H2331" s="233">
        <v>18</v>
      </c>
      <c r="I2331" s="234"/>
      <c r="J2331" s="229"/>
      <c r="K2331" s="229"/>
      <c r="L2331" s="235"/>
      <c r="M2331" s="236"/>
      <c r="N2331" s="237"/>
      <c r="O2331" s="237"/>
      <c r="P2331" s="237"/>
      <c r="Q2331" s="237"/>
      <c r="R2331" s="237"/>
      <c r="S2331" s="237"/>
      <c r="T2331" s="238"/>
      <c r="AT2331" s="239" t="s">
        <v>189</v>
      </c>
      <c r="AU2331" s="239" t="s">
        <v>84</v>
      </c>
      <c r="AV2331" s="13" t="s">
        <v>187</v>
      </c>
      <c r="AW2331" s="13" t="s">
        <v>39</v>
      </c>
      <c r="AX2331" s="13" t="s">
        <v>24</v>
      </c>
      <c r="AY2331" s="239" t="s">
        <v>179</v>
      </c>
    </row>
    <row r="2332" spans="2:65" s="1" customFormat="1" ht="31.5" customHeight="1">
      <c r="B2332" s="41"/>
      <c r="C2332" s="204" t="s">
        <v>1518</v>
      </c>
      <c r="D2332" s="204" t="s">
        <v>182</v>
      </c>
      <c r="E2332" s="205" t="s">
        <v>2184</v>
      </c>
      <c r="F2332" s="206" t="s">
        <v>2185</v>
      </c>
      <c r="G2332" s="207" t="s">
        <v>212</v>
      </c>
      <c r="H2332" s="208">
        <v>0.218</v>
      </c>
      <c r="I2332" s="209"/>
      <c r="J2332" s="210">
        <f>ROUND(I2332*H2332,2)</f>
        <v>0</v>
      </c>
      <c r="K2332" s="206" t="s">
        <v>186</v>
      </c>
      <c r="L2332" s="61"/>
      <c r="M2332" s="211" t="s">
        <v>22</v>
      </c>
      <c r="N2332" s="269" t="s">
        <v>47</v>
      </c>
      <c r="O2332" s="270"/>
      <c r="P2332" s="271">
        <f>O2332*H2332</f>
        <v>0</v>
      </c>
      <c r="Q2332" s="271">
        <v>0</v>
      </c>
      <c r="R2332" s="271">
        <f>Q2332*H2332</f>
        <v>0</v>
      </c>
      <c r="S2332" s="271">
        <v>0</v>
      </c>
      <c r="T2332" s="272">
        <f>S2332*H2332</f>
        <v>0</v>
      </c>
      <c r="AR2332" s="24" t="s">
        <v>266</v>
      </c>
      <c r="AT2332" s="24" t="s">
        <v>182</v>
      </c>
      <c r="AU2332" s="24" t="s">
        <v>84</v>
      </c>
      <c r="AY2332" s="24" t="s">
        <v>179</v>
      </c>
      <c r="BE2332" s="215">
        <f>IF(N2332="základní",J2332,0)</f>
        <v>0</v>
      </c>
      <c r="BF2332" s="215">
        <f>IF(N2332="snížená",J2332,0)</f>
        <v>0</v>
      </c>
      <c r="BG2332" s="215">
        <f>IF(N2332="zákl. přenesená",J2332,0)</f>
        <v>0</v>
      </c>
      <c r="BH2332" s="215">
        <f>IF(N2332="sníž. přenesená",J2332,0)</f>
        <v>0</v>
      </c>
      <c r="BI2332" s="215">
        <f>IF(N2332="nulová",J2332,0)</f>
        <v>0</v>
      </c>
      <c r="BJ2332" s="24" t="s">
        <v>24</v>
      </c>
      <c r="BK2332" s="215">
        <f>ROUND(I2332*H2332,2)</f>
        <v>0</v>
      </c>
      <c r="BL2332" s="24" t="s">
        <v>266</v>
      </c>
      <c r="BM2332" s="24" t="s">
        <v>2186</v>
      </c>
    </row>
    <row r="2333" spans="2:65" s="1" customFormat="1" ht="6.95" customHeight="1">
      <c r="B2333" s="56"/>
      <c r="C2333" s="57"/>
      <c r="D2333" s="57"/>
      <c r="E2333" s="57"/>
      <c r="F2333" s="57"/>
      <c r="G2333" s="57"/>
      <c r="H2333" s="57"/>
      <c r="I2333" s="148"/>
      <c r="J2333" s="57"/>
      <c r="K2333" s="57"/>
      <c r="L2333" s="61"/>
    </row>
  </sheetData>
  <sheetProtection algorithmName="SHA-512" hashValue="39tjpJsX30k4IGgu9Z82g9UGwQpjMA7tFo8z5YWstz3YDi7w0lgwrf4CYvvlEobOUA4ARUD99QVTGf5Ik8Cx/w==" saltValue="GSCxsufX4NHJ72YgAOZ4dA==" spinCount="100000" sheet="1" objects="1" scenarios="1" formatCells="0" formatColumns="0" formatRows="0" sort="0" autoFilter="0"/>
  <autoFilter ref="C121:K2332"/>
  <mergeCells count="12">
    <mergeCell ref="G1:H1"/>
    <mergeCell ref="L2:V2"/>
    <mergeCell ref="E49:H49"/>
    <mergeCell ref="E51:H51"/>
    <mergeCell ref="E110:H110"/>
    <mergeCell ref="E112:H112"/>
    <mergeCell ref="E114:H114"/>
    <mergeCell ref="E7:H7"/>
    <mergeCell ref="E9:H9"/>
    <mergeCell ref="E11:H11"/>
    <mergeCell ref="E26:H26"/>
    <mergeCell ref="E47:H47"/>
  </mergeCells>
  <hyperlinks>
    <hyperlink ref="F1:G1" location="C2" display="1) Krycí list soupisu"/>
    <hyperlink ref="G1:H1" location="C58" display="2) Rekapitulace"/>
    <hyperlink ref="J1" location="C12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108</v>
      </c>
      <c r="G1" s="410" t="s">
        <v>109</v>
      </c>
      <c r="H1" s="410"/>
      <c r="I1" s="124"/>
      <c r="J1" s="123" t="s">
        <v>110</v>
      </c>
      <c r="K1" s="122" t="s">
        <v>111</v>
      </c>
      <c r="L1" s="123" t="s">
        <v>112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402"/>
      <c r="M2" s="402"/>
      <c r="N2" s="402"/>
      <c r="O2" s="402"/>
      <c r="P2" s="402"/>
      <c r="Q2" s="402"/>
      <c r="R2" s="402"/>
      <c r="S2" s="402"/>
      <c r="T2" s="402"/>
      <c r="U2" s="402"/>
      <c r="V2" s="402"/>
      <c r="AT2" s="24" t="s">
        <v>92</v>
      </c>
    </row>
    <row r="3" spans="1:70" ht="6.95" customHeight="1">
      <c r="B3" s="25"/>
      <c r="C3" s="26"/>
      <c r="D3" s="26"/>
      <c r="E3" s="26"/>
      <c r="F3" s="26"/>
      <c r="G3" s="26"/>
      <c r="H3" s="26"/>
      <c r="I3" s="125"/>
      <c r="J3" s="26"/>
      <c r="K3" s="27"/>
      <c r="AT3" s="24" t="s">
        <v>84</v>
      </c>
    </row>
    <row r="4" spans="1:70" ht="36.950000000000003" customHeight="1">
      <c r="B4" s="28"/>
      <c r="C4" s="29"/>
      <c r="D4" s="30" t="s">
        <v>113</v>
      </c>
      <c r="E4" s="29"/>
      <c r="F4" s="29"/>
      <c r="G4" s="29"/>
      <c r="H4" s="29"/>
      <c r="I4" s="126"/>
      <c r="J4" s="29"/>
      <c r="K4" s="31"/>
      <c r="M4" s="32" t="s">
        <v>12</v>
      </c>
      <c r="AT4" s="24" t="s">
        <v>6</v>
      </c>
    </row>
    <row r="5" spans="1:70" ht="6.95" customHeight="1">
      <c r="B5" s="28"/>
      <c r="C5" s="29"/>
      <c r="D5" s="29"/>
      <c r="E5" s="29"/>
      <c r="F5" s="29"/>
      <c r="G5" s="29"/>
      <c r="H5" s="29"/>
      <c r="I5" s="126"/>
      <c r="J5" s="29"/>
      <c r="K5" s="31"/>
    </row>
    <row r="6" spans="1:70">
      <c r="B6" s="28"/>
      <c r="C6" s="29"/>
      <c r="D6" s="37" t="s">
        <v>18</v>
      </c>
      <c r="E6" s="29"/>
      <c r="F6" s="29"/>
      <c r="G6" s="29"/>
      <c r="H6" s="29"/>
      <c r="I6" s="126"/>
      <c r="J6" s="29"/>
      <c r="K6" s="31"/>
    </row>
    <row r="7" spans="1:70" ht="22.5" customHeight="1">
      <c r="B7" s="28"/>
      <c r="C7" s="29"/>
      <c r="D7" s="29"/>
      <c r="E7" s="403" t="str">
        <f>'Rekapitulace stavby'!K6</f>
        <v>Gymnázium Litomyšl - Modernizace laboratoří přírodovědných předmětů - PP</v>
      </c>
      <c r="F7" s="404"/>
      <c r="G7" s="404"/>
      <c r="H7" s="404"/>
      <c r="I7" s="126"/>
      <c r="J7" s="29"/>
      <c r="K7" s="31"/>
    </row>
    <row r="8" spans="1:70">
      <c r="B8" s="28"/>
      <c r="C8" s="29"/>
      <c r="D8" s="37" t="s">
        <v>114</v>
      </c>
      <c r="E8" s="29"/>
      <c r="F8" s="29"/>
      <c r="G8" s="29"/>
      <c r="H8" s="29"/>
      <c r="I8" s="126"/>
      <c r="J8" s="29"/>
      <c r="K8" s="31"/>
    </row>
    <row r="9" spans="1:70" s="1" customFormat="1" ht="22.5" customHeight="1">
      <c r="B9" s="41"/>
      <c r="C9" s="42"/>
      <c r="D9" s="42"/>
      <c r="E9" s="403" t="s">
        <v>115</v>
      </c>
      <c r="F9" s="405"/>
      <c r="G9" s="405"/>
      <c r="H9" s="405"/>
      <c r="I9" s="127"/>
      <c r="J9" s="42"/>
      <c r="K9" s="45"/>
    </row>
    <row r="10" spans="1:70" s="1" customFormat="1">
      <c r="B10" s="41"/>
      <c r="C10" s="42"/>
      <c r="D10" s="37" t="s">
        <v>116</v>
      </c>
      <c r="E10" s="42"/>
      <c r="F10" s="42"/>
      <c r="G10" s="42"/>
      <c r="H10" s="42"/>
      <c r="I10" s="127"/>
      <c r="J10" s="42"/>
      <c r="K10" s="45"/>
    </row>
    <row r="11" spans="1:70" s="1" customFormat="1" ht="36.950000000000003" customHeight="1">
      <c r="B11" s="41"/>
      <c r="C11" s="42"/>
      <c r="D11" s="42"/>
      <c r="E11" s="406" t="s">
        <v>2187</v>
      </c>
      <c r="F11" s="405"/>
      <c r="G11" s="405"/>
      <c r="H11" s="405"/>
      <c r="I11" s="127"/>
      <c r="J11" s="42"/>
      <c r="K11" s="45"/>
    </row>
    <row r="12" spans="1:70" s="1" customFormat="1" ht="13.5">
      <c r="B12" s="41"/>
      <c r="C12" s="42"/>
      <c r="D12" s="42"/>
      <c r="E12" s="42"/>
      <c r="F12" s="42"/>
      <c r="G12" s="42"/>
      <c r="H12" s="42"/>
      <c r="I12" s="127"/>
      <c r="J12" s="42"/>
      <c r="K12" s="45"/>
    </row>
    <row r="13" spans="1:70" s="1" customFormat="1" ht="14.45" customHeight="1">
      <c r="B13" s="41"/>
      <c r="C13" s="42"/>
      <c r="D13" s="37" t="s">
        <v>21</v>
      </c>
      <c r="E13" s="42"/>
      <c r="F13" s="35" t="s">
        <v>22</v>
      </c>
      <c r="G13" s="42"/>
      <c r="H13" s="42"/>
      <c r="I13" s="128" t="s">
        <v>23</v>
      </c>
      <c r="J13" s="35" t="s">
        <v>22</v>
      </c>
      <c r="K13" s="45"/>
    </row>
    <row r="14" spans="1:70" s="1" customFormat="1" ht="14.45" customHeight="1">
      <c r="B14" s="41"/>
      <c r="C14" s="42"/>
      <c r="D14" s="37" t="s">
        <v>25</v>
      </c>
      <c r="E14" s="42"/>
      <c r="F14" s="35" t="s">
        <v>26</v>
      </c>
      <c r="G14" s="42"/>
      <c r="H14" s="42"/>
      <c r="I14" s="128" t="s">
        <v>27</v>
      </c>
      <c r="J14" s="129" t="str">
        <f>'Rekapitulace stavby'!AN8</f>
        <v>20.2.2017</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31</v>
      </c>
      <c r="E16" s="42"/>
      <c r="F16" s="42"/>
      <c r="G16" s="42"/>
      <c r="H16" s="42"/>
      <c r="I16" s="128" t="s">
        <v>32</v>
      </c>
      <c r="J16" s="35" t="s">
        <v>22</v>
      </c>
      <c r="K16" s="45"/>
    </row>
    <row r="17" spans="2:11" s="1" customFormat="1" ht="18" customHeight="1">
      <c r="B17" s="41"/>
      <c r="C17" s="42"/>
      <c r="D17" s="42"/>
      <c r="E17" s="35" t="s">
        <v>33</v>
      </c>
      <c r="F17" s="42"/>
      <c r="G17" s="42"/>
      <c r="H17" s="42"/>
      <c r="I17" s="128" t="s">
        <v>34</v>
      </c>
      <c r="J17" s="35" t="s">
        <v>22</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35</v>
      </c>
      <c r="E19" s="42"/>
      <c r="F19" s="42"/>
      <c r="G19" s="42"/>
      <c r="H19" s="42"/>
      <c r="I19" s="128" t="s">
        <v>32</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34</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37</v>
      </c>
      <c r="E22" s="42"/>
      <c r="F22" s="42"/>
      <c r="G22" s="42"/>
      <c r="H22" s="42"/>
      <c r="I22" s="128" t="s">
        <v>32</v>
      </c>
      <c r="J22" s="35" t="s">
        <v>22</v>
      </c>
      <c r="K22" s="45"/>
    </row>
    <row r="23" spans="2:11" s="1" customFormat="1" ht="18" customHeight="1">
      <c r="B23" s="41"/>
      <c r="C23" s="42"/>
      <c r="D23" s="42"/>
      <c r="E23" s="35" t="s">
        <v>38</v>
      </c>
      <c r="F23" s="42"/>
      <c r="G23" s="42"/>
      <c r="H23" s="42"/>
      <c r="I23" s="128" t="s">
        <v>34</v>
      </c>
      <c r="J23" s="35" t="s">
        <v>22</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40</v>
      </c>
      <c r="E25" s="42"/>
      <c r="F25" s="42"/>
      <c r="G25" s="42"/>
      <c r="H25" s="42"/>
      <c r="I25" s="127"/>
      <c r="J25" s="42"/>
      <c r="K25" s="45"/>
    </row>
    <row r="26" spans="2:11" s="7" customFormat="1" ht="22.5" customHeight="1">
      <c r="B26" s="130"/>
      <c r="C26" s="131"/>
      <c r="D26" s="131"/>
      <c r="E26" s="368" t="s">
        <v>22</v>
      </c>
      <c r="F26" s="368"/>
      <c r="G26" s="368"/>
      <c r="H26" s="368"/>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42</v>
      </c>
      <c r="E29" s="42"/>
      <c r="F29" s="42"/>
      <c r="G29" s="42"/>
      <c r="H29" s="42"/>
      <c r="I29" s="127"/>
      <c r="J29" s="137">
        <f>ROUND(J87,2)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44</v>
      </c>
      <c r="G31" s="42"/>
      <c r="H31" s="42"/>
      <c r="I31" s="138" t="s">
        <v>43</v>
      </c>
      <c r="J31" s="46" t="s">
        <v>45</v>
      </c>
      <c r="K31" s="45"/>
    </row>
    <row r="32" spans="2:11" s="1" customFormat="1" ht="14.45" customHeight="1">
      <c r="B32" s="41"/>
      <c r="C32" s="42"/>
      <c r="D32" s="49" t="s">
        <v>46</v>
      </c>
      <c r="E32" s="49" t="s">
        <v>47</v>
      </c>
      <c r="F32" s="139">
        <f>ROUND(SUM(BE87:BE178), 2)</f>
        <v>0</v>
      </c>
      <c r="G32" s="42"/>
      <c r="H32" s="42"/>
      <c r="I32" s="140">
        <v>0.21</v>
      </c>
      <c r="J32" s="139">
        <f>ROUND(ROUND((SUM(BE87:BE178)), 2)*I32, 2)</f>
        <v>0</v>
      </c>
      <c r="K32" s="45"/>
    </row>
    <row r="33" spans="2:11" s="1" customFormat="1" ht="14.45" customHeight="1">
      <c r="B33" s="41"/>
      <c r="C33" s="42"/>
      <c r="D33" s="42"/>
      <c r="E33" s="49" t="s">
        <v>48</v>
      </c>
      <c r="F33" s="139">
        <f>ROUND(SUM(BF87:BF178), 2)</f>
        <v>0</v>
      </c>
      <c r="G33" s="42"/>
      <c r="H33" s="42"/>
      <c r="I33" s="140">
        <v>0.15</v>
      </c>
      <c r="J33" s="139">
        <f>ROUND(ROUND((SUM(BF87:BF178)), 2)*I33, 2)</f>
        <v>0</v>
      </c>
      <c r="K33" s="45"/>
    </row>
    <row r="34" spans="2:11" s="1" customFormat="1" ht="14.45" hidden="1" customHeight="1">
      <c r="B34" s="41"/>
      <c r="C34" s="42"/>
      <c r="D34" s="42"/>
      <c r="E34" s="49" t="s">
        <v>49</v>
      </c>
      <c r="F34" s="139">
        <f>ROUND(SUM(BG87:BG178), 2)</f>
        <v>0</v>
      </c>
      <c r="G34" s="42"/>
      <c r="H34" s="42"/>
      <c r="I34" s="140">
        <v>0.21</v>
      </c>
      <c r="J34" s="139">
        <v>0</v>
      </c>
      <c r="K34" s="45"/>
    </row>
    <row r="35" spans="2:11" s="1" customFormat="1" ht="14.45" hidden="1" customHeight="1">
      <c r="B35" s="41"/>
      <c r="C35" s="42"/>
      <c r="D35" s="42"/>
      <c r="E35" s="49" t="s">
        <v>50</v>
      </c>
      <c r="F35" s="139">
        <f>ROUND(SUM(BH87:BH178), 2)</f>
        <v>0</v>
      </c>
      <c r="G35" s="42"/>
      <c r="H35" s="42"/>
      <c r="I35" s="140">
        <v>0.15</v>
      </c>
      <c r="J35" s="139">
        <v>0</v>
      </c>
      <c r="K35" s="45"/>
    </row>
    <row r="36" spans="2:11" s="1" customFormat="1" ht="14.45" hidden="1" customHeight="1">
      <c r="B36" s="41"/>
      <c r="C36" s="42"/>
      <c r="D36" s="42"/>
      <c r="E36" s="49" t="s">
        <v>51</v>
      </c>
      <c r="F36" s="139">
        <f>ROUND(SUM(BI87:BI178),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52</v>
      </c>
      <c r="E38" s="79"/>
      <c r="F38" s="79"/>
      <c r="G38" s="143" t="s">
        <v>53</v>
      </c>
      <c r="H38" s="144" t="s">
        <v>54</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118</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22.5" customHeight="1">
      <c r="B47" s="41"/>
      <c r="C47" s="42"/>
      <c r="D47" s="42"/>
      <c r="E47" s="403" t="str">
        <f>E7</f>
        <v>Gymnázium Litomyšl - Modernizace laboratoří přírodovědných předmětů - PP</v>
      </c>
      <c r="F47" s="404"/>
      <c r="G47" s="404"/>
      <c r="H47" s="404"/>
      <c r="I47" s="127"/>
      <c r="J47" s="42"/>
      <c r="K47" s="45"/>
    </row>
    <row r="48" spans="2:11">
      <c r="B48" s="28"/>
      <c r="C48" s="37" t="s">
        <v>114</v>
      </c>
      <c r="D48" s="29"/>
      <c r="E48" s="29"/>
      <c r="F48" s="29"/>
      <c r="G48" s="29"/>
      <c r="H48" s="29"/>
      <c r="I48" s="126"/>
      <c r="J48" s="29"/>
      <c r="K48" s="31"/>
    </row>
    <row r="49" spans="2:47" s="1" customFormat="1" ht="22.5" customHeight="1">
      <c r="B49" s="41"/>
      <c r="C49" s="42"/>
      <c r="D49" s="42"/>
      <c r="E49" s="403" t="s">
        <v>115</v>
      </c>
      <c r="F49" s="405"/>
      <c r="G49" s="405"/>
      <c r="H49" s="405"/>
      <c r="I49" s="127"/>
      <c r="J49" s="42"/>
      <c r="K49" s="45"/>
    </row>
    <row r="50" spans="2:47" s="1" customFormat="1" ht="14.45" customHeight="1">
      <c r="B50" s="41"/>
      <c r="C50" s="37" t="s">
        <v>116</v>
      </c>
      <c r="D50" s="42"/>
      <c r="E50" s="42"/>
      <c r="F50" s="42"/>
      <c r="G50" s="42"/>
      <c r="H50" s="42"/>
      <c r="I50" s="127"/>
      <c r="J50" s="42"/>
      <c r="K50" s="45"/>
    </row>
    <row r="51" spans="2:47" s="1" customFormat="1" ht="23.25" customHeight="1">
      <c r="B51" s="41"/>
      <c r="C51" s="42"/>
      <c r="D51" s="42"/>
      <c r="E51" s="406" t="str">
        <f>E11</f>
        <v>02 - Zdravotně technické instalace</v>
      </c>
      <c r="F51" s="405"/>
      <c r="G51" s="405"/>
      <c r="H51" s="405"/>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25</v>
      </c>
      <c r="D53" s="42"/>
      <c r="E53" s="42"/>
      <c r="F53" s="35" t="str">
        <f>F14</f>
        <v>Litomyšl</v>
      </c>
      <c r="G53" s="42"/>
      <c r="H53" s="42"/>
      <c r="I53" s="128" t="s">
        <v>27</v>
      </c>
      <c r="J53" s="129" t="str">
        <f>IF(J14="","",J14)</f>
        <v>20.2.2017</v>
      </c>
      <c r="K53" s="45"/>
    </row>
    <row r="54" spans="2:47" s="1" customFormat="1" ht="6.95" customHeight="1">
      <c r="B54" s="41"/>
      <c r="C54" s="42"/>
      <c r="D54" s="42"/>
      <c r="E54" s="42"/>
      <c r="F54" s="42"/>
      <c r="G54" s="42"/>
      <c r="H54" s="42"/>
      <c r="I54" s="127"/>
      <c r="J54" s="42"/>
      <c r="K54" s="45"/>
    </row>
    <row r="55" spans="2:47" s="1" customFormat="1">
      <c r="B55" s="41"/>
      <c r="C55" s="37" t="s">
        <v>31</v>
      </c>
      <c r="D55" s="42"/>
      <c r="E55" s="42"/>
      <c r="F55" s="35" t="str">
        <f>E17</f>
        <v>Pardubický kraj, Komenského náměstí 125, Pardubice</v>
      </c>
      <c r="G55" s="42"/>
      <c r="H55" s="42"/>
      <c r="I55" s="128" t="s">
        <v>37</v>
      </c>
      <c r="J55" s="35" t="str">
        <f>E23</f>
        <v>KIP spol. s r.o., Toulovcovo náměstí 156</v>
      </c>
      <c r="K55" s="45"/>
    </row>
    <row r="56" spans="2:47" s="1" customFormat="1" ht="14.45" customHeight="1">
      <c r="B56" s="41"/>
      <c r="C56" s="37" t="s">
        <v>35</v>
      </c>
      <c r="D56" s="42"/>
      <c r="E56" s="42"/>
      <c r="F56" s="35" t="str">
        <f>IF(E20="","",E20)</f>
        <v/>
      </c>
      <c r="G56" s="42"/>
      <c r="H56" s="42"/>
      <c r="I56" s="127"/>
      <c r="J56" s="42"/>
      <c r="K56" s="45"/>
    </row>
    <row r="57" spans="2:47" s="1" customFormat="1" ht="10.35" customHeight="1">
      <c r="B57" s="41"/>
      <c r="C57" s="42"/>
      <c r="D57" s="42"/>
      <c r="E57" s="42"/>
      <c r="F57" s="42"/>
      <c r="G57" s="42"/>
      <c r="H57" s="42"/>
      <c r="I57" s="127"/>
      <c r="J57" s="42"/>
      <c r="K57" s="45"/>
    </row>
    <row r="58" spans="2:47" s="1" customFormat="1" ht="29.25" customHeight="1">
      <c r="B58" s="41"/>
      <c r="C58" s="153" t="s">
        <v>119</v>
      </c>
      <c r="D58" s="141"/>
      <c r="E58" s="141"/>
      <c r="F58" s="141"/>
      <c r="G58" s="141"/>
      <c r="H58" s="141"/>
      <c r="I58" s="154"/>
      <c r="J58" s="155" t="s">
        <v>120</v>
      </c>
      <c r="K58" s="156"/>
    </row>
    <row r="59" spans="2:47" s="1" customFormat="1" ht="10.35" customHeight="1">
      <c r="B59" s="41"/>
      <c r="C59" s="42"/>
      <c r="D59" s="42"/>
      <c r="E59" s="42"/>
      <c r="F59" s="42"/>
      <c r="G59" s="42"/>
      <c r="H59" s="42"/>
      <c r="I59" s="127"/>
      <c r="J59" s="42"/>
      <c r="K59" s="45"/>
    </row>
    <row r="60" spans="2:47" s="1" customFormat="1" ht="29.25" customHeight="1">
      <c r="B60" s="41"/>
      <c r="C60" s="157" t="s">
        <v>121</v>
      </c>
      <c r="D60" s="42"/>
      <c r="E60" s="42"/>
      <c r="F60" s="42"/>
      <c r="G60" s="42"/>
      <c r="H60" s="42"/>
      <c r="I60" s="127"/>
      <c r="J60" s="137">
        <f>J87</f>
        <v>0</v>
      </c>
      <c r="K60" s="45"/>
      <c r="AU60" s="24" t="s">
        <v>122</v>
      </c>
    </row>
    <row r="61" spans="2:47" s="8" customFormat="1" ht="24.95" customHeight="1">
      <c r="B61" s="158"/>
      <c r="C61" s="159"/>
      <c r="D61" s="160" t="s">
        <v>2188</v>
      </c>
      <c r="E61" s="161"/>
      <c r="F61" s="161"/>
      <c r="G61" s="161"/>
      <c r="H61" s="161"/>
      <c r="I61" s="162"/>
      <c r="J61" s="163">
        <f>J88</f>
        <v>0</v>
      </c>
      <c r="K61" s="164"/>
    </row>
    <row r="62" spans="2:47" s="8" customFormat="1" ht="24.95" customHeight="1">
      <c r="B62" s="158"/>
      <c r="C62" s="159"/>
      <c r="D62" s="160" t="s">
        <v>2189</v>
      </c>
      <c r="E62" s="161"/>
      <c r="F62" s="161"/>
      <c r="G62" s="161"/>
      <c r="H62" s="161"/>
      <c r="I62" s="162"/>
      <c r="J62" s="163">
        <f>J115</f>
        <v>0</v>
      </c>
      <c r="K62" s="164"/>
    </row>
    <row r="63" spans="2:47" s="8" customFormat="1" ht="24.95" customHeight="1">
      <c r="B63" s="158"/>
      <c r="C63" s="159"/>
      <c r="D63" s="160" t="s">
        <v>2190</v>
      </c>
      <c r="E63" s="161"/>
      <c r="F63" s="161"/>
      <c r="G63" s="161"/>
      <c r="H63" s="161"/>
      <c r="I63" s="162"/>
      <c r="J63" s="163">
        <f>J143</f>
        <v>0</v>
      </c>
      <c r="K63" s="164"/>
    </row>
    <row r="64" spans="2:47" s="8" customFormat="1" ht="24.95" customHeight="1">
      <c r="B64" s="158"/>
      <c r="C64" s="159"/>
      <c r="D64" s="160" t="s">
        <v>141</v>
      </c>
      <c r="E64" s="161"/>
      <c r="F64" s="161"/>
      <c r="G64" s="161"/>
      <c r="H64" s="161"/>
      <c r="I64" s="162"/>
      <c r="J64" s="163">
        <f>J175</f>
        <v>0</v>
      </c>
      <c r="K64" s="164"/>
    </row>
    <row r="65" spans="2:12" s="9" customFormat="1" ht="19.899999999999999" customHeight="1">
      <c r="B65" s="165"/>
      <c r="C65" s="166"/>
      <c r="D65" s="167" t="s">
        <v>2191</v>
      </c>
      <c r="E65" s="168"/>
      <c r="F65" s="168"/>
      <c r="G65" s="168"/>
      <c r="H65" s="168"/>
      <c r="I65" s="169"/>
      <c r="J65" s="170">
        <f>J176</f>
        <v>0</v>
      </c>
      <c r="K65" s="171"/>
    </row>
    <row r="66" spans="2:12" s="1" customFormat="1" ht="21.75" customHeight="1">
      <c r="B66" s="41"/>
      <c r="C66" s="42"/>
      <c r="D66" s="42"/>
      <c r="E66" s="42"/>
      <c r="F66" s="42"/>
      <c r="G66" s="42"/>
      <c r="H66" s="42"/>
      <c r="I66" s="127"/>
      <c r="J66" s="42"/>
      <c r="K66" s="45"/>
    </row>
    <row r="67" spans="2:12" s="1" customFormat="1" ht="6.95" customHeight="1">
      <c r="B67" s="56"/>
      <c r="C67" s="57"/>
      <c r="D67" s="57"/>
      <c r="E67" s="57"/>
      <c r="F67" s="57"/>
      <c r="G67" s="57"/>
      <c r="H67" s="57"/>
      <c r="I67" s="148"/>
      <c r="J67" s="57"/>
      <c r="K67" s="58"/>
    </row>
    <row r="71" spans="2:12" s="1" customFormat="1" ht="6.95" customHeight="1">
      <c r="B71" s="59"/>
      <c r="C71" s="60"/>
      <c r="D71" s="60"/>
      <c r="E71" s="60"/>
      <c r="F71" s="60"/>
      <c r="G71" s="60"/>
      <c r="H71" s="60"/>
      <c r="I71" s="151"/>
      <c r="J71" s="60"/>
      <c r="K71" s="60"/>
      <c r="L71" s="61"/>
    </row>
    <row r="72" spans="2:12" s="1" customFormat="1" ht="36.950000000000003" customHeight="1">
      <c r="B72" s="41"/>
      <c r="C72" s="62" t="s">
        <v>163</v>
      </c>
      <c r="D72" s="63"/>
      <c r="E72" s="63"/>
      <c r="F72" s="63"/>
      <c r="G72" s="63"/>
      <c r="H72" s="63"/>
      <c r="I72" s="172"/>
      <c r="J72" s="63"/>
      <c r="K72" s="63"/>
      <c r="L72" s="61"/>
    </row>
    <row r="73" spans="2:12" s="1" customFormat="1" ht="6.95" customHeight="1">
      <c r="B73" s="41"/>
      <c r="C73" s="63"/>
      <c r="D73" s="63"/>
      <c r="E73" s="63"/>
      <c r="F73" s="63"/>
      <c r="G73" s="63"/>
      <c r="H73" s="63"/>
      <c r="I73" s="172"/>
      <c r="J73" s="63"/>
      <c r="K73" s="63"/>
      <c r="L73" s="61"/>
    </row>
    <row r="74" spans="2:12" s="1" customFormat="1" ht="14.45" customHeight="1">
      <c r="B74" s="41"/>
      <c r="C74" s="65" t="s">
        <v>18</v>
      </c>
      <c r="D74" s="63"/>
      <c r="E74" s="63"/>
      <c r="F74" s="63"/>
      <c r="G74" s="63"/>
      <c r="H74" s="63"/>
      <c r="I74" s="172"/>
      <c r="J74" s="63"/>
      <c r="K74" s="63"/>
      <c r="L74" s="61"/>
    </row>
    <row r="75" spans="2:12" s="1" customFormat="1" ht="22.5" customHeight="1">
      <c r="B75" s="41"/>
      <c r="C75" s="63"/>
      <c r="D75" s="63"/>
      <c r="E75" s="407" t="str">
        <f>E7</f>
        <v>Gymnázium Litomyšl - Modernizace laboratoří přírodovědných předmětů - PP</v>
      </c>
      <c r="F75" s="408"/>
      <c r="G75" s="408"/>
      <c r="H75" s="408"/>
      <c r="I75" s="172"/>
      <c r="J75" s="63"/>
      <c r="K75" s="63"/>
      <c r="L75" s="61"/>
    </row>
    <row r="76" spans="2:12">
      <c r="B76" s="28"/>
      <c r="C76" s="65" t="s">
        <v>114</v>
      </c>
      <c r="D76" s="173"/>
      <c r="E76" s="173"/>
      <c r="F76" s="173"/>
      <c r="G76" s="173"/>
      <c r="H76" s="173"/>
      <c r="J76" s="173"/>
      <c r="K76" s="173"/>
      <c r="L76" s="174"/>
    </row>
    <row r="77" spans="2:12" s="1" customFormat="1" ht="22.5" customHeight="1">
      <c r="B77" s="41"/>
      <c r="C77" s="63"/>
      <c r="D77" s="63"/>
      <c r="E77" s="407" t="s">
        <v>115</v>
      </c>
      <c r="F77" s="409"/>
      <c r="G77" s="409"/>
      <c r="H77" s="409"/>
      <c r="I77" s="172"/>
      <c r="J77" s="63"/>
      <c r="K77" s="63"/>
      <c r="L77" s="61"/>
    </row>
    <row r="78" spans="2:12" s="1" customFormat="1" ht="14.45" customHeight="1">
      <c r="B78" s="41"/>
      <c r="C78" s="65" t="s">
        <v>116</v>
      </c>
      <c r="D78" s="63"/>
      <c r="E78" s="63"/>
      <c r="F78" s="63"/>
      <c r="G78" s="63"/>
      <c r="H78" s="63"/>
      <c r="I78" s="172"/>
      <c r="J78" s="63"/>
      <c r="K78" s="63"/>
      <c r="L78" s="61"/>
    </row>
    <row r="79" spans="2:12" s="1" customFormat="1" ht="23.25" customHeight="1">
      <c r="B79" s="41"/>
      <c r="C79" s="63"/>
      <c r="D79" s="63"/>
      <c r="E79" s="379" t="str">
        <f>E11</f>
        <v>02 - Zdravotně technické instalace</v>
      </c>
      <c r="F79" s="409"/>
      <c r="G79" s="409"/>
      <c r="H79" s="409"/>
      <c r="I79" s="172"/>
      <c r="J79" s="63"/>
      <c r="K79" s="63"/>
      <c r="L79" s="61"/>
    </row>
    <row r="80" spans="2:12" s="1" customFormat="1" ht="6.95" customHeight="1">
      <c r="B80" s="41"/>
      <c r="C80" s="63"/>
      <c r="D80" s="63"/>
      <c r="E80" s="63"/>
      <c r="F80" s="63"/>
      <c r="G80" s="63"/>
      <c r="H80" s="63"/>
      <c r="I80" s="172"/>
      <c r="J80" s="63"/>
      <c r="K80" s="63"/>
      <c r="L80" s="61"/>
    </row>
    <row r="81" spans="2:65" s="1" customFormat="1" ht="18" customHeight="1">
      <c r="B81" s="41"/>
      <c r="C81" s="65" t="s">
        <v>25</v>
      </c>
      <c r="D81" s="63"/>
      <c r="E81" s="63"/>
      <c r="F81" s="175" t="str">
        <f>F14</f>
        <v>Litomyšl</v>
      </c>
      <c r="G81" s="63"/>
      <c r="H81" s="63"/>
      <c r="I81" s="176" t="s">
        <v>27</v>
      </c>
      <c r="J81" s="73" t="str">
        <f>IF(J14="","",J14)</f>
        <v>20.2.2017</v>
      </c>
      <c r="K81" s="63"/>
      <c r="L81" s="61"/>
    </row>
    <row r="82" spans="2:65" s="1" customFormat="1" ht="6.95" customHeight="1">
      <c r="B82" s="41"/>
      <c r="C82" s="63"/>
      <c r="D82" s="63"/>
      <c r="E82" s="63"/>
      <c r="F82" s="63"/>
      <c r="G82" s="63"/>
      <c r="H82" s="63"/>
      <c r="I82" s="172"/>
      <c r="J82" s="63"/>
      <c r="K82" s="63"/>
      <c r="L82" s="61"/>
    </row>
    <row r="83" spans="2:65" s="1" customFormat="1">
      <c r="B83" s="41"/>
      <c r="C83" s="65" t="s">
        <v>31</v>
      </c>
      <c r="D83" s="63"/>
      <c r="E83" s="63"/>
      <c r="F83" s="175" t="str">
        <f>E17</f>
        <v>Pardubický kraj, Komenského náměstí 125, Pardubice</v>
      </c>
      <c r="G83" s="63"/>
      <c r="H83" s="63"/>
      <c r="I83" s="176" t="s">
        <v>37</v>
      </c>
      <c r="J83" s="175" t="str">
        <f>E23</f>
        <v>KIP spol. s r.o., Toulovcovo náměstí 156</v>
      </c>
      <c r="K83" s="63"/>
      <c r="L83" s="61"/>
    </row>
    <row r="84" spans="2:65" s="1" customFormat="1" ht="14.45" customHeight="1">
      <c r="B84" s="41"/>
      <c r="C84" s="65" t="s">
        <v>35</v>
      </c>
      <c r="D84" s="63"/>
      <c r="E84" s="63"/>
      <c r="F84" s="175" t="str">
        <f>IF(E20="","",E20)</f>
        <v/>
      </c>
      <c r="G84" s="63"/>
      <c r="H84" s="63"/>
      <c r="I84" s="172"/>
      <c r="J84" s="63"/>
      <c r="K84" s="63"/>
      <c r="L84" s="61"/>
    </row>
    <row r="85" spans="2:65" s="1" customFormat="1" ht="10.35" customHeight="1">
      <c r="B85" s="41"/>
      <c r="C85" s="63"/>
      <c r="D85" s="63"/>
      <c r="E85" s="63"/>
      <c r="F85" s="63"/>
      <c r="G85" s="63"/>
      <c r="H85" s="63"/>
      <c r="I85" s="172"/>
      <c r="J85" s="63"/>
      <c r="K85" s="63"/>
      <c r="L85" s="61"/>
    </row>
    <row r="86" spans="2:65" s="10" customFormat="1" ht="29.25" customHeight="1">
      <c r="B86" s="177"/>
      <c r="C86" s="178" t="s">
        <v>164</v>
      </c>
      <c r="D86" s="179" t="s">
        <v>61</v>
      </c>
      <c r="E86" s="179" t="s">
        <v>57</v>
      </c>
      <c r="F86" s="179" t="s">
        <v>165</v>
      </c>
      <c r="G86" s="179" t="s">
        <v>166</v>
      </c>
      <c r="H86" s="179" t="s">
        <v>167</v>
      </c>
      <c r="I86" s="180" t="s">
        <v>168</v>
      </c>
      <c r="J86" s="179" t="s">
        <v>120</v>
      </c>
      <c r="K86" s="181" t="s">
        <v>169</v>
      </c>
      <c r="L86" s="182"/>
      <c r="M86" s="81" t="s">
        <v>170</v>
      </c>
      <c r="N86" s="82" t="s">
        <v>46</v>
      </c>
      <c r="O86" s="82" t="s">
        <v>171</v>
      </c>
      <c r="P86" s="82" t="s">
        <v>172</v>
      </c>
      <c r="Q86" s="82" t="s">
        <v>173</v>
      </c>
      <c r="R86" s="82" t="s">
        <v>174</v>
      </c>
      <c r="S86" s="82" t="s">
        <v>175</v>
      </c>
      <c r="T86" s="83" t="s">
        <v>176</v>
      </c>
    </row>
    <row r="87" spans="2:65" s="1" customFormat="1" ht="29.25" customHeight="1">
      <c r="B87" s="41"/>
      <c r="C87" s="87" t="s">
        <v>121</v>
      </c>
      <c r="D87" s="63"/>
      <c r="E87" s="63"/>
      <c r="F87" s="63"/>
      <c r="G87" s="63"/>
      <c r="H87" s="63"/>
      <c r="I87" s="172"/>
      <c r="J87" s="183">
        <f>BK87</f>
        <v>0</v>
      </c>
      <c r="K87" s="63"/>
      <c r="L87" s="61"/>
      <c r="M87" s="84"/>
      <c r="N87" s="85"/>
      <c r="O87" s="85"/>
      <c r="P87" s="184">
        <f>P88+P115+P143+P175</f>
        <v>0</v>
      </c>
      <c r="Q87" s="85"/>
      <c r="R87" s="184">
        <f>R88+R115+R143+R175</f>
        <v>0.51170000000000004</v>
      </c>
      <c r="S87" s="85"/>
      <c r="T87" s="185">
        <f>T88+T115+T143+T175</f>
        <v>0.50992000000000004</v>
      </c>
      <c r="AT87" s="24" t="s">
        <v>75</v>
      </c>
      <c r="AU87" s="24" t="s">
        <v>122</v>
      </c>
      <c r="BK87" s="186">
        <f>BK88+BK115+BK143+BK175</f>
        <v>0</v>
      </c>
    </row>
    <row r="88" spans="2:65" s="11" customFormat="1" ht="37.35" customHeight="1">
      <c r="B88" s="187"/>
      <c r="C88" s="188"/>
      <c r="D88" s="201" t="s">
        <v>75</v>
      </c>
      <c r="E88" s="273" t="s">
        <v>1206</v>
      </c>
      <c r="F88" s="273" t="s">
        <v>2192</v>
      </c>
      <c r="G88" s="188"/>
      <c r="H88" s="188"/>
      <c r="I88" s="191"/>
      <c r="J88" s="274">
        <f>BK88</f>
        <v>0</v>
      </c>
      <c r="K88" s="188"/>
      <c r="L88" s="193"/>
      <c r="M88" s="194"/>
      <c r="N88" s="195"/>
      <c r="O88" s="195"/>
      <c r="P88" s="196">
        <f>SUM(P89:P114)</f>
        <v>0</v>
      </c>
      <c r="Q88" s="195"/>
      <c r="R88" s="196">
        <f>SUM(R89:R114)</f>
        <v>3.8070000000000007E-2</v>
      </c>
      <c r="S88" s="195"/>
      <c r="T88" s="197">
        <f>SUM(T89:T114)</f>
        <v>0.39400000000000002</v>
      </c>
      <c r="AR88" s="198" t="s">
        <v>84</v>
      </c>
      <c r="AT88" s="199" t="s">
        <v>75</v>
      </c>
      <c r="AU88" s="199" t="s">
        <v>76</v>
      </c>
      <c r="AY88" s="198" t="s">
        <v>179</v>
      </c>
      <c r="BK88" s="200">
        <f>SUM(BK89:BK114)</f>
        <v>0</v>
      </c>
    </row>
    <row r="89" spans="2:65" s="1" customFormat="1" ht="22.5" customHeight="1">
      <c r="B89" s="41"/>
      <c r="C89" s="204" t="s">
        <v>24</v>
      </c>
      <c r="D89" s="204" t="s">
        <v>182</v>
      </c>
      <c r="E89" s="205" t="s">
        <v>2193</v>
      </c>
      <c r="F89" s="206" t="s">
        <v>2194</v>
      </c>
      <c r="G89" s="207" t="s">
        <v>372</v>
      </c>
      <c r="H89" s="208">
        <v>25</v>
      </c>
      <c r="I89" s="209"/>
      <c r="J89" s="210">
        <f>ROUND(I89*H89,2)</f>
        <v>0</v>
      </c>
      <c r="K89" s="206" t="s">
        <v>186</v>
      </c>
      <c r="L89" s="61"/>
      <c r="M89" s="211" t="s">
        <v>22</v>
      </c>
      <c r="N89" s="212" t="s">
        <v>47</v>
      </c>
      <c r="O89" s="42"/>
      <c r="P89" s="213">
        <f>O89*H89</f>
        <v>0</v>
      </c>
      <c r="Q89" s="213">
        <v>0</v>
      </c>
      <c r="R89" s="213">
        <f>Q89*H89</f>
        <v>0</v>
      </c>
      <c r="S89" s="213">
        <v>1.4919999999999999E-2</v>
      </c>
      <c r="T89" s="214">
        <f>S89*H89</f>
        <v>0.373</v>
      </c>
      <c r="AR89" s="24" t="s">
        <v>266</v>
      </c>
      <c r="AT89" s="24" t="s">
        <v>182</v>
      </c>
      <c r="AU89" s="24" t="s">
        <v>24</v>
      </c>
      <c r="AY89" s="24" t="s">
        <v>179</v>
      </c>
      <c r="BE89" s="215">
        <f>IF(N89="základní",J89,0)</f>
        <v>0</v>
      </c>
      <c r="BF89" s="215">
        <f>IF(N89="snížená",J89,0)</f>
        <v>0</v>
      </c>
      <c r="BG89" s="215">
        <f>IF(N89="zákl. přenesená",J89,0)</f>
        <v>0</v>
      </c>
      <c r="BH89" s="215">
        <f>IF(N89="sníž. přenesená",J89,0)</f>
        <v>0</v>
      </c>
      <c r="BI89" s="215">
        <f>IF(N89="nulová",J89,0)</f>
        <v>0</v>
      </c>
      <c r="BJ89" s="24" t="s">
        <v>24</v>
      </c>
      <c r="BK89" s="215">
        <f>ROUND(I89*H89,2)</f>
        <v>0</v>
      </c>
      <c r="BL89" s="24" t="s">
        <v>266</v>
      </c>
      <c r="BM89" s="24" t="s">
        <v>2195</v>
      </c>
    </row>
    <row r="90" spans="2:65" s="1" customFormat="1" ht="22.5" customHeight="1">
      <c r="B90" s="41"/>
      <c r="C90" s="204" t="s">
        <v>84</v>
      </c>
      <c r="D90" s="204" t="s">
        <v>182</v>
      </c>
      <c r="E90" s="205" t="s">
        <v>2196</v>
      </c>
      <c r="F90" s="206" t="s">
        <v>2197</v>
      </c>
      <c r="G90" s="207" t="s">
        <v>328</v>
      </c>
      <c r="H90" s="208">
        <v>2</v>
      </c>
      <c r="I90" s="209"/>
      <c r="J90" s="210">
        <f>ROUND(I90*H90,2)</f>
        <v>0</v>
      </c>
      <c r="K90" s="206" t="s">
        <v>186</v>
      </c>
      <c r="L90" s="61"/>
      <c r="M90" s="211" t="s">
        <v>22</v>
      </c>
      <c r="N90" s="212" t="s">
        <v>47</v>
      </c>
      <c r="O90" s="42"/>
      <c r="P90" s="213">
        <f>O90*H90</f>
        <v>0</v>
      </c>
      <c r="Q90" s="213">
        <v>8.9999999999999998E-4</v>
      </c>
      <c r="R90" s="213">
        <f>Q90*H90</f>
        <v>1.8E-3</v>
      </c>
      <c r="S90" s="213">
        <v>0</v>
      </c>
      <c r="T90" s="214">
        <f>S90*H90</f>
        <v>0</v>
      </c>
      <c r="AR90" s="24" t="s">
        <v>266</v>
      </c>
      <c r="AT90" s="24" t="s">
        <v>182</v>
      </c>
      <c r="AU90" s="24" t="s">
        <v>24</v>
      </c>
      <c r="AY90" s="24" t="s">
        <v>179</v>
      </c>
      <c r="BE90" s="215">
        <f>IF(N90="základní",J90,0)</f>
        <v>0</v>
      </c>
      <c r="BF90" s="215">
        <f>IF(N90="snížená",J90,0)</f>
        <v>0</v>
      </c>
      <c r="BG90" s="215">
        <f>IF(N90="zákl. přenesená",J90,0)</f>
        <v>0</v>
      </c>
      <c r="BH90" s="215">
        <f>IF(N90="sníž. přenesená",J90,0)</f>
        <v>0</v>
      </c>
      <c r="BI90" s="215">
        <f>IF(N90="nulová",J90,0)</f>
        <v>0</v>
      </c>
      <c r="BJ90" s="24" t="s">
        <v>24</v>
      </c>
      <c r="BK90" s="215">
        <f>ROUND(I90*H90,2)</f>
        <v>0</v>
      </c>
      <c r="BL90" s="24" t="s">
        <v>266</v>
      </c>
      <c r="BM90" s="24" t="s">
        <v>2198</v>
      </c>
    </row>
    <row r="91" spans="2:65" s="1" customFormat="1" ht="22.5" customHeight="1">
      <c r="B91" s="41"/>
      <c r="C91" s="204" t="s">
        <v>197</v>
      </c>
      <c r="D91" s="204" t="s">
        <v>182</v>
      </c>
      <c r="E91" s="205" t="s">
        <v>1209</v>
      </c>
      <c r="F91" s="206" t="s">
        <v>1210</v>
      </c>
      <c r="G91" s="207" t="s">
        <v>328</v>
      </c>
      <c r="H91" s="208">
        <v>2</v>
      </c>
      <c r="I91" s="209"/>
      <c r="J91" s="210">
        <f>ROUND(I91*H91,2)</f>
        <v>0</v>
      </c>
      <c r="K91" s="206" t="s">
        <v>186</v>
      </c>
      <c r="L91" s="61"/>
      <c r="M91" s="211" t="s">
        <v>22</v>
      </c>
      <c r="N91" s="212" t="s">
        <v>47</v>
      </c>
      <c r="O91" s="42"/>
      <c r="P91" s="213">
        <f>O91*H91</f>
        <v>0</v>
      </c>
      <c r="Q91" s="213">
        <v>5.2999999999999998E-4</v>
      </c>
      <c r="R91" s="213">
        <f>Q91*H91</f>
        <v>1.06E-3</v>
      </c>
      <c r="S91" s="213">
        <v>0</v>
      </c>
      <c r="T91" s="214">
        <f>S91*H91</f>
        <v>0</v>
      </c>
      <c r="AR91" s="24" t="s">
        <v>266</v>
      </c>
      <c r="AT91" s="24" t="s">
        <v>182</v>
      </c>
      <c r="AU91" s="24" t="s">
        <v>24</v>
      </c>
      <c r="AY91" s="24" t="s">
        <v>179</v>
      </c>
      <c r="BE91" s="215">
        <f>IF(N91="základní",J91,0)</f>
        <v>0</v>
      </c>
      <c r="BF91" s="215">
        <f>IF(N91="snížená",J91,0)</f>
        <v>0</v>
      </c>
      <c r="BG91" s="215">
        <f>IF(N91="zákl. přenesená",J91,0)</f>
        <v>0</v>
      </c>
      <c r="BH91" s="215">
        <f>IF(N91="sníž. přenesená",J91,0)</f>
        <v>0</v>
      </c>
      <c r="BI91" s="215">
        <f>IF(N91="nulová",J91,0)</f>
        <v>0</v>
      </c>
      <c r="BJ91" s="24" t="s">
        <v>24</v>
      </c>
      <c r="BK91" s="215">
        <f>ROUND(I91*H91,2)</f>
        <v>0</v>
      </c>
      <c r="BL91" s="24" t="s">
        <v>266</v>
      </c>
      <c r="BM91" s="24" t="s">
        <v>2199</v>
      </c>
    </row>
    <row r="92" spans="2:65" s="1" customFormat="1" ht="22.5" customHeight="1">
      <c r="B92" s="41"/>
      <c r="C92" s="204" t="s">
        <v>187</v>
      </c>
      <c r="D92" s="204" t="s">
        <v>182</v>
      </c>
      <c r="E92" s="205" t="s">
        <v>2200</v>
      </c>
      <c r="F92" s="206" t="s">
        <v>2201</v>
      </c>
      <c r="G92" s="207" t="s">
        <v>372</v>
      </c>
      <c r="H92" s="208">
        <v>10</v>
      </c>
      <c r="I92" s="209"/>
      <c r="J92" s="210">
        <f>ROUND(I92*H92,2)</f>
        <v>0</v>
      </c>
      <c r="K92" s="206" t="s">
        <v>186</v>
      </c>
      <c r="L92" s="61"/>
      <c r="M92" s="211" t="s">
        <v>22</v>
      </c>
      <c r="N92" s="212" t="s">
        <v>47</v>
      </c>
      <c r="O92" s="42"/>
      <c r="P92" s="213">
        <f>O92*H92</f>
        <v>0</v>
      </c>
      <c r="Q92" s="213">
        <v>0</v>
      </c>
      <c r="R92" s="213">
        <f>Q92*H92</f>
        <v>0</v>
      </c>
      <c r="S92" s="213">
        <v>2.0999999999999999E-3</v>
      </c>
      <c r="T92" s="214">
        <f>S92*H92</f>
        <v>2.0999999999999998E-2</v>
      </c>
      <c r="AR92" s="24" t="s">
        <v>266</v>
      </c>
      <c r="AT92" s="24" t="s">
        <v>182</v>
      </c>
      <c r="AU92" s="24" t="s">
        <v>24</v>
      </c>
      <c r="AY92" s="24" t="s">
        <v>179</v>
      </c>
      <c r="BE92" s="215">
        <f>IF(N92="základní",J92,0)</f>
        <v>0</v>
      </c>
      <c r="BF92" s="215">
        <f>IF(N92="snížená",J92,0)</f>
        <v>0</v>
      </c>
      <c r="BG92" s="215">
        <f>IF(N92="zákl. přenesená",J92,0)</f>
        <v>0</v>
      </c>
      <c r="BH92" s="215">
        <f>IF(N92="sníž. přenesená",J92,0)</f>
        <v>0</v>
      </c>
      <c r="BI92" s="215">
        <f>IF(N92="nulová",J92,0)</f>
        <v>0</v>
      </c>
      <c r="BJ92" s="24" t="s">
        <v>24</v>
      </c>
      <c r="BK92" s="215">
        <f>ROUND(I92*H92,2)</f>
        <v>0</v>
      </c>
      <c r="BL92" s="24" t="s">
        <v>266</v>
      </c>
      <c r="BM92" s="24" t="s">
        <v>2202</v>
      </c>
    </row>
    <row r="93" spans="2:65" s="1" customFormat="1" ht="40.5">
      <c r="B93" s="41"/>
      <c r="C93" s="63"/>
      <c r="D93" s="230" t="s">
        <v>2203</v>
      </c>
      <c r="E93" s="63"/>
      <c r="F93" s="275" t="s">
        <v>2204</v>
      </c>
      <c r="G93" s="63"/>
      <c r="H93" s="63"/>
      <c r="I93" s="172"/>
      <c r="J93" s="63"/>
      <c r="K93" s="63"/>
      <c r="L93" s="61"/>
      <c r="M93" s="268"/>
      <c r="N93" s="42"/>
      <c r="O93" s="42"/>
      <c r="P93" s="42"/>
      <c r="Q93" s="42"/>
      <c r="R93" s="42"/>
      <c r="S93" s="42"/>
      <c r="T93" s="78"/>
      <c r="AT93" s="24" t="s">
        <v>2203</v>
      </c>
      <c r="AU93" s="24" t="s">
        <v>24</v>
      </c>
    </row>
    <row r="94" spans="2:65" s="1" customFormat="1" ht="22.5" customHeight="1">
      <c r="B94" s="41"/>
      <c r="C94" s="204" t="s">
        <v>203</v>
      </c>
      <c r="D94" s="204" t="s">
        <v>182</v>
      </c>
      <c r="E94" s="205" t="s">
        <v>2205</v>
      </c>
      <c r="F94" s="206" t="s">
        <v>2206</v>
      </c>
      <c r="G94" s="207" t="s">
        <v>372</v>
      </c>
      <c r="H94" s="208">
        <v>30</v>
      </c>
      <c r="I94" s="209"/>
      <c r="J94" s="210">
        <f>ROUND(I94*H94,2)</f>
        <v>0</v>
      </c>
      <c r="K94" s="206" t="s">
        <v>186</v>
      </c>
      <c r="L94" s="61"/>
      <c r="M94" s="211" t="s">
        <v>22</v>
      </c>
      <c r="N94" s="212" t="s">
        <v>47</v>
      </c>
      <c r="O94" s="42"/>
      <c r="P94" s="213">
        <f>O94*H94</f>
        <v>0</v>
      </c>
      <c r="Q94" s="213">
        <v>5.9000000000000003E-4</v>
      </c>
      <c r="R94" s="213">
        <f>Q94*H94</f>
        <v>1.77E-2</v>
      </c>
      <c r="S94" s="213">
        <v>0</v>
      </c>
      <c r="T94" s="214">
        <f>S94*H94</f>
        <v>0</v>
      </c>
      <c r="AR94" s="24" t="s">
        <v>266</v>
      </c>
      <c r="AT94" s="24" t="s">
        <v>182</v>
      </c>
      <c r="AU94" s="24" t="s">
        <v>24</v>
      </c>
      <c r="AY94" s="24" t="s">
        <v>179</v>
      </c>
      <c r="BE94" s="215">
        <f>IF(N94="základní",J94,0)</f>
        <v>0</v>
      </c>
      <c r="BF94" s="215">
        <f>IF(N94="snížená",J94,0)</f>
        <v>0</v>
      </c>
      <c r="BG94" s="215">
        <f>IF(N94="zákl. přenesená",J94,0)</f>
        <v>0</v>
      </c>
      <c r="BH94" s="215">
        <f>IF(N94="sníž. přenesená",J94,0)</f>
        <v>0</v>
      </c>
      <c r="BI94" s="215">
        <f>IF(N94="nulová",J94,0)</f>
        <v>0</v>
      </c>
      <c r="BJ94" s="24" t="s">
        <v>24</v>
      </c>
      <c r="BK94" s="215">
        <f>ROUND(I94*H94,2)</f>
        <v>0</v>
      </c>
      <c r="BL94" s="24" t="s">
        <v>266</v>
      </c>
      <c r="BM94" s="24" t="s">
        <v>2207</v>
      </c>
    </row>
    <row r="95" spans="2:65" s="1" customFormat="1" ht="67.5">
      <c r="B95" s="41"/>
      <c r="C95" s="63"/>
      <c r="D95" s="230" t="s">
        <v>2203</v>
      </c>
      <c r="E95" s="63"/>
      <c r="F95" s="275" t="s">
        <v>2208</v>
      </c>
      <c r="G95" s="63"/>
      <c r="H95" s="63"/>
      <c r="I95" s="172"/>
      <c r="J95" s="63"/>
      <c r="K95" s="63"/>
      <c r="L95" s="61"/>
      <c r="M95" s="268"/>
      <c r="N95" s="42"/>
      <c r="O95" s="42"/>
      <c r="P95" s="42"/>
      <c r="Q95" s="42"/>
      <c r="R95" s="42"/>
      <c r="S95" s="42"/>
      <c r="T95" s="78"/>
      <c r="AT95" s="24" t="s">
        <v>2203</v>
      </c>
      <c r="AU95" s="24" t="s">
        <v>24</v>
      </c>
    </row>
    <row r="96" spans="2:65" s="1" customFormat="1" ht="22.5" customHeight="1">
      <c r="B96" s="41"/>
      <c r="C96" s="204" t="s">
        <v>195</v>
      </c>
      <c r="D96" s="204" t="s">
        <v>182</v>
      </c>
      <c r="E96" s="205" t="s">
        <v>2209</v>
      </c>
      <c r="F96" s="206" t="s">
        <v>2210</v>
      </c>
      <c r="G96" s="207" t="s">
        <v>372</v>
      </c>
      <c r="H96" s="208">
        <v>4</v>
      </c>
      <c r="I96" s="209"/>
      <c r="J96" s="210">
        <f>ROUND(I96*H96,2)</f>
        <v>0</v>
      </c>
      <c r="K96" s="206" t="s">
        <v>186</v>
      </c>
      <c r="L96" s="61"/>
      <c r="M96" s="211" t="s">
        <v>22</v>
      </c>
      <c r="N96" s="212" t="s">
        <v>47</v>
      </c>
      <c r="O96" s="42"/>
      <c r="P96" s="213">
        <f>O96*H96</f>
        <v>0</v>
      </c>
      <c r="Q96" s="213">
        <v>1.1999999999999999E-3</v>
      </c>
      <c r="R96" s="213">
        <f>Q96*H96</f>
        <v>4.7999999999999996E-3</v>
      </c>
      <c r="S96" s="213">
        <v>0</v>
      </c>
      <c r="T96" s="214">
        <f>S96*H96</f>
        <v>0</v>
      </c>
      <c r="AR96" s="24" t="s">
        <v>266</v>
      </c>
      <c r="AT96" s="24" t="s">
        <v>182</v>
      </c>
      <c r="AU96" s="24" t="s">
        <v>24</v>
      </c>
      <c r="AY96" s="24" t="s">
        <v>179</v>
      </c>
      <c r="BE96" s="215">
        <f>IF(N96="základní",J96,0)</f>
        <v>0</v>
      </c>
      <c r="BF96" s="215">
        <f>IF(N96="snížená",J96,0)</f>
        <v>0</v>
      </c>
      <c r="BG96" s="215">
        <f>IF(N96="zákl. přenesená",J96,0)</f>
        <v>0</v>
      </c>
      <c r="BH96" s="215">
        <f>IF(N96="sníž. přenesená",J96,0)</f>
        <v>0</v>
      </c>
      <c r="BI96" s="215">
        <f>IF(N96="nulová",J96,0)</f>
        <v>0</v>
      </c>
      <c r="BJ96" s="24" t="s">
        <v>24</v>
      </c>
      <c r="BK96" s="215">
        <f>ROUND(I96*H96,2)</f>
        <v>0</v>
      </c>
      <c r="BL96" s="24" t="s">
        <v>266</v>
      </c>
      <c r="BM96" s="24" t="s">
        <v>2211</v>
      </c>
    </row>
    <row r="97" spans="2:65" s="1" customFormat="1" ht="67.5">
      <c r="B97" s="41"/>
      <c r="C97" s="63"/>
      <c r="D97" s="230" t="s">
        <v>2203</v>
      </c>
      <c r="E97" s="63"/>
      <c r="F97" s="275" t="s">
        <v>2208</v>
      </c>
      <c r="G97" s="63"/>
      <c r="H97" s="63"/>
      <c r="I97" s="172"/>
      <c r="J97" s="63"/>
      <c r="K97" s="63"/>
      <c r="L97" s="61"/>
      <c r="M97" s="268"/>
      <c r="N97" s="42"/>
      <c r="O97" s="42"/>
      <c r="P97" s="42"/>
      <c r="Q97" s="42"/>
      <c r="R97" s="42"/>
      <c r="S97" s="42"/>
      <c r="T97" s="78"/>
      <c r="AT97" s="24" t="s">
        <v>2203</v>
      </c>
      <c r="AU97" s="24" t="s">
        <v>24</v>
      </c>
    </row>
    <row r="98" spans="2:65" s="1" customFormat="1" ht="22.5" customHeight="1">
      <c r="B98" s="41"/>
      <c r="C98" s="204" t="s">
        <v>215</v>
      </c>
      <c r="D98" s="204" t="s">
        <v>182</v>
      </c>
      <c r="E98" s="205" t="s">
        <v>2212</v>
      </c>
      <c r="F98" s="206" t="s">
        <v>2213</v>
      </c>
      <c r="G98" s="207" t="s">
        <v>372</v>
      </c>
      <c r="H98" s="208">
        <v>29</v>
      </c>
      <c r="I98" s="209"/>
      <c r="J98" s="210">
        <f>ROUND(I98*H98,2)</f>
        <v>0</v>
      </c>
      <c r="K98" s="206" t="s">
        <v>186</v>
      </c>
      <c r="L98" s="61"/>
      <c r="M98" s="211" t="s">
        <v>22</v>
      </c>
      <c r="N98" s="212" t="s">
        <v>47</v>
      </c>
      <c r="O98" s="42"/>
      <c r="P98" s="213">
        <f>O98*H98</f>
        <v>0</v>
      </c>
      <c r="Q98" s="213">
        <v>2.9E-4</v>
      </c>
      <c r="R98" s="213">
        <f>Q98*H98</f>
        <v>8.4100000000000008E-3</v>
      </c>
      <c r="S98" s="213">
        <v>0</v>
      </c>
      <c r="T98" s="214">
        <f>S98*H98</f>
        <v>0</v>
      </c>
      <c r="AR98" s="24" t="s">
        <v>266</v>
      </c>
      <c r="AT98" s="24" t="s">
        <v>182</v>
      </c>
      <c r="AU98" s="24" t="s">
        <v>24</v>
      </c>
      <c r="AY98" s="24" t="s">
        <v>179</v>
      </c>
      <c r="BE98" s="215">
        <f>IF(N98="základní",J98,0)</f>
        <v>0</v>
      </c>
      <c r="BF98" s="215">
        <f>IF(N98="snížená",J98,0)</f>
        <v>0</v>
      </c>
      <c r="BG98" s="215">
        <f>IF(N98="zákl. přenesená",J98,0)</f>
        <v>0</v>
      </c>
      <c r="BH98" s="215">
        <f>IF(N98="sníž. přenesená",J98,0)</f>
        <v>0</v>
      </c>
      <c r="BI98" s="215">
        <f>IF(N98="nulová",J98,0)</f>
        <v>0</v>
      </c>
      <c r="BJ98" s="24" t="s">
        <v>24</v>
      </c>
      <c r="BK98" s="215">
        <f>ROUND(I98*H98,2)</f>
        <v>0</v>
      </c>
      <c r="BL98" s="24" t="s">
        <v>266</v>
      </c>
      <c r="BM98" s="24" t="s">
        <v>2214</v>
      </c>
    </row>
    <row r="99" spans="2:65" s="1" customFormat="1" ht="67.5">
      <c r="B99" s="41"/>
      <c r="C99" s="63"/>
      <c r="D99" s="230" t="s">
        <v>2203</v>
      </c>
      <c r="E99" s="63"/>
      <c r="F99" s="275" t="s">
        <v>2208</v>
      </c>
      <c r="G99" s="63"/>
      <c r="H99" s="63"/>
      <c r="I99" s="172"/>
      <c r="J99" s="63"/>
      <c r="K99" s="63"/>
      <c r="L99" s="61"/>
      <c r="M99" s="268"/>
      <c r="N99" s="42"/>
      <c r="O99" s="42"/>
      <c r="P99" s="42"/>
      <c r="Q99" s="42"/>
      <c r="R99" s="42"/>
      <c r="S99" s="42"/>
      <c r="T99" s="78"/>
      <c r="AT99" s="24" t="s">
        <v>2203</v>
      </c>
      <c r="AU99" s="24" t="s">
        <v>24</v>
      </c>
    </row>
    <row r="100" spans="2:65" s="1" customFormat="1" ht="22.5" customHeight="1">
      <c r="B100" s="41"/>
      <c r="C100" s="204" t="s">
        <v>200</v>
      </c>
      <c r="D100" s="204" t="s">
        <v>182</v>
      </c>
      <c r="E100" s="205" t="s">
        <v>2215</v>
      </c>
      <c r="F100" s="206" t="s">
        <v>2216</v>
      </c>
      <c r="G100" s="207" t="s">
        <v>372</v>
      </c>
      <c r="H100" s="208">
        <v>10</v>
      </c>
      <c r="I100" s="209"/>
      <c r="J100" s="210">
        <f>ROUND(I100*H100,2)</f>
        <v>0</v>
      </c>
      <c r="K100" s="206" t="s">
        <v>186</v>
      </c>
      <c r="L100" s="61"/>
      <c r="M100" s="211" t="s">
        <v>22</v>
      </c>
      <c r="N100" s="212" t="s">
        <v>47</v>
      </c>
      <c r="O100" s="42"/>
      <c r="P100" s="213">
        <f>O100*H100</f>
        <v>0</v>
      </c>
      <c r="Q100" s="213">
        <v>3.5E-4</v>
      </c>
      <c r="R100" s="213">
        <f>Q100*H100</f>
        <v>3.5000000000000001E-3</v>
      </c>
      <c r="S100" s="213">
        <v>0</v>
      </c>
      <c r="T100" s="214">
        <f>S100*H100</f>
        <v>0</v>
      </c>
      <c r="AR100" s="24" t="s">
        <v>266</v>
      </c>
      <c r="AT100" s="24" t="s">
        <v>182</v>
      </c>
      <c r="AU100" s="24" t="s">
        <v>24</v>
      </c>
      <c r="AY100" s="24" t="s">
        <v>179</v>
      </c>
      <c r="BE100" s="215">
        <f>IF(N100="základní",J100,0)</f>
        <v>0</v>
      </c>
      <c r="BF100" s="215">
        <f>IF(N100="snížená",J100,0)</f>
        <v>0</v>
      </c>
      <c r="BG100" s="215">
        <f>IF(N100="zákl. přenesená",J100,0)</f>
        <v>0</v>
      </c>
      <c r="BH100" s="215">
        <f>IF(N100="sníž. přenesená",J100,0)</f>
        <v>0</v>
      </c>
      <c r="BI100" s="215">
        <f>IF(N100="nulová",J100,0)</f>
        <v>0</v>
      </c>
      <c r="BJ100" s="24" t="s">
        <v>24</v>
      </c>
      <c r="BK100" s="215">
        <f>ROUND(I100*H100,2)</f>
        <v>0</v>
      </c>
      <c r="BL100" s="24" t="s">
        <v>266</v>
      </c>
      <c r="BM100" s="24" t="s">
        <v>2217</v>
      </c>
    </row>
    <row r="101" spans="2:65" s="1" customFormat="1" ht="67.5">
      <c r="B101" s="41"/>
      <c r="C101" s="63"/>
      <c r="D101" s="230" t="s">
        <v>2203</v>
      </c>
      <c r="E101" s="63"/>
      <c r="F101" s="275" t="s">
        <v>2208</v>
      </c>
      <c r="G101" s="63"/>
      <c r="H101" s="63"/>
      <c r="I101" s="172"/>
      <c r="J101" s="63"/>
      <c r="K101" s="63"/>
      <c r="L101" s="61"/>
      <c r="M101" s="268"/>
      <c r="N101" s="42"/>
      <c r="O101" s="42"/>
      <c r="P101" s="42"/>
      <c r="Q101" s="42"/>
      <c r="R101" s="42"/>
      <c r="S101" s="42"/>
      <c r="T101" s="78"/>
      <c r="AT101" s="24" t="s">
        <v>2203</v>
      </c>
      <c r="AU101" s="24" t="s">
        <v>24</v>
      </c>
    </row>
    <row r="102" spans="2:65" s="1" customFormat="1" ht="22.5" customHeight="1">
      <c r="B102" s="41"/>
      <c r="C102" s="204" t="s">
        <v>224</v>
      </c>
      <c r="D102" s="204" t="s">
        <v>182</v>
      </c>
      <c r="E102" s="205" t="s">
        <v>2218</v>
      </c>
      <c r="F102" s="206" t="s">
        <v>2219</v>
      </c>
      <c r="G102" s="207" t="s">
        <v>328</v>
      </c>
      <c r="H102" s="208">
        <v>10</v>
      </c>
      <c r="I102" s="209"/>
      <c r="J102" s="210">
        <f>ROUND(I102*H102,2)</f>
        <v>0</v>
      </c>
      <c r="K102" s="206" t="s">
        <v>186</v>
      </c>
      <c r="L102" s="61"/>
      <c r="M102" s="211" t="s">
        <v>22</v>
      </c>
      <c r="N102" s="212" t="s">
        <v>47</v>
      </c>
      <c r="O102" s="42"/>
      <c r="P102" s="213">
        <f>O102*H102</f>
        <v>0</v>
      </c>
      <c r="Q102" s="213">
        <v>0</v>
      </c>
      <c r="R102" s="213">
        <f>Q102*H102</f>
        <v>0</v>
      </c>
      <c r="S102" s="213">
        <v>0</v>
      </c>
      <c r="T102" s="214">
        <f>S102*H102</f>
        <v>0</v>
      </c>
      <c r="AR102" s="24" t="s">
        <v>266</v>
      </c>
      <c r="AT102" s="24" t="s">
        <v>182</v>
      </c>
      <c r="AU102" s="24" t="s">
        <v>24</v>
      </c>
      <c r="AY102" s="24" t="s">
        <v>179</v>
      </c>
      <c r="BE102" s="215">
        <f>IF(N102="základní",J102,0)</f>
        <v>0</v>
      </c>
      <c r="BF102" s="215">
        <f>IF(N102="snížená",J102,0)</f>
        <v>0</v>
      </c>
      <c r="BG102" s="215">
        <f>IF(N102="zákl. přenesená",J102,0)</f>
        <v>0</v>
      </c>
      <c r="BH102" s="215">
        <f>IF(N102="sníž. přenesená",J102,0)</f>
        <v>0</v>
      </c>
      <c r="BI102" s="215">
        <f>IF(N102="nulová",J102,0)</f>
        <v>0</v>
      </c>
      <c r="BJ102" s="24" t="s">
        <v>24</v>
      </c>
      <c r="BK102" s="215">
        <f>ROUND(I102*H102,2)</f>
        <v>0</v>
      </c>
      <c r="BL102" s="24" t="s">
        <v>266</v>
      </c>
      <c r="BM102" s="24" t="s">
        <v>2220</v>
      </c>
    </row>
    <row r="103" spans="2:65" s="1" customFormat="1" ht="54">
      <c r="B103" s="41"/>
      <c r="C103" s="63"/>
      <c r="D103" s="230" t="s">
        <v>2203</v>
      </c>
      <c r="E103" s="63"/>
      <c r="F103" s="275" t="s">
        <v>2221</v>
      </c>
      <c r="G103" s="63"/>
      <c r="H103" s="63"/>
      <c r="I103" s="172"/>
      <c r="J103" s="63"/>
      <c r="K103" s="63"/>
      <c r="L103" s="61"/>
      <c r="M103" s="268"/>
      <c r="N103" s="42"/>
      <c r="O103" s="42"/>
      <c r="P103" s="42"/>
      <c r="Q103" s="42"/>
      <c r="R103" s="42"/>
      <c r="S103" s="42"/>
      <c r="T103" s="78"/>
      <c r="AT103" s="24" t="s">
        <v>2203</v>
      </c>
      <c r="AU103" s="24" t="s">
        <v>24</v>
      </c>
    </row>
    <row r="104" spans="2:65" s="1" customFormat="1" ht="22.5" customHeight="1">
      <c r="B104" s="41"/>
      <c r="C104" s="204" t="s">
        <v>29</v>
      </c>
      <c r="D104" s="204" t="s">
        <v>182</v>
      </c>
      <c r="E104" s="205" t="s">
        <v>2222</v>
      </c>
      <c r="F104" s="206" t="s">
        <v>2223</v>
      </c>
      <c r="G104" s="207" t="s">
        <v>328</v>
      </c>
      <c r="H104" s="208">
        <v>1</v>
      </c>
      <c r="I104" s="209"/>
      <c r="J104" s="210">
        <f>ROUND(I104*H104,2)</f>
        <v>0</v>
      </c>
      <c r="K104" s="206" t="s">
        <v>186</v>
      </c>
      <c r="L104" s="61"/>
      <c r="M104" s="211" t="s">
        <v>22</v>
      </c>
      <c r="N104" s="212" t="s">
        <v>47</v>
      </c>
      <c r="O104" s="42"/>
      <c r="P104" s="213">
        <f>O104*H104</f>
        <v>0</v>
      </c>
      <c r="Q104" s="213">
        <v>0</v>
      </c>
      <c r="R104" s="213">
        <f>Q104*H104</f>
        <v>0</v>
      </c>
      <c r="S104" s="213">
        <v>0</v>
      </c>
      <c r="T104" s="214">
        <f>S104*H104</f>
        <v>0</v>
      </c>
      <c r="AR104" s="24" t="s">
        <v>266</v>
      </c>
      <c r="AT104" s="24" t="s">
        <v>182</v>
      </c>
      <c r="AU104" s="24" t="s">
        <v>24</v>
      </c>
      <c r="AY104" s="24" t="s">
        <v>179</v>
      </c>
      <c r="BE104" s="215">
        <f>IF(N104="základní",J104,0)</f>
        <v>0</v>
      </c>
      <c r="BF104" s="215">
        <f>IF(N104="snížená",J104,0)</f>
        <v>0</v>
      </c>
      <c r="BG104" s="215">
        <f>IF(N104="zákl. přenesená",J104,0)</f>
        <v>0</v>
      </c>
      <c r="BH104" s="215">
        <f>IF(N104="sníž. přenesená",J104,0)</f>
        <v>0</v>
      </c>
      <c r="BI104" s="215">
        <f>IF(N104="nulová",J104,0)</f>
        <v>0</v>
      </c>
      <c r="BJ104" s="24" t="s">
        <v>24</v>
      </c>
      <c r="BK104" s="215">
        <f>ROUND(I104*H104,2)</f>
        <v>0</v>
      </c>
      <c r="BL104" s="24" t="s">
        <v>266</v>
      </c>
      <c r="BM104" s="24" t="s">
        <v>2224</v>
      </c>
    </row>
    <row r="105" spans="2:65" s="1" customFormat="1" ht="54">
      <c r="B105" s="41"/>
      <c r="C105" s="63"/>
      <c r="D105" s="230" t="s">
        <v>2203</v>
      </c>
      <c r="E105" s="63"/>
      <c r="F105" s="275" t="s">
        <v>2221</v>
      </c>
      <c r="G105" s="63"/>
      <c r="H105" s="63"/>
      <c r="I105" s="172"/>
      <c r="J105" s="63"/>
      <c r="K105" s="63"/>
      <c r="L105" s="61"/>
      <c r="M105" s="268"/>
      <c r="N105" s="42"/>
      <c r="O105" s="42"/>
      <c r="P105" s="42"/>
      <c r="Q105" s="42"/>
      <c r="R105" s="42"/>
      <c r="S105" s="42"/>
      <c r="T105" s="78"/>
      <c r="AT105" s="24" t="s">
        <v>2203</v>
      </c>
      <c r="AU105" s="24" t="s">
        <v>24</v>
      </c>
    </row>
    <row r="106" spans="2:65" s="1" customFormat="1" ht="22.5" customHeight="1">
      <c r="B106" s="41"/>
      <c r="C106" s="204" t="s">
        <v>240</v>
      </c>
      <c r="D106" s="204" t="s">
        <v>182</v>
      </c>
      <c r="E106" s="205" t="s">
        <v>2225</v>
      </c>
      <c r="F106" s="206" t="s">
        <v>2226</v>
      </c>
      <c r="G106" s="207" t="s">
        <v>328</v>
      </c>
      <c r="H106" s="208">
        <v>5</v>
      </c>
      <c r="I106" s="209"/>
      <c r="J106" s="210">
        <f>ROUND(I106*H106,2)</f>
        <v>0</v>
      </c>
      <c r="K106" s="206" t="s">
        <v>186</v>
      </c>
      <c r="L106" s="61"/>
      <c r="M106" s="211" t="s">
        <v>22</v>
      </c>
      <c r="N106" s="212" t="s">
        <v>47</v>
      </c>
      <c r="O106" s="42"/>
      <c r="P106" s="213">
        <f>O106*H106</f>
        <v>0</v>
      </c>
      <c r="Q106" s="213">
        <v>1.6000000000000001E-4</v>
      </c>
      <c r="R106" s="213">
        <f>Q106*H106</f>
        <v>8.0000000000000004E-4</v>
      </c>
      <c r="S106" s="213">
        <v>0</v>
      </c>
      <c r="T106" s="214">
        <f>S106*H106</f>
        <v>0</v>
      </c>
      <c r="AR106" s="24" t="s">
        <v>266</v>
      </c>
      <c r="AT106" s="24" t="s">
        <v>182</v>
      </c>
      <c r="AU106" s="24" t="s">
        <v>24</v>
      </c>
      <c r="AY106" s="24" t="s">
        <v>179</v>
      </c>
      <c r="BE106" s="215">
        <f>IF(N106="základní",J106,0)</f>
        <v>0</v>
      </c>
      <c r="BF106" s="215">
        <f>IF(N106="snížená",J106,0)</f>
        <v>0</v>
      </c>
      <c r="BG106" s="215">
        <f>IF(N106="zákl. přenesená",J106,0)</f>
        <v>0</v>
      </c>
      <c r="BH106" s="215">
        <f>IF(N106="sníž. přenesená",J106,0)</f>
        <v>0</v>
      </c>
      <c r="BI106" s="215">
        <f>IF(N106="nulová",J106,0)</f>
        <v>0</v>
      </c>
      <c r="BJ106" s="24" t="s">
        <v>24</v>
      </c>
      <c r="BK106" s="215">
        <f>ROUND(I106*H106,2)</f>
        <v>0</v>
      </c>
      <c r="BL106" s="24" t="s">
        <v>266</v>
      </c>
      <c r="BM106" s="24" t="s">
        <v>2227</v>
      </c>
    </row>
    <row r="107" spans="2:65" s="1" customFormat="1" ht="22.5" customHeight="1">
      <c r="B107" s="41"/>
      <c r="C107" s="204" t="s">
        <v>206</v>
      </c>
      <c r="D107" s="204" t="s">
        <v>182</v>
      </c>
      <c r="E107" s="205" t="s">
        <v>2228</v>
      </c>
      <c r="F107" s="206" t="s">
        <v>2229</v>
      </c>
      <c r="G107" s="207" t="s">
        <v>372</v>
      </c>
      <c r="H107" s="208">
        <v>69</v>
      </c>
      <c r="I107" s="209"/>
      <c r="J107" s="210">
        <f>ROUND(I107*H107,2)</f>
        <v>0</v>
      </c>
      <c r="K107" s="206" t="s">
        <v>186</v>
      </c>
      <c r="L107" s="61"/>
      <c r="M107" s="211" t="s">
        <v>22</v>
      </c>
      <c r="N107" s="212" t="s">
        <v>47</v>
      </c>
      <c r="O107" s="42"/>
      <c r="P107" s="213">
        <f>O107*H107</f>
        <v>0</v>
      </c>
      <c r="Q107" s="213">
        <v>0</v>
      </c>
      <c r="R107" s="213">
        <f>Q107*H107</f>
        <v>0</v>
      </c>
      <c r="S107" s="213">
        <v>0</v>
      </c>
      <c r="T107" s="214">
        <f>S107*H107</f>
        <v>0</v>
      </c>
      <c r="AR107" s="24" t="s">
        <v>266</v>
      </c>
      <c r="AT107" s="24" t="s">
        <v>182</v>
      </c>
      <c r="AU107" s="24" t="s">
        <v>24</v>
      </c>
      <c r="AY107" s="24" t="s">
        <v>179</v>
      </c>
      <c r="BE107" s="215">
        <f>IF(N107="základní",J107,0)</f>
        <v>0</v>
      </c>
      <c r="BF107" s="215">
        <f>IF(N107="snížená",J107,0)</f>
        <v>0</v>
      </c>
      <c r="BG107" s="215">
        <f>IF(N107="zákl. přenesená",J107,0)</f>
        <v>0</v>
      </c>
      <c r="BH107" s="215">
        <f>IF(N107="sníž. přenesená",J107,0)</f>
        <v>0</v>
      </c>
      <c r="BI107" s="215">
        <f>IF(N107="nulová",J107,0)</f>
        <v>0</v>
      </c>
      <c r="BJ107" s="24" t="s">
        <v>24</v>
      </c>
      <c r="BK107" s="215">
        <f>ROUND(I107*H107,2)</f>
        <v>0</v>
      </c>
      <c r="BL107" s="24" t="s">
        <v>266</v>
      </c>
      <c r="BM107" s="24" t="s">
        <v>2230</v>
      </c>
    </row>
    <row r="108" spans="2:65" s="1" customFormat="1" ht="27">
      <c r="B108" s="41"/>
      <c r="C108" s="63"/>
      <c r="D108" s="230" t="s">
        <v>2203</v>
      </c>
      <c r="E108" s="63"/>
      <c r="F108" s="275" t="s">
        <v>2231</v>
      </c>
      <c r="G108" s="63"/>
      <c r="H108" s="63"/>
      <c r="I108" s="172"/>
      <c r="J108" s="63"/>
      <c r="K108" s="63"/>
      <c r="L108" s="61"/>
      <c r="M108" s="268"/>
      <c r="N108" s="42"/>
      <c r="O108" s="42"/>
      <c r="P108" s="42"/>
      <c r="Q108" s="42"/>
      <c r="R108" s="42"/>
      <c r="S108" s="42"/>
      <c r="T108" s="78"/>
      <c r="AT108" s="24" t="s">
        <v>2203</v>
      </c>
      <c r="AU108" s="24" t="s">
        <v>24</v>
      </c>
    </row>
    <row r="109" spans="2:65" s="1" customFormat="1" ht="31.5" customHeight="1">
      <c r="B109" s="41"/>
      <c r="C109" s="204" t="s">
        <v>253</v>
      </c>
      <c r="D109" s="204" t="s">
        <v>182</v>
      </c>
      <c r="E109" s="205" t="s">
        <v>2232</v>
      </c>
      <c r="F109" s="206" t="s">
        <v>2233</v>
      </c>
      <c r="G109" s="207" t="s">
        <v>212</v>
      </c>
      <c r="H109" s="208">
        <v>0.2</v>
      </c>
      <c r="I109" s="209"/>
      <c r="J109" s="210">
        <f>ROUND(I109*H109,2)</f>
        <v>0</v>
      </c>
      <c r="K109" s="206" t="s">
        <v>186</v>
      </c>
      <c r="L109" s="61"/>
      <c r="M109" s="211" t="s">
        <v>22</v>
      </c>
      <c r="N109" s="212" t="s">
        <v>47</v>
      </c>
      <c r="O109" s="42"/>
      <c r="P109" s="213">
        <f>O109*H109</f>
        <v>0</v>
      </c>
      <c r="Q109" s="213">
        <v>0</v>
      </c>
      <c r="R109" s="213">
        <f>Q109*H109</f>
        <v>0</v>
      </c>
      <c r="S109" s="213">
        <v>0</v>
      </c>
      <c r="T109" s="214">
        <f>S109*H109</f>
        <v>0</v>
      </c>
      <c r="AR109" s="24" t="s">
        <v>266</v>
      </c>
      <c r="AT109" s="24" t="s">
        <v>182</v>
      </c>
      <c r="AU109" s="24" t="s">
        <v>24</v>
      </c>
      <c r="AY109" s="24" t="s">
        <v>179</v>
      </c>
      <c r="BE109" s="215">
        <f>IF(N109="základní",J109,0)</f>
        <v>0</v>
      </c>
      <c r="BF109" s="215">
        <f>IF(N109="snížená",J109,0)</f>
        <v>0</v>
      </c>
      <c r="BG109" s="215">
        <f>IF(N109="zákl. přenesená",J109,0)</f>
        <v>0</v>
      </c>
      <c r="BH109" s="215">
        <f>IF(N109="sníž. přenesená",J109,0)</f>
        <v>0</v>
      </c>
      <c r="BI109" s="215">
        <f>IF(N109="nulová",J109,0)</f>
        <v>0</v>
      </c>
      <c r="BJ109" s="24" t="s">
        <v>24</v>
      </c>
      <c r="BK109" s="215">
        <f>ROUND(I109*H109,2)</f>
        <v>0</v>
      </c>
      <c r="BL109" s="24" t="s">
        <v>266</v>
      </c>
      <c r="BM109" s="24" t="s">
        <v>2234</v>
      </c>
    </row>
    <row r="110" spans="2:65" s="1" customFormat="1" ht="22.5" customHeight="1">
      <c r="B110" s="41"/>
      <c r="C110" s="204" t="s">
        <v>213</v>
      </c>
      <c r="D110" s="204" t="s">
        <v>182</v>
      </c>
      <c r="E110" s="205" t="s">
        <v>2235</v>
      </c>
      <c r="F110" s="206" t="s">
        <v>2236</v>
      </c>
      <c r="G110" s="207" t="s">
        <v>372</v>
      </c>
      <c r="H110" s="208">
        <v>34</v>
      </c>
      <c r="I110" s="209"/>
      <c r="J110" s="210">
        <f>ROUND(I110*H110,2)</f>
        <v>0</v>
      </c>
      <c r="K110" s="206" t="s">
        <v>2237</v>
      </c>
      <c r="L110" s="61"/>
      <c r="M110" s="211" t="s">
        <v>22</v>
      </c>
      <c r="N110" s="212" t="s">
        <v>47</v>
      </c>
      <c r="O110" s="42"/>
      <c r="P110" s="213">
        <f>O110*H110</f>
        <v>0</v>
      </c>
      <c r="Q110" s="213">
        <v>0</v>
      </c>
      <c r="R110" s="213">
        <f>Q110*H110</f>
        <v>0</v>
      </c>
      <c r="S110" s="213">
        <v>0</v>
      </c>
      <c r="T110" s="214">
        <f>S110*H110</f>
        <v>0</v>
      </c>
      <c r="AR110" s="24" t="s">
        <v>266</v>
      </c>
      <c r="AT110" s="24" t="s">
        <v>182</v>
      </c>
      <c r="AU110" s="24" t="s">
        <v>24</v>
      </c>
      <c r="AY110" s="24" t="s">
        <v>179</v>
      </c>
      <c r="BE110" s="215">
        <f>IF(N110="základní",J110,0)</f>
        <v>0</v>
      </c>
      <c r="BF110" s="215">
        <f>IF(N110="snížená",J110,0)</f>
        <v>0</v>
      </c>
      <c r="BG110" s="215">
        <f>IF(N110="zákl. přenesená",J110,0)</f>
        <v>0</v>
      </c>
      <c r="BH110" s="215">
        <f>IF(N110="sníž. přenesená",J110,0)</f>
        <v>0</v>
      </c>
      <c r="BI110" s="215">
        <f>IF(N110="nulová",J110,0)</f>
        <v>0</v>
      </c>
      <c r="BJ110" s="24" t="s">
        <v>24</v>
      </c>
      <c r="BK110" s="215">
        <f>ROUND(I110*H110,2)</f>
        <v>0</v>
      </c>
      <c r="BL110" s="24" t="s">
        <v>266</v>
      </c>
      <c r="BM110" s="24" t="s">
        <v>2238</v>
      </c>
    </row>
    <row r="111" spans="2:65" s="1" customFormat="1" ht="22.5" customHeight="1">
      <c r="B111" s="41"/>
      <c r="C111" s="204" t="s">
        <v>10</v>
      </c>
      <c r="D111" s="204" t="s">
        <v>182</v>
      </c>
      <c r="E111" s="205" t="s">
        <v>2239</v>
      </c>
      <c r="F111" s="206" t="s">
        <v>2240</v>
      </c>
      <c r="G111" s="207" t="s">
        <v>2241</v>
      </c>
      <c r="H111" s="208">
        <v>1</v>
      </c>
      <c r="I111" s="209"/>
      <c r="J111" s="210">
        <f>ROUND(I111*H111,2)</f>
        <v>0</v>
      </c>
      <c r="K111" s="206" t="s">
        <v>2237</v>
      </c>
      <c r="L111" s="61"/>
      <c r="M111" s="211" t="s">
        <v>22</v>
      </c>
      <c r="N111" s="212" t="s">
        <v>47</v>
      </c>
      <c r="O111" s="42"/>
      <c r="P111" s="213">
        <f>O111*H111</f>
        <v>0</v>
      </c>
      <c r="Q111" s="213">
        <v>0</v>
      </c>
      <c r="R111" s="213">
        <f>Q111*H111</f>
        <v>0</v>
      </c>
      <c r="S111" s="213">
        <v>0</v>
      </c>
      <c r="T111" s="214">
        <f>S111*H111</f>
        <v>0</v>
      </c>
      <c r="AR111" s="24" t="s">
        <v>266</v>
      </c>
      <c r="AT111" s="24" t="s">
        <v>182</v>
      </c>
      <c r="AU111" s="24" t="s">
        <v>24</v>
      </c>
      <c r="AY111" s="24" t="s">
        <v>179</v>
      </c>
      <c r="BE111" s="215">
        <f>IF(N111="základní",J111,0)</f>
        <v>0</v>
      </c>
      <c r="BF111" s="215">
        <f>IF(N111="snížená",J111,0)</f>
        <v>0</v>
      </c>
      <c r="BG111" s="215">
        <f>IF(N111="zákl. přenesená",J111,0)</f>
        <v>0</v>
      </c>
      <c r="BH111" s="215">
        <f>IF(N111="sníž. přenesená",J111,0)</f>
        <v>0</v>
      </c>
      <c r="BI111" s="215">
        <f>IF(N111="nulová",J111,0)</f>
        <v>0</v>
      </c>
      <c r="BJ111" s="24" t="s">
        <v>24</v>
      </c>
      <c r="BK111" s="215">
        <f>ROUND(I111*H111,2)</f>
        <v>0</v>
      </c>
      <c r="BL111" s="24" t="s">
        <v>266</v>
      </c>
      <c r="BM111" s="24" t="s">
        <v>2242</v>
      </c>
    </row>
    <row r="112" spans="2:65" s="1" customFormat="1" ht="31.5" customHeight="1">
      <c r="B112" s="41"/>
      <c r="C112" s="204" t="s">
        <v>266</v>
      </c>
      <c r="D112" s="204" t="s">
        <v>182</v>
      </c>
      <c r="E112" s="205" t="s">
        <v>2243</v>
      </c>
      <c r="F112" s="206" t="s">
        <v>2244</v>
      </c>
      <c r="G112" s="207" t="s">
        <v>212</v>
      </c>
      <c r="H112" s="208">
        <v>3.7999999999999999E-2</v>
      </c>
      <c r="I112" s="209"/>
      <c r="J112" s="210">
        <f>ROUND(I112*H112,2)</f>
        <v>0</v>
      </c>
      <c r="K112" s="206" t="s">
        <v>186</v>
      </c>
      <c r="L112" s="61"/>
      <c r="M112" s="211" t="s">
        <v>22</v>
      </c>
      <c r="N112" s="212" t="s">
        <v>47</v>
      </c>
      <c r="O112" s="42"/>
      <c r="P112" s="213">
        <f>O112*H112</f>
        <v>0</v>
      </c>
      <c r="Q112" s="213">
        <v>0</v>
      </c>
      <c r="R112" s="213">
        <f>Q112*H112</f>
        <v>0</v>
      </c>
      <c r="S112" s="213">
        <v>0</v>
      </c>
      <c r="T112" s="214">
        <f>S112*H112</f>
        <v>0</v>
      </c>
      <c r="AR112" s="24" t="s">
        <v>266</v>
      </c>
      <c r="AT112" s="24" t="s">
        <v>182</v>
      </c>
      <c r="AU112" s="24" t="s">
        <v>24</v>
      </c>
      <c r="AY112" s="24" t="s">
        <v>179</v>
      </c>
      <c r="BE112" s="215">
        <f>IF(N112="základní",J112,0)</f>
        <v>0</v>
      </c>
      <c r="BF112" s="215">
        <f>IF(N112="snížená",J112,0)</f>
        <v>0</v>
      </c>
      <c r="BG112" s="215">
        <f>IF(N112="zákl. přenesená",J112,0)</f>
        <v>0</v>
      </c>
      <c r="BH112" s="215">
        <f>IF(N112="sníž. přenesená",J112,0)</f>
        <v>0</v>
      </c>
      <c r="BI112" s="215">
        <f>IF(N112="nulová",J112,0)</f>
        <v>0</v>
      </c>
      <c r="BJ112" s="24" t="s">
        <v>24</v>
      </c>
      <c r="BK112" s="215">
        <f>ROUND(I112*H112,2)</f>
        <v>0</v>
      </c>
      <c r="BL112" s="24" t="s">
        <v>266</v>
      </c>
      <c r="BM112" s="24" t="s">
        <v>2245</v>
      </c>
    </row>
    <row r="113" spans="2:65" s="1" customFormat="1" ht="121.5">
      <c r="B113" s="41"/>
      <c r="C113" s="63"/>
      <c r="D113" s="218" t="s">
        <v>2203</v>
      </c>
      <c r="E113" s="63"/>
      <c r="F113" s="267" t="s">
        <v>2246</v>
      </c>
      <c r="G113" s="63"/>
      <c r="H113" s="63"/>
      <c r="I113" s="172"/>
      <c r="J113" s="63"/>
      <c r="K113" s="63"/>
      <c r="L113" s="61"/>
      <c r="M113" s="268"/>
      <c r="N113" s="42"/>
      <c r="O113" s="42"/>
      <c r="P113" s="42"/>
      <c r="Q113" s="42"/>
      <c r="R113" s="42"/>
      <c r="S113" s="42"/>
      <c r="T113" s="78"/>
      <c r="AT113" s="24" t="s">
        <v>2203</v>
      </c>
      <c r="AU113" s="24" t="s">
        <v>24</v>
      </c>
    </row>
    <row r="114" spans="2:65" s="1" customFormat="1" ht="27">
      <c r="B114" s="41"/>
      <c r="C114" s="63"/>
      <c r="D114" s="218" t="s">
        <v>936</v>
      </c>
      <c r="E114" s="63"/>
      <c r="F114" s="267" t="s">
        <v>2247</v>
      </c>
      <c r="G114" s="63"/>
      <c r="H114" s="63"/>
      <c r="I114" s="172"/>
      <c r="J114" s="63"/>
      <c r="K114" s="63"/>
      <c r="L114" s="61"/>
      <c r="M114" s="268"/>
      <c r="N114" s="42"/>
      <c r="O114" s="42"/>
      <c r="P114" s="42"/>
      <c r="Q114" s="42"/>
      <c r="R114" s="42"/>
      <c r="S114" s="42"/>
      <c r="T114" s="78"/>
      <c r="AT114" s="24" t="s">
        <v>936</v>
      </c>
      <c r="AU114" s="24" t="s">
        <v>24</v>
      </c>
    </row>
    <row r="115" spans="2:65" s="11" customFormat="1" ht="37.35" customHeight="1">
      <c r="B115" s="187"/>
      <c r="C115" s="188"/>
      <c r="D115" s="201" t="s">
        <v>75</v>
      </c>
      <c r="E115" s="273" t="s">
        <v>2248</v>
      </c>
      <c r="F115" s="273" t="s">
        <v>2249</v>
      </c>
      <c r="G115" s="188"/>
      <c r="H115" s="188"/>
      <c r="I115" s="191"/>
      <c r="J115" s="274">
        <f>BK115</f>
        <v>0</v>
      </c>
      <c r="K115" s="188"/>
      <c r="L115" s="193"/>
      <c r="M115" s="194"/>
      <c r="N115" s="195"/>
      <c r="O115" s="195"/>
      <c r="P115" s="196">
        <f>SUM(P116:P142)</f>
        <v>0</v>
      </c>
      <c r="Q115" s="195"/>
      <c r="R115" s="196">
        <f>SUM(R116:R142)</f>
        <v>0.22139</v>
      </c>
      <c r="S115" s="195"/>
      <c r="T115" s="197">
        <f>SUM(T116:T142)</f>
        <v>1.8419999999999999E-2</v>
      </c>
      <c r="AR115" s="198" t="s">
        <v>84</v>
      </c>
      <c r="AT115" s="199" t="s">
        <v>75</v>
      </c>
      <c r="AU115" s="199" t="s">
        <v>76</v>
      </c>
      <c r="AY115" s="198" t="s">
        <v>179</v>
      </c>
      <c r="BK115" s="200">
        <f>SUM(BK116:BK142)</f>
        <v>0</v>
      </c>
    </row>
    <row r="116" spans="2:65" s="1" customFormat="1" ht="22.5" customHeight="1">
      <c r="B116" s="41"/>
      <c r="C116" s="204" t="s">
        <v>24</v>
      </c>
      <c r="D116" s="204" t="s">
        <v>182</v>
      </c>
      <c r="E116" s="205" t="s">
        <v>2250</v>
      </c>
      <c r="F116" s="206" t="s">
        <v>2251</v>
      </c>
      <c r="G116" s="207" t="s">
        <v>372</v>
      </c>
      <c r="H116" s="208">
        <v>8</v>
      </c>
      <c r="I116" s="209"/>
      <c r="J116" s="210">
        <f>ROUND(I116*H116,2)</f>
        <v>0</v>
      </c>
      <c r="K116" s="206" t="s">
        <v>186</v>
      </c>
      <c r="L116" s="61"/>
      <c r="M116" s="211" t="s">
        <v>22</v>
      </c>
      <c r="N116" s="212" t="s">
        <v>47</v>
      </c>
      <c r="O116" s="42"/>
      <c r="P116" s="213">
        <f>O116*H116</f>
        <v>0</v>
      </c>
      <c r="Q116" s="213">
        <v>0</v>
      </c>
      <c r="R116" s="213">
        <f>Q116*H116</f>
        <v>0</v>
      </c>
      <c r="S116" s="213">
        <v>2.1299999999999999E-3</v>
      </c>
      <c r="T116" s="214">
        <f>S116*H116</f>
        <v>1.704E-2</v>
      </c>
      <c r="AR116" s="24" t="s">
        <v>266</v>
      </c>
      <c r="AT116" s="24" t="s">
        <v>182</v>
      </c>
      <c r="AU116" s="24" t="s">
        <v>24</v>
      </c>
      <c r="AY116" s="24" t="s">
        <v>179</v>
      </c>
      <c r="BE116" s="215">
        <f>IF(N116="základní",J116,0)</f>
        <v>0</v>
      </c>
      <c r="BF116" s="215">
        <f>IF(N116="snížená",J116,0)</f>
        <v>0</v>
      </c>
      <c r="BG116" s="215">
        <f>IF(N116="zákl. přenesená",J116,0)</f>
        <v>0</v>
      </c>
      <c r="BH116" s="215">
        <f>IF(N116="sníž. přenesená",J116,0)</f>
        <v>0</v>
      </c>
      <c r="BI116" s="215">
        <f>IF(N116="nulová",J116,0)</f>
        <v>0</v>
      </c>
      <c r="BJ116" s="24" t="s">
        <v>24</v>
      </c>
      <c r="BK116" s="215">
        <f>ROUND(I116*H116,2)</f>
        <v>0</v>
      </c>
      <c r="BL116" s="24" t="s">
        <v>266</v>
      </c>
      <c r="BM116" s="24" t="s">
        <v>2252</v>
      </c>
    </row>
    <row r="117" spans="2:65" s="1" customFormat="1" ht="31.5" customHeight="1">
      <c r="B117" s="41"/>
      <c r="C117" s="204" t="s">
        <v>84</v>
      </c>
      <c r="D117" s="204" t="s">
        <v>182</v>
      </c>
      <c r="E117" s="205" t="s">
        <v>2253</v>
      </c>
      <c r="F117" s="206" t="s">
        <v>2254</v>
      </c>
      <c r="G117" s="207" t="s">
        <v>328</v>
      </c>
      <c r="H117" s="208">
        <v>2</v>
      </c>
      <c r="I117" s="209"/>
      <c r="J117" s="210">
        <f>ROUND(I117*H117,2)</f>
        <v>0</v>
      </c>
      <c r="K117" s="206" t="s">
        <v>186</v>
      </c>
      <c r="L117" s="61"/>
      <c r="M117" s="211" t="s">
        <v>22</v>
      </c>
      <c r="N117" s="212" t="s">
        <v>47</v>
      </c>
      <c r="O117" s="42"/>
      <c r="P117" s="213">
        <f>O117*H117</f>
        <v>0</v>
      </c>
      <c r="Q117" s="213">
        <v>8.5000000000000006E-3</v>
      </c>
      <c r="R117" s="213">
        <f>Q117*H117</f>
        <v>1.7000000000000001E-2</v>
      </c>
      <c r="S117" s="213">
        <v>0</v>
      </c>
      <c r="T117" s="214">
        <f>S117*H117</f>
        <v>0</v>
      </c>
      <c r="AR117" s="24" t="s">
        <v>266</v>
      </c>
      <c r="AT117" s="24" t="s">
        <v>182</v>
      </c>
      <c r="AU117" s="24" t="s">
        <v>24</v>
      </c>
      <c r="AY117" s="24" t="s">
        <v>179</v>
      </c>
      <c r="BE117" s="215">
        <f>IF(N117="základní",J117,0)</f>
        <v>0</v>
      </c>
      <c r="BF117" s="215">
        <f>IF(N117="snížená",J117,0)</f>
        <v>0</v>
      </c>
      <c r="BG117" s="215">
        <f>IF(N117="zákl. přenesená",J117,0)</f>
        <v>0</v>
      </c>
      <c r="BH117" s="215">
        <f>IF(N117="sníž. přenesená",J117,0)</f>
        <v>0</v>
      </c>
      <c r="BI117" s="215">
        <f>IF(N117="nulová",J117,0)</f>
        <v>0</v>
      </c>
      <c r="BJ117" s="24" t="s">
        <v>24</v>
      </c>
      <c r="BK117" s="215">
        <f>ROUND(I117*H117,2)</f>
        <v>0</v>
      </c>
      <c r="BL117" s="24" t="s">
        <v>266</v>
      </c>
      <c r="BM117" s="24" t="s">
        <v>2255</v>
      </c>
    </row>
    <row r="118" spans="2:65" s="1" customFormat="1" ht="54">
      <c r="B118" s="41"/>
      <c r="C118" s="63"/>
      <c r="D118" s="230" t="s">
        <v>2203</v>
      </c>
      <c r="E118" s="63"/>
      <c r="F118" s="275" t="s">
        <v>2256</v>
      </c>
      <c r="G118" s="63"/>
      <c r="H118" s="63"/>
      <c r="I118" s="172"/>
      <c r="J118" s="63"/>
      <c r="K118" s="63"/>
      <c r="L118" s="61"/>
      <c r="M118" s="268"/>
      <c r="N118" s="42"/>
      <c r="O118" s="42"/>
      <c r="P118" s="42"/>
      <c r="Q118" s="42"/>
      <c r="R118" s="42"/>
      <c r="S118" s="42"/>
      <c r="T118" s="78"/>
      <c r="AT118" s="24" t="s">
        <v>2203</v>
      </c>
      <c r="AU118" s="24" t="s">
        <v>24</v>
      </c>
    </row>
    <row r="119" spans="2:65" s="1" customFormat="1" ht="31.5" customHeight="1">
      <c r="B119" s="41"/>
      <c r="C119" s="204" t="s">
        <v>197</v>
      </c>
      <c r="D119" s="204" t="s">
        <v>182</v>
      </c>
      <c r="E119" s="205" t="s">
        <v>2257</v>
      </c>
      <c r="F119" s="206" t="s">
        <v>2258</v>
      </c>
      <c r="G119" s="207" t="s">
        <v>372</v>
      </c>
      <c r="H119" s="208">
        <v>45</v>
      </c>
      <c r="I119" s="209"/>
      <c r="J119" s="210">
        <f>ROUND(I119*H119,2)</f>
        <v>0</v>
      </c>
      <c r="K119" s="206" t="s">
        <v>186</v>
      </c>
      <c r="L119" s="61"/>
      <c r="M119" s="211" t="s">
        <v>22</v>
      </c>
      <c r="N119" s="212" t="s">
        <v>47</v>
      </c>
      <c r="O119" s="42"/>
      <c r="P119" s="213">
        <f>O119*H119</f>
        <v>0</v>
      </c>
      <c r="Q119" s="213">
        <v>7.7999999999999999E-4</v>
      </c>
      <c r="R119" s="213">
        <f>Q119*H119</f>
        <v>3.5099999999999999E-2</v>
      </c>
      <c r="S119" s="213">
        <v>0</v>
      </c>
      <c r="T119" s="214">
        <f>S119*H119</f>
        <v>0</v>
      </c>
      <c r="AR119" s="24" t="s">
        <v>266</v>
      </c>
      <c r="AT119" s="24" t="s">
        <v>182</v>
      </c>
      <c r="AU119" s="24" t="s">
        <v>24</v>
      </c>
      <c r="AY119" s="24" t="s">
        <v>179</v>
      </c>
      <c r="BE119" s="215">
        <f>IF(N119="základní",J119,0)</f>
        <v>0</v>
      </c>
      <c r="BF119" s="215">
        <f>IF(N119="snížená",J119,0)</f>
        <v>0</v>
      </c>
      <c r="BG119" s="215">
        <f>IF(N119="zákl. přenesená",J119,0)</f>
        <v>0</v>
      </c>
      <c r="BH119" s="215">
        <f>IF(N119="sníž. přenesená",J119,0)</f>
        <v>0</v>
      </c>
      <c r="BI119" s="215">
        <f>IF(N119="nulová",J119,0)</f>
        <v>0</v>
      </c>
      <c r="BJ119" s="24" t="s">
        <v>24</v>
      </c>
      <c r="BK119" s="215">
        <f>ROUND(I119*H119,2)</f>
        <v>0</v>
      </c>
      <c r="BL119" s="24" t="s">
        <v>266</v>
      </c>
      <c r="BM119" s="24" t="s">
        <v>2259</v>
      </c>
    </row>
    <row r="120" spans="2:65" s="1" customFormat="1" ht="27">
      <c r="B120" s="41"/>
      <c r="C120" s="63"/>
      <c r="D120" s="230" t="s">
        <v>2203</v>
      </c>
      <c r="E120" s="63"/>
      <c r="F120" s="275" t="s">
        <v>2260</v>
      </c>
      <c r="G120" s="63"/>
      <c r="H120" s="63"/>
      <c r="I120" s="172"/>
      <c r="J120" s="63"/>
      <c r="K120" s="63"/>
      <c r="L120" s="61"/>
      <c r="M120" s="268"/>
      <c r="N120" s="42"/>
      <c r="O120" s="42"/>
      <c r="P120" s="42"/>
      <c r="Q120" s="42"/>
      <c r="R120" s="42"/>
      <c r="S120" s="42"/>
      <c r="T120" s="78"/>
      <c r="AT120" s="24" t="s">
        <v>2203</v>
      </c>
      <c r="AU120" s="24" t="s">
        <v>24</v>
      </c>
    </row>
    <row r="121" spans="2:65" s="1" customFormat="1" ht="31.5" customHeight="1">
      <c r="B121" s="41"/>
      <c r="C121" s="204" t="s">
        <v>187</v>
      </c>
      <c r="D121" s="204" t="s">
        <v>182</v>
      </c>
      <c r="E121" s="205" t="s">
        <v>2261</v>
      </c>
      <c r="F121" s="206" t="s">
        <v>2262</v>
      </c>
      <c r="G121" s="207" t="s">
        <v>372</v>
      </c>
      <c r="H121" s="208">
        <v>1</v>
      </c>
      <c r="I121" s="209"/>
      <c r="J121" s="210">
        <f>ROUND(I121*H121,2)</f>
        <v>0</v>
      </c>
      <c r="K121" s="206" t="s">
        <v>186</v>
      </c>
      <c r="L121" s="61"/>
      <c r="M121" s="211" t="s">
        <v>22</v>
      </c>
      <c r="N121" s="212" t="s">
        <v>47</v>
      </c>
      <c r="O121" s="42"/>
      <c r="P121" s="213">
        <f>O121*H121</f>
        <v>0</v>
      </c>
      <c r="Q121" s="213">
        <v>9.6000000000000002E-4</v>
      </c>
      <c r="R121" s="213">
        <f>Q121*H121</f>
        <v>9.6000000000000002E-4</v>
      </c>
      <c r="S121" s="213">
        <v>0</v>
      </c>
      <c r="T121" s="214">
        <f>S121*H121</f>
        <v>0</v>
      </c>
      <c r="AR121" s="24" t="s">
        <v>266</v>
      </c>
      <c r="AT121" s="24" t="s">
        <v>182</v>
      </c>
      <c r="AU121" s="24" t="s">
        <v>24</v>
      </c>
      <c r="AY121" s="24" t="s">
        <v>179</v>
      </c>
      <c r="BE121" s="215">
        <f>IF(N121="základní",J121,0)</f>
        <v>0</v>
      </c>
      <c r="BF121" s="215">
        <f>IF(N121="snížená",J121,0)</f>
        <v>0</v>
      </c>
      <c r="BG121" s="215">
        <f>IF(N121="zákl. přenesená",J121,0)</f>
        <v>0</v>
      </c>
      <c r="BH121" s="215">
        <f>IF(N121="sníž. přenesená",J121,0)</f>
        <v>0</v>
      </c>
      <c r="BI121" s="215">
        <f>IF(N121="nulová",J121,0)</f>
        <v>0</v>
      </c>
      <c r="BJ121" s="24" t="s">
        <v>24</v>
      </c>
      <c r="BK121" s="215">
        <f>ROUND(I121*H121,2)</f>
        <v>0</v>
      </c>
      <c r="BL121" s="24" t="s">
        <v>266</v>
      </c>
      <c r="BM121" s="24" t="s">
        <v>2263</v>
      </c>
    </row>
    <row r="122" spans="2:65" s="1" customFormat="1" ht="27">
      <c r="B122" s="41"/>
      <c r="C122" s="63"/>
      <c r="D122" s="230" t="s">
        <v>2203</v>
      </c>
      <c r="E122" s="63"/>
      <c r="F122" s="275" t="s">
        <v>2260</v>
      </c>
      <c r="G122" s="63"/>
      <c r="H122" s="63"/>
      <c r="I122" s="172"/>
      <c r="J122" s="63"/>
      <c r="K122" s="63"/>
      <c r="L122" s="61"/>
      <c r="M122" s="268"/>
      <c r="N122" s="42"/>
      <c r="O122" s="42"/>
      <c r="P122" s="42"/>
      <c r="Q122" s="42"/>
      <c r="R122" s="42"/>
      <c r="S122" s="42"/>
      <c r="T122" s="78"/>
      <c r="AT122" s="24" t="s">
        <v>2203</v>
      </c>
      <c r="AU122" s="24" t="s">
        <v>24</v>
      </c>
    </row>
    <row r="123" spans="2:65" s="1" customFormat="1" ht="31.5" customHeight="1">
      <c r="B123" s="41"/>
      <c r="C123" s="204" t="s">
        <v>203</v>
      </c>
      <c r="D123" s="204" t="s">
        <v>182</v>
      </c>
      <c r="E123" s="205" t="s">
        <v>2264</v>
      </c>
      <c r="F123" s="206" t="s">
        <v>2265</v>
      </c>
      <c r="G123" s="207" t="s">
        <v>372</v>
      </c>
      <c r="H123" s="208">
        <v>30</v>
      </c>
      <c r="I123" s="209"/>
      <c r="J123" s="210">
        <f>ROUND(I123*H123,2)</f>
        <v>0</v>
      </c>
      <c r="K123" s="206" t="s">
        <v>186</v>
      </c>
      <c r="L123" s="61"/>
      <c r="M123" s="211" t="s">
        <v>22</v>
      </c>
      <c r="N123" s="212" t="s">
        <v>47</v>
      </c>
      <c r="O123" s="42"/>
      <c r="P123" s="213">
        <f>O123*H123</f>
        <v>0</v>
      </c>
      <c r="Q123" s="213">
        <v>3.64E-3</v>
      </c>
      <c r="R123" s="213">
        <f>Q123*H123</f>
        <v>0.10920000000000001</v>
      </c>
      <c r="S123" s="213">
        <v>0</v>
      </c>
      <c r="T123" s="214">
        <f>S123*H123</f>
        <v>0</v>
      </c>
      <c r="AR123" s="24" t="s">
        <v>266</v>
      </c>
      <c r="AT123" s="24" t="s">
        <v>182</v>
      </c>
      <c r="AU123" s="24" t="s">
        <v>24</v>
      </c>
      <c r="AY123" s="24" t="s">
        <v>179</v>
      </c>
      <c r="BE123" s="215">
        <f>IF(N123="základní",J123,0)</f>
        <v>0</v>
      </c>
      <c r="BF123" s="215">
        <f>IF(N123="snížená",J123,0)</f>
        <v>0</v>
      </c>
      <c r="BG123" s="215">
        <f>IF(N123="zákl. přenesená",J123,0)</f>
        <v>0</v>
      </c>
      <c r="BH123" s="215">
        <f>IF(N123="sníž. přenesená",J123,0)</f>
        <v>0</v>
      </c>
      <c r="BI123" s="215">
        <f>IF(N123="nulová",J123,0)</f>
        <v>0</v>
      </c>
      <c r="BJ123" s="24" t="s">
        <v>24</v>
      </c>
      <c r="BK123" s="215">
        <f>ROUND(I123*H123,2)</f>
        <v>0</v>
      </c>
      <c r="BL123" s="24" t="s">
        <v>266</v>
      </c>
      <c r="BM123" s="24" t="s">
        <v>2266</v>
      </c>
    </row>
    <row r="124" spans="2:65" s="1" customFormat="1" ht="27">
      <c r="B124" s="41"/>
      <c r="C124" s="63"/>
      <c r="D124" s="230" t="s">
        <v>2203</v>
      </c>
      <c r="E124" s="63"/>
      <c r="F124" s="275" t="s">
        <v>2260</v>
      </c>
      <c r="G124" s="63"/>
      <c r="H124" s="63"/>
      <c r="I124" s="172"/>
      <c r="J124" s="63"/>
      <c r="K124" s="63"/>
      <c r="L124" s="61"/>
      <c r="M124" s="268"/>
      <c r="N124" s="42"/>
      <c r="O124" s="42"/>
      <c r="P124" s="42"/>
      <c r="Q124" s="42"/>
      <c r="R124" s="42"/>
      <c r="S124" s="42"/>
      <c r="T124" s="78"/>
      <c r="AT124" s="24" t="s">
        <v>2203</v>
      </c>
      <c r="AU124" s="24" t="s">
        <v>24</v>
      </c>
    </row>
    <row r="125" spans="2:65" s="1" customFormat="1" ht="44.25" customHeight="1">
      <c r="B125" s="41"/>
      <c r="C125" s="204" t="s">
        <v>195</v>
      </c>
      <c r="D125" s="204" t="s">
        <v>182</v>
      </c>
      <c r="E125" s="205" t="s">
        <v>2267</v>
      </c>
      <c r="F125" s="206" t="s">
        <v>2268</v>
      </c>
      <c r="G125" s="207" t="s">
        <v>372</v>
      </c>
      <c r="H125" s="208">
        <v>46</v>
      </c>
      <c r="I125" s="209"/>
      <c r="J125" s="210">
        <f>ROUND(I125*H125,2)</f>
        <v>0</v>
      </c>
      <c r="K125" s="206" t="s">
        <v>186</v>
      </c>
      <c r="L125" s="61"/>
      <c r="M125" s="211" t="s">
        <v>22</v>
      </c>
      <c r="N125" s="212" t="s">
        <v>47</v>
      </c>
      <c r="O125" s="42"/>
      <c r="P125" s="213">
        <f>O125*H125</f>
        <v>0</v>
      </c>
      <c r="Q125" s="213">
        <v>1.2E-4</v>
      </c>
      <c r="R125" s="213">
        <f>Q125*H125</f>
        <v>5.5199999999999997E-3</v>
      </c>
      <c r="S125" s="213">
        <v>0</v>
      </c>
      <c r="T125" s="214">
        <f>S125*H125</f>
        <v>0</v>
      </c>
      <c r="AR125" s="24" t="s">
        <v>266</v>
      </c>
      <c r="AT125" s="24" t="s">
        <v>182</v>
      </c>
      <c r="AU125" s="24" t="s">
        <v>24</v>
      </c>
      <c r="AY125" s="24" t="s">
        <v>179</v>
      </c>
      <c r="BE125" s="215">
        <f>IF(N125="základní",J125,0)</f>
        <v>0</v>
      </c>
      <c r="BF125" s="215">
        <f>IF(N125="snížená",J125,0)</f>
        <v>0</v>
      </c>
      <c r="BG125" s="215">
        <f>IF(N125="zákl. přenesená",J125,0)</f>
        <v>0</v>
      </c>
      <c r="BH125" s="215">
        <f>IF(N125="sníž. přenesená",J125,0)</f>
        <v>0</v>
      </c>
      <c r="BI125" s="215">
        <f>IF(N125="nulová",J125,0)</f>
        <v>0</v>
      </c>
      <c r="BJ125" s="24" t="s">
        <v>24</v>
      </c>
      <c r="BK125" s="215">
        <f>ROUND(I125*H125,2)</f>
        <v>0</v>
      </c>
      <c r="BL125" s="24" t="s">
        <v>266</v>
      </c>
      <c r="BM125" s="24" t="s">
        <v>2269</v>
      </c>
    </row>
    <row r="126" spans="2:65" s="1" customFormat="1" ht="27">
      <c r="B126" s="41"/>
      <c r="C126" s="63"/>
      <c r="D126" s="230" t="s">
        <v>2203</v>
      </c>
      <c r="E126" s="63"/>
      <c r="F126" s="275" t="s">
        <v>2270</v>
      </c>
      <c r="G126" s="63"/>
      <c r="H126" s="63"/>
      <c r="I126" s="172"/>
      <c r="J126" s="63"/>
      <c r="K126" s="63"/>
      <c r="L126" s="61"/>
      <c r="M126" s="268"/>
      <c r="N126" s="42"/>
      <c r="O126" s="42"/>
      <c r="P126" s="42"/>
      <c r="Q126" s="42"/>
      <c r="R126" s="42"/>
      <c r="S126" s="42"/>
      <c r="T126" s="78"/>
      <c r="AT126" s="24" t="s">
        <v>2203</v>
      </c>
      <c r="AU126" s="24" t="s">
        <v>24</v>
      </c>
    </row>
    <row r="127" spans="2:65" s="1" customFormat="1" ht="44.25" customHeight="1">
      <c r="B127" s="41"/>
      <c r="C127" s="204" t="s">
        <v>215</v>
      </c>
      <c r="D127" s="204" t="s">
        <v>182</v>
      </c>
      <c r="E127" s="205" t="s">
        <v>2271</v>
      </c>
      <c r="F127" s="206" t="s">
        <v>2272</v>
      </c>
      <c r="G127" s="207" t="s">
        <v>372</v>
      </c>
      <c r="H127" s="208">
        <v>30</v>
      </c>
      <c r="I127" s="209"/>
      <c r="J127" s="210">
        <f>ROUND(I127*H127,2)</f>
        <v>0</v>
      </c>
      <c r="K127" s="206" t="s">
        <v>186</v>
      </c>
      <c r="L127" s="61"/>
      <c r="M127" s="211" t="s">
        <v>22</v>
      </c>
      <c r="N127" s="212" t="s">
        <v>47</v>
      </c>
      <c r="O127" s="42"/>
      <c r="P127" s="213">
        <f>O127*H127</f>
        <v>0</v>
      </c>
      <c r="Q127" s="213">
        <v>1.9000000000000001E-4</v>
      </c>
      <c r="R127" s="213">
        <f>Q127*H127</f>
        <v>5.7000000000000002E-3</v>
      </c>
      <c r="S127" s="213">
        <v>0</v>
      </c>
      <c r="T127" s="214">
        <f>S127*H127</f>
        <v>0</v>
      </c>
      <c r="AR127" s="24" t="s">
        <v>266</v>
      </c>
      <c r="AT127" s="24" t="s">
        <v>182</v>
      </c>
      <c r="AU127" s="24" t="s">
        <v>24</v>
      </c>
      <c r="AY127" s="24" t="s">
        <v>179</v>
      </c>
      <c r="BE127" s="215">
        <f>IF(N127="základní",J127,0)</f>
        <v>0</v>
      </c>
      <c r="BF127" s="215">
        <f>IF(N127="snížená",J127,0)</f>
        <v>0</v>
      </c>
      <c r="BG127" s="215">
        <f>IF(N127="zákl. přenesená",J127,0)</f>
        <v>0</v>
      </c>
      <c r="BH127" s="215">
        <f>IF(N127="sníž. přenesená",J127,0)</f>
        <v>0</v>
      </c>
      <c r="BI127" s="215">
        <f>IF(N127="nulová",J127,0)</f>
        <v>0</v>
      </c>
      <c r="BJ127" s="24" t="s">
        <v>24</v>
      </c>
      <c r="BK127" s="215">
        <f>ROUND(I127*H127,2)</f>
        <v>0</v>
      </c>
      <c r="BL127" s="24" t="s">
        <v>266</v>
      </c>
      <c r="BM127" s="24" t="s">
        <v>2273</v>
      </c>
    </row>
    <row r="128" spans="2:65" s="1" customFormat="1" ht="27">
      <c r="B128" s="41"/>
      <c r="C128" s="63"/>
      <c r="D128" s="230" t="s">
        <v>2203</v>
      </c>
      <c r="E128" s="63"/>
      <c r="F128" s="275" t="s">
        <v>2270</v>
      </c>
      <c r="G128" s="63"/>
      <c r="H128" s="63"/>
      <c r="I128" s="172"/>
      <c r="J128" s="63"/>
      <c r="K128" s="63"/>
      <c r="L128" s="61"/>
      <c r="M128" s="268"/>
      <c r="N128" s="42"/>
      <c r="O128" s="42"/>
      <c r="P128" s="42"/>
      <c r="Q128" s="42"/>
      <c r="R128" s="42"/>
      <c r="S128" s="42"/>
      <c r="T128" s="78"/>
      <c r="AT128" s="24" t="s">
        <v>2203</v>
      </c>
      <c r="AU128" s="24" t="s">
        <v>24</v>
      </c>
    </row>
    <row r="129" spans="2:65" s="1" customFormat="1" ht="22.5" customHeight="1">
      <c r="B129" s="41"/>
      <c r="C129" s="204" t="s">
        <v>200</v>
      </c>
      <c r="D129" s="204" t="s">
        <v>182</v>
      </c>
      <c r="E129" s="205" t="s">
        <v>2274</v>
      </c>
      <c r="F129" s="206" t="s">
        <v>2275</v>
      </c>
      <c r="G129" s="207" t="s">
        <v>328</v>
      </c>
      <c r="H129" s="208">
        <v>15</v>
      </c>
      <c r="I129" s="209"/>
      <c r="J129" s="210">
        <f>ROUND(I129*H129,2)</f>
        <v>0</v>
      </c>
      <c r="K129" s="206" t="s">
        <v>186</v>
      </c>
      <c r="L129" s="61"/>
      <c r="M129" s="211" t="s">
        <v>22</v>
      </c>
      <c r="N129" s="212" t="s">
        <v>47</v>
      </c>
      <c r="O129" s="42"/>
      <c r="P129" s="213">
        <f>O129*H129</f>
        <v>0</v>
      </c>
      <c r="Q129" s="213">
        <v>0</v>
      </c>
      <c r="R129" s="213">
        <f>Q129*H129</f>
        <v>0</v>
      </c>
      <c r="S129" s="213">
        <v>0</v>
      </c>
      <c r="T129" s="214">
        <f>S129*H129</f>
        <v>0</v>
      </c>
      <c r="AR129" s="24" t="s">
        <v>266</v>
      </c>
      <c r="AT129" s="24" t="s">
        <v>182</v>
      </c>
      <c r="AU129" s="24" t="s">
        <v>24</v>
      </c>
      <c r="AY129" s="24" t="s">
        <v>179</v>
      </c>
      <c r="BE129" s="215">
        <f>IF(N129="základní",J129,0)</f>
        <v>0</v>
      </c>
      <c r="BF129" s="215">
        <f>IF(N129="snížená",J129,0)</f>
        <v>0</v>
      </c>
      <c r="BG129" s="215">
        <f>IF(N129="zákl. přenesená",J129,0)</f>
        <v>0</v>
      </c>
      <c r="BH129" s="215">
        <f>IF(N129="sníž. přenesená",J129,0)</f>
        <v>0</v>
      </c>
      <c r="BI129" s="215">
        <f>IF(N129="nulová",J129,0)</f>
        <v>0</v>
      </c>
      <c r="BJ129" s="24" t="s">
        <v>24</v>
      </c>
      <c r="BK129" s="215">
        <f>ROUND(I129*H129,2)</f>
        <v>0</v>
      </c>
      <c r="BL129" s="24" t="s">
        <v>266</v>
      </c>
      <c r="BM129" s="24" t="s">
        <v>2276</v>
      </c>
    </row>
    <row r="130" spans="2:65" s="1" customFormat="1" ht="54">
      <c r="B130" s="41"/>
      <c r="C130" s="63"/>
      <c r="D130" s="230" t="s">
        <v>2203</v>
      </c>
      <c r="E130" s="63"/>
      <c r="F130" s="275" t="s">
        <v>2277</v>
      </c>
      <c r="G130" s="63"/>
      <c r="H130" s="63"/>
      <c r="I130" s="172"/>
      <c r="J130" s="63"/>
      <c r="K130" s="63"/>
      <c r="L130" s="61"/>
      <c r="M130" s="268"/>
      <c r="N130" s="42"/>
      <c r="O130" s="42"/>
      <c r="P130" s="42"/>
      <c r="Q130" s="42"/>
      <c r="R130" s="42"/>
      <c r="S130" s="42"/>
      <c r="T130" s="78"/>
      <c r="AT130" s="24" t="s">
        <v>2203</v>
      </c>
      <c r="AU130" s="24" t="s">
        <v>24</v>
      </c>
    </row>
    <row r="131" spans="2:65" s="1" customFormat="1" ht="22.5" customHeight="1">
      <c r="B131" s="41"/>
      <c r="C131" s="204" t="s">
        <v>224</v>
      </c>
      <c r="D131" s="204" t="s">
        <v>182</v>
      </c>
      <c r="E131" s="205" t="s">
        <v>2278</v>
      </c>
      <c r="F131" s="206" t="s">
        <v>2279</v>
      </c>
      <c r="G131" s="207" t="s">
        <v>328</v>
      </c>
      <c r="H131" s="208">
        <v>2</v>
      </c>
      <c r="I131" s="209"/>
      <c r="J131" s="210">
        <f t="shared" ref="J131:J136" si="0">ROUND(I131*H131,2)</f>
        <v>0</v>
      </c>
      <c r="K131" s="206" t="s">
        <v>186</v>
      </c>
      <c r="L131" s="61"/>
      <c r="M131" s="211" t="s">
        <v>22</v>
      </c>
      <c r="N131" s="212" t="s">
        <v>47</v>
      </c>
      <c r="O131" s="42"/>
      <c r="P131" s="213">
        <f t="shared" ref="P131:P136" si="1">O131*H131</f>
        <v>0</v>
      </c>
      <c r="Q131" s="213">
        <v>0</v>
      </c>
      <c r="R131" s="213">
        <f t="shared" ref="R131:R136" si="2">Q131*H131</f>
        <v>0</v>
      </c>
      <c r="S131" s="213">
        <v>6.8999999999999997E-4</v>
      </c>
      <c r="T131" s="214">
        <f t="shared" ref="T131:T136" si="3">S131*H131</f>
        <v>1.3799999999999999E-3</v>
      </c>
      <c r="AR131" s="24" t="s">
        <v>266</v>
      </c>
      <c r="AT131" s="24" t="s">
        <v>182</v>
      </c>
      <c r="AU131" s="24" t="s">
        <v>24</v>
      </c>
      <c r="AY131" s="24" t="s">
        <v>179</v>
      </c>
      <c r="BE131" s="215">
        <f t="shared" ref="BE131:BE136" si="4">IF(N131="základní",J131,0)</f>
        <v>0</v>
      </c>
      <c r="BF131" s="215">
        <f t="shared" ref="BF131:BF136" si="5">IF(N131="snížená",J131,0)</f>
        <v>0</v>
      </c>
      <c r="BG131" s="215">
        <f t="shared" ref="BG131:BG136" si="6">IF(N131="zákl. přenesená",J131,0)</f>
        <v>0</v>
      </c>
      <c r="BH131" s="215">
        <f t="shared" ref="BH131:BH136" si="7">IF(N131="sníž. přenesená",J131,0)</f>
        <v>0</v>
      </c>
      <c r="BI131" s="215">
        <f t="shared" ref="BI131:BI136" si="8">IF(N131="nulová",J131,0)</f>
        <v>0</v>
      </c>
      <c r="BJ131" s="24" t="s">
        <v>24</v>
      </c>
      <c r="BK131" s="215">
        <f t="shared" ref="BK131:BK136" si="9">ROUND(I131*H131,2)</f>
        <v>0</v>
      </c>
      <c r="BL131" s="24" t="s">
        <v>266</v>
      </c>
      <c r="BM131" s="24" t="s">
        <v>2280</v>
      </c>
    </row>
    <row r="132" spans="2:65" s="1" customFormat="1" ht="22.5" customHeight="1">
      <c r="B132" s="41"/>
      <c r="C132" s="204" t="s">
        <v>29</v>
      </c>
      <c r="D132" s="204" t="s">
        <v>182</v>
      </c>
      <c r="E132" s="205" t="s">
        <v>2281</v>
      </c>
      <c r="F132" s="206" t="s">
        <v>2282</v>
      </c>
      <c r="G132" s="207" t="s">
        <v>328</v>
      </c>
      <c r="H132" s="208">
        <v>6</v>
      </c>
      <c r="I132" s="209"/>
      <c r="J132" s="210">
        <f t="shared" si="0"/>
        <v>0</v>
      </c>
      <c r="K132" s="206" t="s">
        <v>186</v>
      </c>
      <c r="L132" s="61"/>
      <c r="M132" s="211" t="s">
        <v>22</v>
      </c>
      <c r="N132" s="212" t="s">
        <v>47</v>
      </c>
      <c r="O132" s="42"/>
      <c r="P132" s="213">
        <f t="shared" si="1"/>
        <v>0</v>
      </c>
      <c r="Q132" s="213">
        <v>3.5E-4</v>
      </c>
      <c r="R132" s="213">
        <f t="shared" si="2"/>
        <v>2.0999999999999999E-3</v>
      </c>
      <c r="S132" s="213">
        <v>0</v>
      </c>
      <c r="T132" s="214">
        <f t="shared" si="3"/>
        <v>0</v>
      </c>
      <c r="AR132" s="24" t="s">
        <v>266</v>
      </c>
      <c r="AT132" s="24" t="s">
        <v>182</v>
      </c>
      <c r="AU132" s="24" t="s">
        <v>24</v>
      </c>
      <c r="AY132" s="24" t="s">
        <v>179</v>
      </c>
      <c r="BE132" s="215">
        <f t="shared" si="4"/>
        <v>0</v>
      </c>
      <c r="BF132" s="215">
        <f t="shared" si="5"/>
        <v>0</v>
      </c>
      <c r="BG132" s="215">
        <f t="shared" si="6"/>
        <v>0</v>
      </c>
      <c r="BH132" s="215">
        <f t="shared" si="7"/>
        <v>0</v>
      </c>
      <c r="BI132" s="215">
        <f t="shared" si="8"/>
        <v>0</v>
      </c>
      <c r="BJ132" s="24" t="s">
        <v>24</v>
      </c>
      <c r="BK132" s="215">
        <f t="shared" si="9"/>
        <v>0</v>
      </c>
      <c r="BL132" s="24" t="s">
        <v>266</v>
      </c>
      <c r="BM132" s="24" t="s">
        <v>2283</v>
      </c>
    </row>
    <row r="133" spans="2:65" s="1" customFormat="1" ht="22.5" customHeight="1">
      <c r="B133" s="41"/>
      <c r="C133" s="204" t="s">
        <v>240</v>
      </c>
      <c r="D133" s="204" t="s">
        <v>182</v>
      </c>
      <c r="E133" s="205" t="s">
        <v>2284</v>
      </c>
      <c r="F133" s="206" t="s">
        <v>2285</v>
      </c>
      <c r="G133" s="207" t="s">
        <v>328</v>
      </c>
      <c r="H133" s="208">
        <v>3</v>
      </c>
      <c r="I133" s="209"/>
      <c r="J133" s="210">
        <f t="shared" si="0"/>
        <v>0</v>
      </c>
      <c r="K133" s="206" t="s">
        <v>186</v>
      </c>
      <c r="L133" s="61"/>
      <c r="M133" s="211" t="s">
        <v>22</v>
      </c>
      <c r="N133" s="212" t="s">
        <v>47</v>
      </c>
      <c r="O133" s="42"/>
      <c r="P133" s="213">
        <f t="shared" si="1"/>
        <v>0</v>
      </c>
      <c r="Q133" s="213">
        <v>5.6999999999999998E-4</v>
      </c>
      <c r="R133" s="213">
        <f t="shared" si="2"/>
        <v>1.7099999999999999E-3</v>
      </c>
      <c r="S133" s="213">
        <v>0</v>
      </c>
      <c r="T133" s="214">
        <f t="shared" si="3"/>
        <v>0</v>
      </c>
      <c r="AR133" s="24" t="s">
        <v>266</v>
      </c>
      <c r="AT133" s="24" t="s">
        <v>182</v>
      </c>
      <c r="AU133" s="24" t="s">
        <v>24</v>
      </c>
      <c r="AY133" s="24" t="s">
        <v>179</v>
      </c>
      <c r="BE133" s="215">
        <f t="shared" si="4"/>
        <v>0</v>
      </c>
      <c r="BF133" s="215">
        <f t="shared" si="5"/>
        <v>0</v>
      </c>
      <c r="BG133" s="215">
        <f t="shared" si="6"/>
        <v>0</v>
      </c>
      <c r="BH133" s="215">
        <f t="shared" si="7"/>
        <v>0</v>
      </c>
      <c r="BI133" s="215">
        <f t="shared" si="8"/>
        <v>0</v>
      </c>
      <c r="BJ133" s="24" t="s">
        <v>24</v>
      </c>
      <c r="BK133" s="215">
        <f t="shared" si="9"/>
        <v>0</v>
      </c>
      <c r="BL133" s="24" t="s">
        <v>266</v>
      </c>
      <c r="BM133" s="24" t="s">
        <v>2286</v>
      </c>
    </row>
    <row r="134" spans="2:65" s="1" customFormat="1" ht="22.5" customHeight="1">
      <c r="B134" s="41"/>
      <c r="C134" s="204" t="s">
        <v>206</v>
      </c>
      <c r="D134" s="204" t="s">
        <v>182</v>
      </c>
      <c r="E134" s="205" t="s">
        <v>2287</v>
      </c>
      <c r="F134" s="206" t="s">
        <v>2288</v>
      </c>
      <c r="G134" s="207" t="s">
        <v>328</v>
      </c>
      <c r="H134" s="208">
        <v>1</v>
      </c>
      <c r="I134" s="209"/>
      <c r="J134" s="210">
        <f t="shared" si="0"/>
        <v>0</v>
      </c>
      <c r="K134" s="206" t="s">
        <v>186</v>
      </c>
      <c r="L134" s="61"/>
      <c r="M134" s="211" t="s">
        <v>22</v>
      </c>
      <c r="N134" s="212" t="s">
        <v>47</v>
      </c>
      <c r="O134" s="42"/>
      <c r="P134" s="213">
        <f t="shared" si="1"/>
        <v>0</v>
      </c>
      <c r="Q134" s="213">
        <v>1.5200000000000001E-3</v>
      </c>
      <c r="R134" s="213">
        <f t="shared" si="2"/>
        <v>1.5200000000000001E-3</v>
      </c>
      <c r="S134" s="213">
        <v>0</v>
      </c>
      <c r="T134" s="214">
        <f t="shared" si="3"/>
        <v>0</v>
      </c>
      <c r="AR134" s="24" t="s">
        <v>266</v>
      </c>
      <c r="AT134" s="24" t="s">
        <v>182</v>
      </c>
      <c r="AU134" s="24" t="s">
        <v>24</v>
      </c>
      <c r="AY134" s="24" t="s">
        <v>179</v>
      </c>
      <c r="BE134" s="215">
        <f t="shared" si="4"/>
        <v>0</v>
      </c>
      <c r="BF134" s="215">
        <f t="shared" si="5"/>
        <v>0</v>
      </c>
      <c r="BG134" s="215">
        <f t="shared" si="6"/>
        <v>0</v>
      </c>
      <c r="BH134" s="215">
        <f t="shared" si="7"/>
        <v>0</v>
      </c>
      <c r="BI134" s="215">
        <f t="shared" si="8"/>
        <v>0</v>
      </c>
      <c r="BJ134" s="24" t="s">
        <v>24</v>
      </c>
      <c r="BK134" s="215">
        <f t="shared" si="9"/>
        <v>0</v>
      </c>
      <c r="BL134" s="24" t="s">
        <v>266</v>
      </c>
      <c r="BM134" s="24" t="s">
        <v>2289</v>
      </c>
    </row>
    <row r="135" spans="2:65" s="1" customFormat="1" ht="31.5" customHeight="1">
      <c r="B135" s="41"/>
      <c r="C135" s="204" t="s">
        <v>253</v>
      </c>
      <c r="D135" s="204" t="s">
        <v>182</v>
      </c>
      <c r="E135" s="205" t="s">
        <v>2290</v>
      </c>
      <c r="F135" s="206" t="s">
        <v>2291</v>
      </c>
      <c r="G135" s="207" t="s">
        <v>2241</v>
      </c>
      <c r="H135" s="208">
        <v>1</v>
      </c>
      <c r="I135" s="209"/>
      <c r="J135" s="210">
        <f t="shared" si="0"/>
        <v>0</v>
      </c>
      <c r="K135" s="206" t="s">
        <v>186</v>
      </c>
      <c r="L135" s="61"/>
      <c r="M135" s="211" t="s">
        <v>22</v>
      </c>
      <c r="N135" s="212" t="s">
        <v>47</v>
      </c>
      <c r="O135" s="42"/>
      <c r="P135" s="213">
        <f t="shared" si="1"/>
        <v>0</v>
      </c>
      <c r="Q135" s="213">
        <v>2.8139999999999998E-2</v>
      </c>
      <c r="R135" s="213">
        <f t="shared" si="2"/>
        <v>2.8139999999999998E-2</v>
      </c>
      <c r="S135" s="213">
        <v>0</v>
      </c>
      <c r="T135" s="214">
        <f t="shared" si="3"/>
        <v>0</v>
      </c>
      <c r="AR135" s="24" t="s">
        <v>266</v>
      </c>
      <c r="AT135" s="24" t="s">
        <v>182</v>
      </c>
      <c r="AU135" s="24" t="s">
        <v>24</v>
      </c>
      <c r="AY135" s="24" t="s">
        <v>179</v>
      </c>
      <c r="BE135" s="215">
        <f t="shared" si="4"/>
        <v>0</v>
      </c>
      <c r="BF135" s="215">
        <f t="shared" si="5"/>
        <v>0</v>
      </c>
      <c r="BG135" s="215">
        <f t="shared" si="6"/>
        <v>0</v>
      </c>
      <c r="BH135" s="215">
        <f t="shared" si="7"/>
        <v>0</v>
      </c>
      <c r="BI135" s="215">
        <f t="shared" si="8"/>
        <v>0</v>
      </c>
      <c r="BJ135" s="24" t="s">
        <v>24</v>
      </c>
      <c r="BK135" s="215">
        <f t="shared" si="9"/>
        <v>0</v>
      </c>
      <c r="BL135" s="24" t="s">
        <v>266</v>
      </c>
      <c r="BM135" s="24" t="s">
        <v>2292</v>
      </c>
    </row>
    <row r="136" spans="2:65" s="1" customFormat="1" ht="31.5" customHeight="1">
      <c r="B136" s="41"/>
      <c r="C136" s="204" t="s">
        <v>213</v>
      </c>
      <c r="D136" s="204" t="s">
        <v>182</v>
      </c>
      <c r="E136" s="205" t="s">
        <v>2293</v>
      </c>
      <c r="F136" s="206" t="s">
        <v>2294</v>
      </c>
      <c r="G136" s="207" t="s">
        <v>372</v>
      </c>
      <c r="H136" s="208">
        <v>76</v>
      </c>
      <c r="I136" s="209"/>
      <c r="J136" s="210">
        <f t="shared" si="0"/>
        <v>0</v>
      </c>
      <c r="K136" s="206" t="s">
        <v>186</v>
      </c>
      <c r="L136" s="61"/>
      <c r="M136" s="211" t="s">
        <v>22</v>
      </c>
      <c r="N136" s="212" t="s">
        <v>47</v>
      </c>
      <c r="O136" s="42"/>
      <c r="P136" s="213">
        <f t="shared" si="1"/>
        <v>0</v>
      </c>
      <c r="Q136" s="213">
        <v>1.9000000000000001E-4</v>
      </c>
      <c r="R136" s="213">
        <f t="shared" si="2"/>
        <v>1.4440000000000001E-2</v>
      </c>
      <c r="S136" s="213">
        <v>0</v>
      </c>
      <c r="T136" s="214">
        <f t="shared" si="3"/>
        <v>0</v>
      </c>
      <c r="AR136" s="24" t="s">
        <v>266</v>
      </c>
      <c r="AT136" s="24" t="s">
        <v>182</v>
      </c>
      <c r="AU136" s="24" t="s">
        <v>24</v>
      </c>
      <c r="AY136" s="24" t="s">
        <v>179</v>
      </c>
      <c r="BE136" s="215">
        <f t="shared" si="4"/>
        <v>0</v>
      </c>
      <c r="BF136" s="215">
        <f t="shared" si="5"/>
        <v>0</v>
      </c>
      <c r="BG136" s="215">
        <f t="shared" si="6"/>
        <v>0</v>
      </c>
      <c r="BH136" s="215">
        <f t="shared" si="7"/>
        <v>0</v>
      </c>
      <c r="BI136" s="215">
        <f t="shared" si="8"/>
        <v>0</v>
      </c>
      <c r="BJ136" s="24" t="s">
        <v>24</v>
      </c>
      <c r="BK136" s="215">
        <f t="shared" si="9"/>
        <v>0</v>
      </c>
      <c r="BL136" s="24" t="s">
        <v>266</v>
      </c>
      <c r="BM136" s="24" t="s">
        <v>2295</v>
      </c>
    </row>
    <row r="137" spans="2:65" s="1" customFormat="1" ht="67.5">
      <c r="B137" s="41"/>
      <c r="C137" s="63"/>
      <c r="D137" s="230" t="s">
        <v>2203</v>
      </c>
      <c r="E137" s="63"/>
      <c r="F137" s="275" t="s">
        <v>2296</v>
      </c>
      <c r="G137" s="63"/>
      <c r="H137" s="63"/>
      <c r="I137" s="172"/>
      <c r="J137" s="63"/>
      <c r="K137" s="63"/>
      <c r="L137" s="61"/>
      <c r="M137" s="268"/>
      <c r="N137" s="42"/>
      <c r="O137" s="42"/>
      <c r="P137" s="42"/>
      <c r="Q137" s="42"/>
      <c r="R137" s="42"/>
      <c r="S137" s="42"/>
      <c r="T137" s="78"/>
      <c r="AT137" s="24" t="s">
        <v>2203</v>
      </c>
      <c r="AU137" s="24" t="s">
        <v>24</v>
      </c>
    </row>
    <row r="138" spans="2:65" s="1" customFormat="1" ht="31.5" customHeight="1">
      <c r="B138" s="41"/>
      <c r="C138" s="204" t="s">
        <v>266</v>
      </c>
      <c r="D138" s="204" t="s">
        <v>182</v>
      </c>
      <c r="E138" s="205" t="s">
        <v>2297</v>
      </c>
      <c r="F138" s="206" t="s">
        <v>2298</v>
      </c>
      <c r="G138" s="207" t="s">
        <v>212</v>
      </c>
      <c r="H138" s="208">
        <v>0.2</v>
      </c>
      <c r="I138" s="209"/>
      <c r="J138" s="210">
        <f>ROUND(I138*H138,2)</f>
        <v>0</v>
      </c>
      <c r="K138" s="206" t="s">
        <v>186</v>
      </c>
      <c r="L138" s="61"/>
      <c r="M138" s="211" t="s">
        <v>22</v>
      </c>
      <c r="N138" s="212" t="s">
        <v>47</v>
      </c>
      <c r="O138" s="42"/>
      <c r="P138" s="213">
        <f>O138*H138</f>
        <v>0</v>
      </c>
      <c r="Q138" s="213">
        <v>0</v>
      </c>
      <c r="R138" s="213">
        <f>Q138*H138</f>
        <v>0</v>
      </c>
      <c r="S138" s="213">
        <v>0</v>
      </c>
      <c r="T138" s="214">
        <f>S138*H138</f>
        <v>0</v>
      </c>
      <c r="AR138" s="24" t="s">
        <v>266</v>
      </c>
      <c r="AT138" s="24" t="s">
        <v>182</v>
      </c>
      <c r="AU138" s="24" t="s">
        <v>24</v>
      </c>
      <c r="AY138" s="24" t="s">
        <v>179</v>
      </c>
      <c r="BE138" s="215">
        <f>IF(N138="základní",J138,0)</f>
        <v>0</v>
      </c>
      <c r="BF138" s="215">
        <f>IF(N138="snížená",J138,0)</f>
        <v>0</v>
      </c>
      <c r="BG138" s="215">
        <f>IF(N138="zákl. přenesená",J138,0)</f>
        <v>0</v>
      </c>
      <c r="BH138" s="215">
        <f>IF(N138="sníž. přenesená",J138,0)</f>
        <v>0</v>
      </c>
      <c r="BI138" s="215">
        <f>IF(N138="nulová",J138,0)</f>
        <v>0</v>
      </c>
      <c r="BJ138" s="24" t="s">
        <v>24</v>
      </c>
      <c r="BK138" s="215">
        <f>ROUND(I138*H138,2)</f>
        <v>0</v>
      </c>
      <c r="BL138" s="24" t="s">
        <v>266</v>
      </c>
      <c r="BM138" s="24" t="s">
        <v>2299</v>
      </c>
    </row>
    <row r="139" spans="2:65" s="1" customFormat="1" ht="22.5" customHeight="1">
      <c r="B139" s="41"/>
      <c r="C139" s="204" t="s">
        <v>272</v>
      </c>
      <c r="D139" s="204" t="s">
        <v>182</v>
      </c>
      <c r="E139" s="205" t="s">
        <v>2300</v>
      </c>
      <c r="F139" s="206" t="s">
        <v>2301</v>
      </c>
      <c r="G139" s="207" t="s">
        <v>2241</v>
      </c>
      <c r="H139" s="208">
        <v>1</v>
      </c>
      <c r="I139" s="209"/>
      <c r="J139" s="210">
        <f>ROUND(I139*H139,2)</f>
        <v>0</v>
      </c>
      <c r="K139" s="206" t="s">
        <v>2237</v>
      </c>
      <c r="L139" s="61"/>
      <c r="M139" s="211" t="s">
        <v>22</v>
      </c>
      <c r="N139" s="212" t="s">
        <v>47</v>
      </c>
      <c r="O139" s="42"/>
      <c r="P139" s="213">
        <f>O139*H139</f>
        <v>0</v>
      </c>
      <c r="Q139" s="213">
        <v>0</v>
      </c>
      <c r="R139" s="213">
        <f>Q139*H139</f>
        <v>0</v>
      </c>
      <c r="S139" s="213">
        <v>0</v>
      </c>
      <c r="T139" s="214">
        <f>S139*H139</f>
        <v>0</v>
      </c>
      <c r="AR139" s="24" t="s">
        <v>266</v>
      </c>
      <c r="AT139" s="24" t="s">
        <v>182</v>
      </c>
      <c r="AU139" s="24" t="s">
        <v>24</v>
      </c>
      <c r="AY139" s="24" t="s">
        <v>179</v>
      </c>
      <c r="BE139" s="215">
        <f>IF(N139="základní",J139,0)</f>
        <v>0</v>
      </c>
      <c r="BF139" s="215">
        <f>IF(N139="snížená",J139,0)</f>
        <v>0</v>
      </c>
      <c r="BG139" s="215">
        <f>IF(N139="zákl. přenesená",J139,0)</f>
        <v>0</v>
      </c>
      <c r="BH139" s="215">
        <f>IF(N139="sníž. přenesená",J139,0)</f>
        <v>0</v>
      </c>
      <c r="BI139" s="215">
        <f>IF(N139="nulová",J139,0)</f>
        <v>0</v>
      </c>
      <c r="BJ139" s="24" t="s">
        <v>24</v>
      </c>
      <c r="BK139" s="215">
        <f>ROUND(I139*H139,2)</f>
        <v>0</v>
      </c>
      <c r="BL139" s="24" t="s">
        <v>266</v>
      </c>
      <c r="BM139" s="24" t="s">
        <v>2302</v>
      </c>
    </row>
    <row r="140" spans="2:65" s="1" customFormat="1" ht="31.5" customHeight="1">
      <c r="B140" s="41"/>
      <c r="C140" s="204" t="s">
        <v>270</v>
      </c>
      <c r="D140" s="204" t="s">
        <v>182</v>
      </c>
      <c r="E140" s="205" t="s">
        <v>2303</v>
      </c>
      <c r="F140" s="206" t="s">
        <v>2304</v>
      </c>
      <c r="G140" s="207" t="s">
        <v>212</v>
      </c>
      <c r="H140" s="208">
        <v>0.221</v>
      </c>
      <c r="I140" s="209"/>
      <c r="J140" s="210">
        <f>ROUND(I140*H140,2)</f>
        <v>0</v>
      </c>
      <c r="K140" s="206" t="s">
        <v>186</v>
      </c>
      <c r="L140" s="61"/>
      <c r="M140" s="211" t="s">
        <v>22</v>
      </c>
      <c r="N140" s="212" t="s">
        <v>47</v>
      </c>
      <c r="O140" s="42"/>
      <c r="P140" s="213">
        <f>O140*H140</f>
        <v>0</v>
      </c>
      <c r="Q140" s="213">
        <v>0</v>
      </c>
      <c r="R140" s="213">
        <f>Q140*H140</f>
        <v>0</v>
      </c>
      <c r="S140" s="213">
        <v>0</v>
      </c>
      <c r="T140" s="214">
        <f>S140*H140</f>
        <v>0</v>
      </c>
      <c r="AR140" s="24" t="s">
        <v>266</v>
      </c>
      <c r="AT140" s="24" t="s">
        <v>182</v>
      </c>
      <c r="AU140" s="24" t="s">
        <v>24</v>
      </c>
      <c r="AY140" s="24" t="s">
        <v>179</v>
      </c>
      <c r="BE140" s="215">
        <f>IF(N140="základní",J140,0)</f>
        <v>0</v>
      </c>
      <c r="BF140" s="215">
        <f>IF(N140="snížená",J140,0)</f>
        <v>0</v>
      </c>
      <c r="BG140" s="215">
        <f>IF(N140="zákl. přenesená",J140,0)</f>
        <v>0</v>
      </c>
      <c r="BH140" s="215">
        <f>IF(N140="sníž. přenesená",J140,0)</f>
        <v>0</v>
      </c>
      <c r="BI140" s="215">
        <f>IF(N140="nulová",J140,0)</f>
        <v>0</v>
      </c>
      <c r="BJ140" s="24" t="s">
        <v>24</v>
      </c>
      <c r="BK140" s="215">
        <f>ROUND(I140*H140,2)</f>
        <v>0</v>
      </c>
      <c r="BL140" s="24" t="s">
        <v>266</v>
      </c>
      <c r="BM140" s="24" t="s">
        <v>2305</v>
      </c>
    </row>
    <row r="141" spans="2:65" s="1" customFormat="1" ht="121.5">
      <c r="B141" s="41"/>
      <c r="C141" s="63"/>
      <c r="D141" s="218" t="s">
        <v>2203</v>
      </c>
      <c r="E141" s="63"/>
      <c r="F141" s="267" t="s">
        <v>2306</v>
      </c>
      <c r="G141" s="63"/>
      <c r="H141" s="63"/>
      <c r="I141" s="172"/>
      <c r="J141" s="63"/>
      <c r="K141" s="63"/>
      <c r="L141" s="61"/>
      <c r="M141" s="268"/>
      <c r="N141" s="42"/>
      <c r="O141" s="42"/>
      <c r="P141" s="42"/>
      <c r="Q141" s="42"/>
      <c r="R141" s="42"/>
      <c r="S141" s="42"/>
      <c r="T141" s="78"/>
      <c r="AT141" s="24" t="s">
        <v>2203</v>
      </c>
      <c r="AU141" s="24" t="s">
        <v>24</v>
      </c>
    </row>
    <row r="142" spans="2:65" s="1" customFormat="1" ht="27">
      <c r="B142" s="41"/>
      <c r="C142" s="63"/>
      <c r="D142" s="218" t="s">
        <v>936</v>
      </c>
      <c r="E142" s="63"/>
      <c r="F142" s="267" t="s">
        <v>2307</v>
      </c>
      <c r="G142" s="63"/>
      <c r="H142" s="63"/>
      <c r="I142" s="172"/>
      <c r="J142" s="63"/>
      <c r="K142" s="63"/>
      <c r="L142" s="61"/>
      <c r="M142" s="268"/>
      <c r="N142" s="42"/>
      <c r="O142" s="42"/>
      <c r="P142" s="42"/>
      <c r="Q142" s="42"/>
      <c r="R142" s="42"/>
      <c r="S142" s="42"/>
      <c r="T142" s="78"/>
      <c r="AT142" s="24" t="s">
        <v>936</v>
      </c>
      <c r="AU142" s="24" t="s">
        <v>24</v>
      </c>
    </row>
    <row r="143" spans="2:65" s="11" customFormat="1" ht="37.35" customHeight="1">
      <c r="B143" s="187"/>
      <c r="C143" s="188"/>
      <c r="D143" s="201" t="s">
        <v>75</v>
      </c>
      <c r="E143" s="273" t="s">
        <v>1219</v>
      </c>
      <c r="F143" s="273" t="s">
        <v>2308</v>
      </c>
      <c r="G143" s="188"/>
      <c r="H143" s="188"/>
      <c r="I143" s="191"/>
      <c r="J143" s="274">
        <f>BK143</f>
        <v>0</v>
      </c>
      <c r="K143" s="188"/>
      <c r="L143" s="193"/>
      <c r="M143" s="194"/>
      <c r="N143" s="195"/>
      <c r="O143" s="195"/>
      <c r="P143" s="196">
        <f>SUM(P144:P174)</f>
        <v>0</v>
      </c>
      <c r="Q143" s="195"/>
      <c r="R143" s="196">
        <f>SUM(R144:R174)</f>
        <v>0.23459000000000002</v>
      </c>
      <c r="S143" s="195"/>
      <c r="T143" s="197">
        <f>SUM(T144:T174)</f>
        <v>9.7500000000000003E-2</v>
      </c>
      <c r="AR143" s="198" t="s">
        <v>84</v>
      </c>
      <c r="AT143" s="199" t="s">
        <v>75</v>
      </c>
      <c r="AU143" s="199" t="s">
        <v>76</v>
      </c>
      <c r="AY143" s="198" t="s">
        <v>179</v>
      </c>
      <c r="BK143" s="200">
        <f>SUM(BK144:BK174)</f>
        <v>0</v>
      </c>
    </row>
    <row r="144" spans="2:65" s="1" customFormat="1" ht="22.5" customHeight="1">
      <c r="B144" s="41"/>
      <c r="C144" s="204" t="s">
        <v>24</v>
      </c>
      <c r="D144" s="204" t="s">
        <v>182</v>
      </c>
      <c r="E144" s="205" t="s">
        <v>2309</v>
      </c>
      <c r="F144" s="206" t="s">
        <v>2310</v>
      </c>
      <c r="G144" s="207" t="s">
        <v>2241</v>
      </c>
      <c r="H144" s="208">
        <v>1</v>
      </c>
      <c r="I144" s="209"/>
      <c r="J144" s="210">
        <f>ROUND(I144*H144,2)</f>
        <v>0</v>
      </c>
      <c r="K144" s="206" t="s">
        <v>186</v>
      </c>
      <c r="L144" s="61"/>
      <c r="M144" s="211" t="s">
        <v>22</v>
      </c>
      <c r="N144" s="212" t="s">
        <v>47</v>
      </c>
      <c r="O144" s="42"/>
      <c r="P144" s="213">
        <f>O144*H144</f>
        <v>0</v>
      </c>
      <c r="Q144" s="213">
        <v>0</v>
      </c>
      <c r="R144" s="213">
        <f>Q144*H144</f>
        <v>0</v>
      </c>
      <c r="S144" s="213">
        <v>1.933E-2</v>
      </c>
      <c r="T144" s="214">
        <f>S144*H144</f>
        <v>1.933E-2</v>
      </c>
      <c r="AR144" s="24" t="s">
        <v>266</v>
      </c>
      <c r="AT144" s="24" t="s">
        <v>182</v>
      </c>
      <c r="AU144" s="24" t="s">
        <v>24</v>
      </c>
      <c r="AY144" s="24" t="s">
        <v>179</v>
      </c>
      <c r="BE144" s="215">
        <f>IF(N144="základní",J144,0)</f>
        <v>0</v>
      </c>
      <c r="BF144" s="215">
        <f>IF(N144="snížená",J144,0)</f>
        <v>0</v>
      </c>
      <c r="BG144" s="215">
        <f>IF(N144="zákl. přenesená",J144,0)</f>
        <v>0</v>
      </c>
      <c r="BH144" s="215">
        <f>IF(N144="sníž. přenesená",J144,0)</f>
        <v>0</v>
      </c>
      <c r="BI144" s="215">
        <f>IF(N144="nulová",J144,0)</f>
        <v>0</v>
      </c>
      <c r="BJ144" s="24" t="s">
        <v>24</v>
      </c>
      <c r="BK144" s="215">
        <f>ROUND(I144*H144,2)</f>
        <v>0</v>
      </c>
      <c r="BL144" s="24" t="s">
        <v>266</v>
      </c>
      <c r="BM144" s="24" t="s">
        <v>2311</v>
      </c>
    </row>
    <row r="145" spans="2:65" s="1" customFormat="1" ht="22.5" customHeight="1">
      <c r="B145" s="41"/>
      <c r="C145" s="204" t="s">
        <v>84</v>
      </c>
      <c r="D145" s="204" t="s">
        <v>182</v>
      </c>
      <c r="E145" s="205" t="s">
        <v>2312</v>
      </c>
      <c r="F145" s="206" t="s">
        <v>2313</v>
      </c>
      <c r="G145" s="207" t="s">
        <v>328</v>
      </c>
      <c r="H145" s="208">
        <v>2</v>
      </c>
      <c r="I145" s="209"/>
      <c r="J145" s="210">
        <f>ROUND(I145*H145,2)</f>
        <v>0</v>
      </c>
      <c r="K145" s="206" t="s">
        <v>186</v>
      </c>
      <c r="L145" s="61"/>
      <c r="M145" s="211" t="s">
        <v>22</v>
      </c>
      <c r="N145" s="212" t="s">
        <v>47</v>
      </c>
      <c r="O145" s="42"/>
      <c r="P145" s="213">
        <f>O145*H145</f>
        <v>0</v>
      </c>
      <c r="Q145" s="213">
        <v>0</v>
      </c>
      <c r="R145" s="213">
        <f>Q145*H145</f>
        <v>0</v>
      </c>
      <c r="S145" s="213">
        <v>1.9460000000000002E-2</v>
      </c>
      <c r="T145" s="214">
        <f>S145*H145</f>
        <v>3.8920000000000003E-2</v>
      </c>
      <c r="AR145" s="24" t="s">
        <v>266</v>
      </c>
      <c r="AT145" s="24" t="s">
        <v>182</v>
      </c>
      <c r="AU145" s="24" t="s">
        <v>24</v>
      </c>
      <c r="AY145" s="24" t="s">
        <v>179</v>
      </c>
      <c r="BE145" s="215">
        <f>IF(N145="základní",J145,0)</f>
        <v>0</v>
      </c>
      <c r="BF145" s="215">
        <f>IF(N145="snížená",J145,0)</f>
        <v>0</v>
      </c>
      <c r="BG145" s="215">
        <f>IF(N145="zákl. přenesená",J145,0)</f>
        <v>0</v>
      </c>
      <c r="BH145" s="215">
        <f>IF(N145="sníž. přenesená",J145,0)</f>
        <v>0</v>
      </c>
      <c r="BI145" s="215">
        <f>IF(N145="nulová",J145,0)</f>
        <v>0</v>
      </c>
      <c r="BJ145" s="24" t="s">
        <v>24</v>
      </c>
      <c r="BK145" s="215">
        <f>ROUND(I145*H145,2)</f>
        <v>0</v>
      </c>
      <c r="BL145" s="24" t="s">
        <v>266</v>
      </c>
      <c r="BM145" s="24" t="s">
        <v>2314</v>
      </c>
    </row>
    <row r="146" spans="2:65" s="1" customFormat="1" ht="31.5" customHeight="1">
      <c r="B146" s="41"/>
      <c r="C146" s="204" t="s">
        <v>197</v>
      </c>
      <c r="D146" s="204" t="s">
        <v>182</v>
      </c>
      <c r="E146" s="205" t="s">
        <v>2315</v>
      </c>
      <c r="F146" s="206" t="s">
        <v>2316</v>
      </c>
      <c r="G146" s="207" t="s">
        <v>2241</v>
      </c>
      <c r="H146" s="208">
        <v>1</v>
      </c>
      <c r="I146" s="209"/>
      <c r="J146" s="210">
        <f>ROUND(I146*H146,2)</f>
        <v>0</v>
      </c>
      <c r="K146" s="206" t="s">
        <v>186</v>
      </c>
      <c r="L146" s="61"/>
      <c r="M146" s="211" t="s">
        <v>22</v>
      </c>
      <c r="N146" s="212" t="s">
        <v>47</v>
      </c>
      <c r="O146" s="42"/>
      <c r="P146" s="213">
        <f>O146*H146</f>
        <v>0</v>
      </c>
      <c r="Q146" s="213">
        <v>1.4760000000000001E-2</v>
      </c>
      <c r="R146" s="213">
        <f>Q146*H146</f>
        <v>1.4760000000000001E-2</v>
      </c>
      <c r="S146" s="213">
        <v>0</v>
      </c>
      <c r="T146" s="214">
        <f>S146*H146</f>
        <v>0</v>
      </c>
      <c r="AR146" s="24" t="s">
        <v>266</v>
      </c>
      <c r="AT146" s="24" t="s">
        <v>182</v>
      </c>
      <c r="AU146" s="24" t="s">
        <v>24</v>
      </c>
      <c r="AY146" s="24" t="s">
        <v>179</v>
      </c>
      <c r="BE146" s="215">
        <f>IF(N146="základní",J146,0)</f>
        <v>0</v>
      </c>
      <c r="BF146" s="215">
        <f>IF(N146="snížená",J146,0)</f>
        <v>0</v>
      </c>
      <c r="BG146" s="215">
        <f>IF(N146="zákl. přenesená",J146,0)</f>
        <v>0</v>
      </c>
      <c r="BH146" s="215">
        <f>IF(N146="sníž. přenesená",J146,0)</f>
        <v>0</v>
      </c>
      <c r="BI146" s="215">
        <f>IF(N146="nulová",J146,0)</f>
        <v>0</v>
      </c>
      <c r="BJ146" s="24" t="s">
        <v>24</v>
      </c>
      <c r="BK146" s="215">
        <f>ROUND(I146*H146,2)</f>
        <v>0</v>
      </c>
      <c r="BL146" s="24" t="s">
        <v>266</v>
      </c>
      <c r="BM146" s="24" t="s">
        <v>2317</v>
      </c>
    </row>
    <row r="147" spans="2:65" s="1" customFormat="1" ht="54">
      <c r="B147" s="41"/>
      <c r="C147" s="63"/>
      <c r="D147" s="230" t="s">
        <v>2203</v>
      </c>
      <c r="E147" s="63"/>
      <c r="F147" s="275" t="s">
        <v>2318</v>
      </c>
      <c r="G147" s="63"/>
      <c r="H147" s="63"/>
      <c r="I147" s="172"/>
      <c r="J147" s="63"/>
      <c r="K147" s="63"/>
      <c r="L147" s="61"/>
      <c r="M147" s="268"/>
      <c r="N147" s="42"/>
      <c r="O147" s="42"/>
      <c r="P147" s="42"/>
      <c r="Q147" s="42"/>
      <c r="R147" s="42"/>
      <c r="S147" s="42"/>
      <c r="T147" s="78"/>
      <c r="AT147" s="24" t="s">
        <v>2203</v>
      </c>
      <c r="AU147" s="24" t="s">
        <v>24</v>
      </c>
    </row>
    <row r="148" spans="2:65" s="1" customFormat="1" ht="22.5" customHeight="1">
      <c r="B148" s="41"/>
      <c r="C148" s="204" t="s">
        <v>187</v>
      </c>
      <c r="D148" s="204" t="s">
        <v>182</v>
      </c>
      <c r="E148" s="205" t="s">
        <v>2319</v>
      </c>
      <c r="F148" s="206" t="s">
        <v>2320</v>
      </c>
      <c r="G148" s="207" t="s">
        <v>2241</v>
      </c>
      <c r="H148" s="208">
        <v>1</v>
      </c>
      <c r="I148" s="209"/>
      <c r="J148" s="210">
        <f>ROUND(I148*H148,2)</f>
        <v>0</v>
      </c>
      <c r="K148" s="206" t="s">
        <v>186</v>
      </c>
      <c r="L148" s="61"/>
      <c r="M148" s="211" t="s">
        <v>22</v>
      </c>
      <c r="N148" s="212" t="s">
        <v>47</v>
      </c>
      <c r="O148" s="42"/>
      <c r="P148" s="213">
        <f>O148*H148</f>
        <v>0</v>
      </c>
      <c r="Q148" s="213">
        <v>1.8600000000000001E-3</v>
      </c>
      <c r="R148" s="213">
        <f>Q148*H148</f>
        <v>1.8600000000000001E-3</v>
      </c>
      <c r="S148" s="213">
        <v>0</v>
      </c>
      <c r="T148" s="214">
        <f>S148*H148</f>
        <v>0</v>
      </c>
      <c r="AR148" s="24" t="s">
        <v>266</v>
      </c>
      <c r="AT148" s="24" t="s">
        <v>182</v>
      </c>
      <c r="AU148" s="24" t="s">
        <v>24</v>
      </c>
      <c r="AY148" s="24" t="s">
        <v>179</v>
      </c>
      <c r="BE148" s="215">
        <f>IF(N148="základní",J148,0)</f>
        <v>0</v>
      </c>
      <c r="BF148" s="215">
        <f>IF(N148="snížená",J148,0)</f>
        <v>0</v>
      </c>
      <c r="BG148" s="215">
        <f>IF(N148="zákl. přenesená",J148,0)</f>
        <v>0</v>
      </c>
      <c r="BH148" s="215">
        <f>IF(N148="sníž. přenesená",J148,0)</f>
        <v>0</v>
      </c>
      <c r="BI148" s="215">
        <f>IF(N148="nulová",J148,0)</f>
        <v>0</v>
      </c>
      <c r="BJ148" s="24" t="s">
        <v>24</v>
      </c>
      <c r="BK148" s="215">
        <f>ROUND(I148*H148,2)</f>
        <v>0</v>
      </c>
      <c r="BL148" s="24" t="s">
        <v>266</v>
      </c>
      <c r="BM148" s="24" t="s">
        <v>2321</v>
      </c>
    </row>
    <row r="149" spans="2:65" s="1" customFormat="1" ht="54">
      <c r="B149" s="41"/>
      <c r="C149" s="63"/>
      <c r="D149" s="230" t="s">
        <v>2203</v>
      </c>
      <c r="E149" s="63"/>
      <c r="F149" s="275" t="s">
        <v>2318</v>
      </c>
      <c r="G149" s="63"/>
      <c r="H149" s="63"/>
      <c r="I149" s="172"/>
      <c r="J149" s="63"/>
      <c r="K149" s="63"/>
      <c r="L149" s="61"/>
      <c r="M149" s="268"/>
      <c r="N149" s="42"/>
      <c r="O149" s="42"/>
      <c r="P149" s="42"/>
      <c r="Q149" s="42"/>
      <c r="R149" s="42"/>
      <c r="S149" s="42"/>
      <c r="T149" s="78"/>
      <c r="AT149" s="24" t="s">
        <v>2203</v>
      </c>
      <c r="AU149" s="24" t="s">
        <v>24</v>
      </c>
    </row>
    <row r="150" spans="2:65" s="1" customFormat="1" ht="22.5" customHeight="1">
      <c r="B150" s="41"/>
      <c r="C150" s="254" t="s">
        <v>203</v>
      </c>
      <c r="D150" s="254" t="s">
        <v>267</v>
      </c>
      <c r="E150" s="255" t="s">
        <v>2322</v>
      </c>
      <c r="F150" s="256" t="s">
        <v>2323</v>
      </c>
      <c r="G150" s="257" t="s">
        <v>328</v>
      </c>
      <c r="H150" s="258">
        <v>1</v>
      </c>
      <c r="I150" s="259"/>
      <c r="J150" s="260">
        <f t="shared" ref="J150:J162" si="10">ROUND(I150*H150,2)</f>
        <v>0</v>
      </c>
      <c r="K150" s="256" t="s">
        <v>186</v>
      </c>
      <c r="L150" s="261"/>
      <c r="M150" s="262" t="s">
        <v>22</v>
      </c>
      <c r="N150" s="263" t="s">
        <v>47</v>
      </c>
      <c r="O150" s="42"/>
      <c r="P150" s="213">
        <f t="shared" ref="P150:P162" si="11">O150*H150</f>
        <v>0</v>
      </c>
      <c r="Q150" s="213">
        <v>1.6500000000000001E-2</v>
      </c>
      <c r="R150" s="213">
        <f t="shared" ref="R150:R162" si="12">Q150*H150</f>
        <v>1.6500000000000001E-2</v>
      </c>
      <c r="S150" s="213">
        <v>0</v>
      </c>
      <c r="T150" s="214">
        <f t="shared" ref="T150:T162" si="13">S150*H150</f>
        <v>0</v>
      </c>
      <c r="AR150" s="24" t="s">
        <v>311</v>
      </c>
      <c r="AT150" s="24" t="s">
        <v>267</v>
      </c>
      <c r="AU150" s="24" t="s">
        <v>24</v>
      </c>
      <c r="AY150" s="24" t="s">
        <v>179</v>
      </c>
      <c r="BE150" s="215">
        <f t="shared" ref="BE150:BE162" si="14">IF(N150="základní",J150,0)</f>
        <v>0</v>
      </c>
      <c r="BF150" s="215">
        <f t="shared" ref="BF150:BF162" si="15">IF(N150="snížená",J150,0)</f>
        <v>0</v>
      </c>
      <c r="BG150" s="215">
        <f t="shared" ref="BG150:BG162" si="16">IF(N150="zákl. přenesená",J150,0)</f>
        <v>0</v>
      </c>
      <c r="BH150" s="215">
        <f t="shared" ref="BH150:BH162" si="17">IF(N150="sníž. přenesená",J150,0)</f>
        <v>0</v>
      </c>
      <c r="BI150" s="215">
        <f t="shared" ref="BI150:BI162" si="18">IF(N150="nulová",J150,0)</f>
        <v>0</v>
      </c>
      <c r="BJ150" s="24" t="s">
        <v>24</v>
      </c>
      <c r="BK150" s="215">
        <f t="shared" ref="BK150:BK162" si="19">ROUND(I150*H150,2)</f>
        <v>0</v>
      </c>
      <c r="BL150" s="24" t="s">
        <v>266</v>
      </c>
      <c r="BM150" s="24" t="s">
        <v>2324</v>
      </c>
    </row>
    <row r="151" spans="2:65" s="1" customFormat="1" ht="22.5" customHeight="1">
      <c r="B151" s="41"/>
      <c r="C151" s="204" t="s">
        <v>195</v>
      </c>
      <c r="D151" s="204" t="s">
        <v>182</v>
      </c>
      <c r="E151" s="205" t="s">
        <v>2325</v>
      </c>
      <c r="F151" s="206" t="s">
        <v>2326</v>
      </c>
      <c r="G151" s="207" t="s">
        <v>328</v>
      </c>
      <c r="H151" s="208">
        <v>1</v>
      </c>
      <c r="I151" s="209"/>
      <c r="J151" s="210">
        <f t="shared" si="10"/>
        <v>0</v>
      </c>
      <c r="K151" s="206" t="s">
        <v>186</v>
      </c>
      <c r="L151" s="61"/>
      <c r="M151" s="211" t="s">
        <v>22</v>
      </c>
      <c r="N151" s="212" t="s">
        <v>47</v>
      </c>
      <c r="O151" s="42"/>
      <c r="P151" s="213">
        <f t="shared" si="11"/>
        <v>0</v>
      </c>
      <c r="Q151" s="213">
        <v>0</v>
      </c>
      <c r="R151" s="213">
        <f t="shared" si="12"/>
        <v>0</v>
      </c>
      <c r="S151" s="213">
        <v>1.7069999999999998E-2</v>
      </c>
      <c r="T151" s="214">
        <f t="shared" si="13"/>
        <v>1.7069999999999998E-2</v>
      </c>
      <c r="AR151" s="24" t="s">
        <v>266</v>
      </c>
      <c r="AT151" s="24" t="s">
        <v>182</v>
      </c>
      <c r="AU151" s="24" t="s">
        <v>24</v>
      </c>
      <c r="AY151" s="24" t="s">
        <v>179</v>
      </c>
      <c r="BE151" s="215">
        <f t="shared" si="14"/>
        <v>0</v>
      </c>
      <c r="BF151" s="215">
        <f t="shared" si="15"/>
        <v>0</v>
      </c>
      <c r="BG151" s="215">
        <f t="shared" si="16"/>
        <v>0</v>
      </c>
      <c r="BH151" s="215">
        <f t="shared" si="17"/>
        <v>0</v>
      </c>
      <c r="BI151" s="215">
        <f t="shared" si="18"/>
        <v>0</v>
      </c>
      <c r="BJ151" s="24" t="s">
        <v>24</v>
      </c>
      <c r="BK151" s="215">
        <f t="shared" si="19"/>
        <v>0</v>
      </c>
      <c r="BL151" s="24" t="s">
        <v>266</v>
      </c>
      <c r="BM151" s="24" t="s">
        <v>2327</v>
      </c>
    </row>
    <row r="152" spans="2:65" s="1" customFormat="1" ht="22.5" customHeight="1">
      <c r="B152" s="41"/>
      <c r="C152" s="204" t="s">
        <v>215</v>
      </c>
      <c r="D152" s="204" t="s">
        <v>182</v>
      </c>
      <c r="E152" s="205" t="s">
        <v>2328</v>
      </c>
      <c r="F152" s="206" t="s">
        <v>2329</v>
      </c>
      <c r="G152" s="207" t="s">
        <v>328</v>
      </c>
      <c r="H152" s="208">
        <v>1</v>
      </c>
      <c r="I152" s="209"/>
      <c r="J152" s="210">
        <f t="shared" si="10"/>
        <v>0</v>
      </c>
      <c r="K152" s="206" t="s">
        <v>186</v>
      </c>
      <c r="L152" s="61"/>
      <c r="M152" s="211" t="s">
        <v>22</v>
      </c>
      <c r="N152" s="212" t="s">
        <v>47</v>
      </c>
      <c r="O152" s="42"/>
      <c r="P152" s="213">
        <f t="shared" si="11"/>
        <v>0</v>
      </c>
      <c r="Q152" s="213">
        <v>0</v>
      </c>
      <c r="R152" s="213">
        <f t="shared" si="12"/>
        <v>0</v>
      </c>
      <c r="S152" s="213">
        <v>0</v>
      </c>
      <c r="T152" s="214">
        <f t="shared" si="13"/>
        <v>0</v>
      </c>
      <c r="AR152" s="24" t="s">
        <v>266</v>
      </c>
      <c r="AT152" s="24" t="s">
        <v>182</v>
      </c>
      <c r="AU152" s="24" t="s">
        <v>24</v>
      </c>
      <c r="AY152" s="24" t="s">
        <v>179</v>
      </c>
      <c r="BE152" s="215">
        <f t="shared" si="14"/>
        <v>0</v>
      </c>
      <c r="BF152" s="215">
        <f t="shared" si="15"/>
        <v>0</v>
      </c>
      <c r="BG152" s="215">
        <f t="shared" si="16"/>
        <v>0</v>
      </c>
      <c r="BH152" s="215">
        <f t="shared" si="17"/>
        <v>0</v>
      </c>
      <c r="BI152" s="215">
        <f t="shared" si="18"/>
        <v>0</v>
      </c>
      <c r="BJ152" s="24" t="s">
        <v>24</v>
      </c>
      <c r="BK152" s="215">
        <f t="shared" si="19"/>
        <v>0</v>
      </c>
      <c r="BL152" s="24" t="s">
        <v>266</v>
      </c>
      <c r="BM152" s="24" t="s">
        <v>2330</v>
      </c>
    </row>
    <row r="153" spans="2:65" s="1" customFormat="1" ht="22.5" customHeight="1">
      <c r="B153" s="41"/>
      <c r="C153" s="204" t="s">
        <v>200</v>
      </c>
      <c r="D153" s="204" t="s">
        <v>182</v>
      </c>
      <c r="E153" s="205" t="s">
        <v>2331</v>
      </c>
      <c r="F153" s="206" t="s">
        <v>2332</v>
      </c>
      <c r="G153" s="207" t="s">
        <v>328</v>
      </c>
      <c r="H153" s="208">
        <v>1</v>
      </c>
      <c r="I153" s="209"/>
      <c r="J153" s="210">
        <f t="shared" si="10"/>
        <v>0</v>
      </c>
      <c r="K153" s="206" t="s">
        <v>186</v>
      </c>
      <c r="L153" s="61"/>
      <c r="M153" s="211" t="s">
        <v>22</v>
      </c>
      <c r="N153" s="212" t="s">
        <v>47</v>
      </c>
      <c r="O153" s="42"/>
      <c r="P153" s="213">
        <f t="shared" si="11"/>
        <v>0</v>
      </c>
      <c r="Q153" s="213">
        <v>0</v>
      </c>
      <c r="R153" s="213">
        <f t="shared" si="12"/>
        <v>0</v>
      </c>
      <c r="S153" s="213">
        <v>1.7500000000000002E-2</v>
      </c>
      <c r="T153" s="214">
        <f t="shared" si="13"/>
        <v>1.7500000000000002E-2</v>
      </c>
      <c r="AR153" s="24" t="s">
        <v>266</v>
      </c>
      <c r="AT153" s="24" t="s">
        <v>182</v>
      </c>
      <c r="AU153" s="24" t="s">
        <v>24</v>
      </c>
      <c r="AY153" s="24" t="s">
        <v>179</v>
      </c>
      <c r="BE153" s="215">
        <f t="shared" si="14"/>
        <v>0</v>
      </c>
      <c r="BF153" s="215">
        <f t="shared" si="15"/>
        <v>0</v>
      </c>
      <c r="BG153" s="215">
        <f t="shared" si="16"/>
        <v>0</v>
      </c>
      <c r="BH153" s="215">
        <f t="shared" si="17"/>
        <v>0</v>
      </c>
      <c r="BI153" s="215">
        <f t="shared" si="18"/>
        <v>0</v>
      </c>
      <c r="BJ153" s="24" t="s">
        <v>24</v>
      </c>
      <c r="BK153" s="215">
        <f t="shared" si="19"/>
        <v>0</v>
      </c>
      <c r="BL153" s="24" t="s">
        <v>266</v>
      </c>
      <c r="BM153" s="24" t="s">
        <v>2333</v>
      </c>
    </row>
    <row r="154" spans="2:65" s="1" customFormat="1" ht="22.5" customHeight="1">
      <c r="B154" s="41"/>
      <c r="C154" s="204" t="s">
        <v>224</v>
      </c>
      <c r="D154" s="204" t="s">
        <v>182</v>
      </c>
      <c r="E154" s="205" t="s">
        <v>2334</v>
      </c>
      <c r="F154" s="206" t="s">
        <v>2335</v>
      </c>
      <c r="G154" s="207" t="s">
        <v>328</v>
      </c>
      <c r="H154" s="208">
        <v>1</v>
      </c>
      <c r="I154" s="209"/>
      <c r="J154" s="210">
        <f t="shared" si="10"/>
        <v>0</v>
      </c>
      <c r="K154" s="206" t="s">
        <v>2237</v>
      </c>
      <c r="L154" s="61"/>
      <c r="M154" s="211" t="s">
        <v>22</v>
      </c>
      <c r="N154" s="212" t="s">
        <v>47</v>
      </c>
      <c r="O154" s="42"/>
      <c r="P154" s="213">
        <f t="shared" si="11"/>
        <v>0</v>
      </c>
      <c r="Q154" s="213">
        <v>4.0000000000000003E-5</v>
      </c>
      <c r="R154" s="213">
        <f t="shared" si="12"/>
        <v>4.0000000000000003E-5</v>
      </c>
      <c r="S154" s="213">
        <v>0</v>
      </c>
      <c r="T154" s="214">
        <f t="shared" si="13"/>
        <v>0</v>
      </c>
      <c r="AR154" s="24" t="s">
        <v>266</v>
      </c>
      <c r="AT154" s="24" t="s">
        <v>182</v>
      </c>
      <c r="AU154" s="24" t="s">
        <v>24</v>
      </c>
      <c r="AY154" s="24" t="s">
        <v>179</v>
      </c>
      <c r="BE154" s="215">
        <f t="shared" si="14"/>
        <v>0</v>
      </c>
      <c r="BF154" s="215">
        <f t="shared" si="15"/>
        <v>0</v>
      </c>
      <c r="BG154" s="215">
        <f t="shared" si="16"/>
        <v>0</v>
      </c>
      <c r="BH154" s="215">
        <f t="shared" si="17"/>
        <v>0</v>
      </c>
      <c r="BI154" s="215">
        <f t="shared" si="18"/>
        <v>0</v>
      </c>
      <c r="BJ154" s="24" t="s">
        <v>24</v>
      </c>
      <c r="BK154" s="215">
        <f t="shared" si="19"/>
        <v>0</v>
      </c>
      <c r="BL154" s="24" t="s">
        <v>266</v>
      </c>
      <c r="BM154" s="24" t="s">
        <v>2336</v>
      </c>
    </row>
    <row r="155" spans="2:65" s="1" customFormat="1" ht="22.5" customHeight="1">
      <c r="B155" s="41"/>
      <c r="C155" s="204" t="s">
        <v>29</v>
      </c>
      <c r="D155" s="204" t="s">
        <v>182</v>
      </c>
      <c r="E155" s="205" t="s">
        <v>2337</v>
      </c>
      <c r="F155" s="206" t="s">
        <v>2338</v>
      </c>
      <c r="G155" s="207" t="s">
        <v>328</v>
      </c>
      <c r="H155" s="208">
        <v>2</v>
      </c>
      <c r="I155" s="209"/>
      <c r="J155" s="210">
        <f t="shared" si="10"/>
        <v>0</v>
      </c>
      <c r="K155" s="206" t="s">
        <v>2237</v>
      </c>
      <c r="L155" s="61"/>
      <c r="M155" s="211" t="s">
        <v>22</v>
      </c>
      <c r="N155" s="212" t="s">
        <v>47</v>
      </c>
      <c r="O155" s="42"/>
      <c r="P155" s="213">
        <f t="shared" si="11"/>
        <v>0</v>
      </c>
      <c r="Q155" s="213">
        <v>5.4010000000000002E-2</v>
      </c>
      <c r="R155" s="213">
        <f t="shared" si="12"/>
        <v>0.10802</v>
      </c>
      <c r="S155" s="213">
        <v>0</v>
      </c>
      <c r="T155" s="214">
        <f t="shared" si="13"/>
        <v>0</v>
      </c>
      <c r="AR155" s="24" t="s">
        <v>266</v>
      </c>
      <c r="AT155" s="24" t="s">
        <v>182</v>
      </c>
      <c r="AU155" s="24" t="s">
        <v>24</v>
      </c>
      <c r="AY155" s="24" t="s">
        <v>179</v>
      </c>
      <c r="BE155" s="215">
        <f t="shared" si="14"/>
        <v>0</v>
      </c>
      <c r="BF155" s="215">
        <f t="shared" si="15"/>
        <v>0</v>
      </c>
      <c r="BG155" s="215">
        <f t="shared" si="16"/>
        <v>0</v>
      </c>
      <c r="BH155" s="215">
        <f t="shared" si="17"/>
        <v>0</v>
      </c>
      <c r="BI155" s="215">
        <f t="shared" si="18"/>
        <v>0</v>
      </c>
      <c r="BJ155" s="24" t="s">
        <v>24</v>
      </c>
      <c r="BK155" s="215">
        <f t="shared" si="19"/>
        <v>0</v>
      </c>
      <c r="BL155" s="24" t="s">
        <v>266</v>
      </c>
      <c r="BM155" s="24" t="s">
        <v>2339</v>
      </c>
    </row>
    <row r="156" spans="2:65" s="1" customFormat="1" ht="22.5" customHeight="1">
      <c r="B156" s="41"/>
      <c r="C156" s="204" t="s">
        <v>240</v>
      </c>
      <c r="D156" s="204" t="s">
        <v>182</v>
      </c>
      <c r="E156" s="205" t="s">
        <v>2340</v>
      </c>
      <c r="F156" s="206" t="s">
        <v>2341</v>
      </c>
      <c r="G156" s="207" t="s">
        <v>328</v>
      </c>
      <c r="H156" s="208">
        <v>1</v>
      </c>
      <c r="I156" s="209"/>
      <c r="J156" s="210">
        <f t="shared" si="10"/>
        <v>0</v>
      </c>
      <c r="K156" s="206" t="s">
        <v>2237</v>
      </c>
      <c r="L156" s="61"/>
      <c r="M156" s="211" t="s">
        <v>22</v>
      </c>
      <c r="N156" s="212" t="s">
        <v>47</v>
      </c>
      <c r="O156" s="42"/>
      <c r="P156" s="213">
        <f t="shared" si="11"/>
        <v>0</v>
      </c>
      <c r="Q156" s="213">
        <v>5.4010000000000002E-2</v>
      </c>
      <c r="R156" s="213">
        <f t="shared" si="12"/>
        <v>5.4010000000000002E-2</v>
      </c>
      <c r="S156" s="213">
        <v>0</v>
      </c>
      <c r="T156" s="214">
        <f t="shared" si="13"/>
        <v>0</v>
      </c>
      <c r="AR156" s="24" t="s">
        <v>266</v>
      </c>
      <c r="AT156" s="24" t="s">
        <v>182</v>
      </c>
      <c r="AU156" s="24" t="s">
        <v>24</v>
      </c>
      <c r="AY156" s="24" t="s">
        <v>179</v>
      </c>
      <c r="BE156" s="215">
        <f t="shared" si="14"/>
        <v>0</v>
      </c>
      <c r="BF156" s="215">
        <f t="shared" si="15"/>
        <v>0</v>
      </c>
      <c r="BG156" s="215">
        <f t="shared" si="16"/>
        <v>0</v>
      </c>
      <c r="BH156" s="215">
        <f t="shared" si="17"/>
        <v>0</v>
      </c>
      <c r="BI156" s="215">
        <f t="shared" si="18"/>
        <v>0</v>
      </c>
      <c r="BJ156" s="24" t="s">
        <v>24</v>
      </c>
      <c r="BK156" s="215">
        <f t="shared" si="19"/>
        <v>0</v>
      </c>
      <c r="BL156" s="24" t="s">
        <v>266</v>
      </c>
      <c r="BM156" s="24" t="s">
        <v>2342</v>
      </c>
    </row>
    <row r="157" spans="2:65" s="1" customFormat="1" ht="22.5" customHeight="1">
      <c r="B157" s="41"/>
      <c r="C157" s="204" t="s">
        <v>206</v>
      </c>
      <c r="D157" s="204" t="s">
        <v>182</v>
      </c>
      <c r="E157" s="205" t="s">
        <v>2343</v>
      </c>
      <c r="F157" s="206" t="s">
        <v>2344</v>
      </c>
      <c r="G157" s="207" t="s">
        <v>328</v>
      </c>
      <c r="H157" s="208">
        <v>3</v>
      </c>
      <c r="I157" s="209"/>
      <c r="J157" s="210">
        <f t="shared" si="10"/>
        <v>0</v>
      </c>
      <c r="K157" s="206" t="s">
        <v>2237</v>
      </c>
      <c r="L157" s="61"/>
      <c r="M157" s="211" t="s">
        <v>22</v>
      </c>
      <c r="N157" s="212" t="s">
        <v>47</v>
      </c>
      <c r="O157" s="42"/>
      <c r="P157" s="213">
        <f t="shared" si="11"/>
        <v>0</v>
      </c>
      <c r="Q157" s="213">
        <v>8.3000000000000001E-4</v>
      </c>
      <c r="R157" s="213">
        <f t="shared" si="12"/>
        <v>2.49E-3</v>
      </c>
      <c r="S157" s="213">
        <v>0</v>
      </c>
      <c r="T157" s="214">
        <f t="shared" si="13"/>
        <v>0</v>
      </c>
      <c r="AR157" s="24" t="s">
        <v>266</v>
      </c>
      <c r="AT157" s="24" t="s">
        <v>182</v>
      </c>
      <c r="AU157" s="24" t="s">
        <v>24</v>
      </c>
      <c r="AY157" s="24" t="s">
        <v>179</v>
      </c>
      <c r="BE157" s="215">
        <f t="shared" si="14"/>
        <v>0</v>
      </c>
      <c r="BF157" s="215">
        <f t="shared" si="15"/>
        <v>0</v>
      </c>
      <c r="BG157" s="215">
        <f t="shared" si="16"/>
        <v>0</v>
      </c>
      <c r="BH157" s="215">
        <f t="shared" si="17"/>
        <v>0</v>
      </c>
      <c r="BI157" s="215">
        <f t="shared" si="18"/>
        <v>0</v>
      </c>
      <c r="BJ157" s="24" t="s">
        <v>24</v>
      </c>
      <c r="BK157" s="215">
        <f t="shared" si="19"/>
        <v>0</v>
      </c>
      <c r="BL157" s="24" t="s">
        <v>266</v>
      </c>
      <c r="BM157" s="24" t="s">
        <v>2345</v>
      </c>
    </row>
    <row r="158" spans="2:65" s="1" customFormat="1" ht="22.5" customHeight="1">
      <c r="B158" s="41"/>
      <c r="C158" s="204" t="s">
        <v>253</v>
      </c>
      <c r="D158" s="204" t="s">
        <v>182</v>
      </c>
      <c r="E158" s="205" t="s">
        <v>2346</v>
      </c>
      <c r="F158" s="206" t="s">
        <v>2347</v>
      </c>
      <c r="G158" s="207" t="s">
        <v>2241</v>
      </c>
      <c r="H158" s="208">
        <v>15</v>
      </c>
      <c r="I158" s="209"/>
      <c r="J158" s="210">
        <f t="shared" si="10"/>
        <v>0</v>
      </c>
      <c r="K158" s="206" t="s">
        <v>2237</v>
      </c>
      <c r="L158" s="61"/>
      <c r="M158" s="211" t="s">
        <v>22</v>
      </c>
      <c r="N158" s="212" t="s">
        <v>47</v>
      </c>
      <c r="O158" s="42"/>
      <c r="P158" s="213">
        <f t="shared" si="11"/>
        <v>0</v>
      </c>
      <c r="Q158" s="213">
        <v>3.8999999999999999E-4</v>
      </c>
      <c r="R158" s="213">
        <f t="shared" si="12"/>
        <v>5.8500000000000002E-3</v>
      </c>
      <c r="S158" s="213">
        <v>0</v>
      </c>
      <c r="T158" s="214">
        <f t="shared" si="13"/>
        <v>0</v>
      </c>
      <c r="AR158" s="24" t="s">
        <v>266</v>
      </c>
      <c r="AT158" s="24" t="s">
        <v>182</v>
      </c>
      <c r="AU158" s="24" t="s">
        <v>24</v>
      </c>
      <c r="AY158" s="24" t="s">
        <v>179</v>
      </c>
      <c r="BE158" s="215">
        <f t="shared" si="14"/>
        <v>0</v>
      </c>
      <c r="BF158" s="215">
        <f t="shared" si="15"/>
        <v>0</v>
      </c>
      <c r="BG158" s="215">
        <f t="shared" si="16"/>
        <v>0</v>
      </c>
      <c r="BH158" s="215">
        <f t="shared" si="17"/>
        <v>0</v>
      </c>
      <c r="BI158" s="215">
        <f t="shared" si="18"/>
        <v>0</v>
      </c>
      <c r="BJ158" s="24" t="s">
        <v>24</v>
      </c>
      <c r="BK158" s="215">
        <f t="shared" si="19"/>
        <v>0</v>
      </c>
      <c r="BL158" s="24" t="s">
        <v>266</v>
      </c>
      <c r="BM158" s="24" t="s">
        <v>2348</v>
      </c>
    </row>
    <row r="159" spans="2:65" s="1" customFormat="1" ht="22.5" customHeight="1">
      <c r="B159" s="41"/>
      <c r="C159" s="204" t="s">
        <v>213</v>
      </c>
      <c r="D159" s="204" t="s">
        <v>182</v>
      </c>
      <c r="E159" s="205" t="s">
        <v>2349</v>
      </c>
      <c r="F159" s="206" t="s">
        <v>2350</v>
      </c>
      <c r="G159" s="207" t="s">
        <v>328</v>
      </c>
      <c r="H159" s="208">
        <v>1</v>
      </c>
      <c r="I159" s="209"/>
      <c r="J159" s="210">
        <f t="shared" si="10"/>
        <v>0</v>
      </c>
      <c r="K159" s="206" t="s">
        <v>186</v>
      </c>
      <c r="L159" s="61"/>
      <c r="M159" s="211" t="s">
        <v>22</v>
      </c>
      <c r="N159" s="212" t="s">
        <v>47</v>
      </c>
      <c r="O159" s="42"/>
      <c r="P159" s="213">
        <f t="shared" si="11"/>
        <v>0</v>
      </c>
      <c r="Q159" s="213">
        <v>1.09E-3</v>
      </c>
      <c r="R159" s="213">
        <f t="shared" si="12"/>
        <v>1.09E-3</v>
      </c>
      <c r="S159" s="213">
        <v>0</v>
      </c>
      <c r="T159" s="214">
        <f t="shared" si="13"/>
        <v>0</v>
      </c>
      <c r="AR159" s="24" t="s">
        <v>266</v>
      </c>
      <c r="AT159" s="24" t="s">
        <v>182</v>
      </c>
      <c r="AU159" s="24" t="s">
        <v>24</v>
      </c>
      <c r="AY159" s="24" t="s">
        <v>179</v>
      </c>
      <c r="BE159" s="215">
        <f t="shared" si="14"/>
        <v>0</v>
      </c>
      <c r="BF159" s="215">
        <f t="shared" si="15"/>
        <v>0</v>
      </c>
      <c r="BG159" s="215">
        <f t="shared" si="16"/>
        <v>0</v>
      </c>
      <c r="BH159" s="215">
        <f t="shared" si="17"/>
        <v>0</v>
      </c>
      <c r="BI159" s="215">
        <f t="shared" si="18"/>
        <v>0</v>
      </c>
      <c r="BJ159" s="24" t="s">
        <v>24</v>
      </c>
      <c r="BK159" s="215">
        <f t="shared" si="19"/>
        <v>0</v>
      </c>
      <c r="BL159" s="24" t="s">
        <v>266</v>
      </c>
      <c r="BM159" s="24" t="s">
        <v>2351</v>
      </c>
    </row>
    <row r="160" spans="2:65" s="1" customFormat="1" ht="22.5" customHeight="1">
      <c r="B160" s="41"/>
      <c r="C160" s="204" t="s">
        <v>10</v>
      </c>
      <c r="D160" s="204" t="s">
        <v>182</v>
      </c>
      <c r="E160" s="205" t="s">
        <v>2352</v>
      </c>
      <c r="F160" s="206" t="s">
        <v>2353</v>
      </c>
      <c r="G160" s="207" t="s">
        <v>328</v>
      </c>
      <c r="H160" s="208">
        <v>1</v>
      </c>
      <c r="I160" s="209"/>
      <c r="J160" s="210">
        <f t="shared" si="10"/>
        <v>0</v>
      </c>
      <c r="K160" s="206" t="s">
        <v>186</v>
      </c>
      <c r="L160" s="61"/>
      <c r="M160" s="211" t="s">
        <v>22</v>
      </c>
      <c r="N160" s="212" t="s">
        <v>47</v>
      </c>
      <c r="O160" s="42"/>
      <c r="P160" s="213">
        <f t="shared" si="11"/>
        <v>0</v>
      </c>
      <c r="Q160" s="213">
        <v>1E-3</v>
      </c>
      <c r="R160" s="213">
        <f t="shared" si="12"/>
        <v>1E-3</v>
      </c>
      <c r="S160" s="213">
        <v>0</v>
      </c>
      <c r="T160" s="214">
        <f t="shared" si="13"/>
        <v>0</v>
      </c>
      <c r="AR160" s="24" t="s">
        <v>266</v>
      </c>
      <c r="AT160" s="24" t="s">
        <v>182</v>
      </c>
      <c r="AU160" s="24" t="s">
        <v>24</v>
      </c>
      <c r="AY160" s="24" t="s">
        <v>179</v>
      </c>
      <c r="BE160" s="215">
        <f t="shared" si="14"/>
        <v>0</v>
      </c>
      <c r="BF160" s="215">
        <f t="shared" si="15"/>
        <v>0</v>
      </c>
      <c r="BG160" s="215">
        <f t="shared" si="16"/>
        <v>0</v>
      </c>
      <c r="BH160" s="215">
        <f t="shared" si="17"/>
        <v>0</v>
      </c>
      <c r="BI160" s="215">
        <f t="shared" si="18"/>
        <v>0</v>
      </c>
      <c r="BJ160" s="24" t="s">
        <v>24</v>
      </c>
      <c r="BK160" s="215">
        <f t="shared" si="19"/>
        <v>0</v>
      </c>
      <c r="BL160" s="24" t="s">
        <v>266</v>
      </c>
      <c r="BM160" s="24" t="s">
        <v>2354</v>
      </c>
    </row>
    <row r="161" spans="2:65" s="1" customFormat="1" ht="22.5" customHeight="1">
      <c r="B161" s="41"/>
      <c r="C161" s="204" t="s">
        <v>266</v>
      </c>
      <c r="D161" s="204" t="s">
        <v>182</v>
      </c>
      <c r="E161" s="205" t="s">
        <v>2355</v>
      </c>
      <c r="F161" s="206" t="s">
        <v>2356</v>
      </c>
      <c r="G161" s="207" t="s">
        <v>2241</v>
      </c>
      <c r="H161" s="208">
        <v>3</v>
      </c>
      <c r="I161" s="209"/>
      <c r="J161" s="210">
        <f t="shared" si="10"/>
        <v>0</v>
      </c>
      <c r="K161" s="206" t="s">
        <v>186</v>
      </c>
      <c r="L161" s="61"/>
      <c r="M161" s="211" t="s">
        <v>22</v>
      </c>
      <c r="N161" s="212" t="s">
        <v>47</v>
      </c>
      <c r="O161" s="42"/>
      <c r="P161" s="213">
        <f t="shared" si="11"/>
        <v>0</v>
      </c>
      <c r="Q161" s="213">
        <v>0</v>
      </c>
      <c r="R161" s="213">
        <f t="shared" si="12"/>
        <v>0</v>
      </c>
      <c r="S161" s="213">
        <v>1.56E-3</v>
      </c>
      <c r="T161" s="214">
        <f t="shared" si="13"/>
        <v>4.6800000000000001E-3</v>
      </c>
      <c r="AR161" s="24" t="s">
        <v>266</v>
      </c>
      <c r="AT161" s="24" t="s">
        <v>182</v>
      </c>
      <c r="AU161" s="24" t="s">
        <v>24</v>
      </c>
      <c r="AY161" s="24" t="s">
        <v>179</v>
      </c>
      <c r="BE161" s="215">
        <f t="shared" si="14"/>
        <v>0</v>
      </c>
      <c r="BF161" s="215">
        <f t="shared" si="15"/>
        <v>0</v>
      </c>
      <c r="BG161" s="215">
        <f t="shared" si="16"/>
        <v>0</v>
      </c>
      <c r="BH161" s="215">
        <f t="shared" si="17"/>
        <v>0</v>
      </c>
      <c r="BI161" s="215">
        <f t="shared" si="18"/>
        <v>0</v>
      </c>
      <c r="BJ161" s="24" t="s">
        <v>24</v>
      </c>
      <c r="BK161" s="215">
        <f t="shared" si="19"/>
        <v>0</v>
      </c>
      <c r="BL161" s="24" t="s">
        <v>266</v>
      </c>
      <c r="BM161" s="24" t="s">
        <v>2357</v>
      </c>
    </row>
    <row r="162" spans="2:65" s="1" customFormat="1" ht="22.5" customHeight="1">
      <c r="B162" s="41"/>
      <c r="C162" s="204" t="s">
        <v>272</v>
      </c>
      <c r="D162" s="204" t="s">
        <v>182</v>
      </c>
      <c r="E162" s="205" t="s">
        <v>2358</v>
      </c>
      <c r="F162" s="206" t="s">
        <v>2359</v>
      </c>
      <c r="G162" s="207" t="s">
        <v>2241</v>
      </c>
      <c r="H162" s="208">
        <v>1</v>
      </c>
      <c r="I162" s="209"/>
      <c r="J162" s="210">
        <f t="shared" si="10"/>
        <v>0</v>
      </c>
      <c r="K162" s="206" t="s">
        <v>186</v>
      </c>
      <c r="L162" s="61"/>
      <c r="M162" s="211" t="s">
        <v>22</v>
      </c>
      <c r="N162" s="212" t="s">
        <v>47</v>
      </c>
      <c r="O162" s="42"/>
      <c r="P162" s="213">
        <f t="shared" si="11"/>
        <v>0</v>
      </c>
      <c r="Q162" s="213">
        <v>1.9599999999999999E-3</v>
      </c>
      <c r="R162" s="213">
        <f t="shared" si="12"/>
        <v>1.9599999999999999E-3</v>
      </c>
      <c r="S162" s="213">
        <v>0</v>
      </c>
      <c r="T162" s="214">
        <f t="shared" si="13"/>
        <v>0</v>
      </c>
      <c r="AR162" s="24" t="s">
        <v>266</v>
      </c>
      <c r="AT162" s="24" t="s">
        <v>182</v>
      </c>
      <c r="AU162" s="24" t="s">
        <v>24</v>
      </c>
      <c r="AY162" s="24" t="s">
        <v>179</v>
      </c>
      <c r="BE162" s="215">
        <f t="shared" si="14"/>
        <v>0</v>
      </c>
      <c r="BF162" s="215">
        <f t="shared" si="15"/>
        <v>0</v>
      </c>
      <c r="BG162" s="215">
        <f t="shared" si="16"/>
        <v>0</v>
      </c>
      <c r="BH162" s="215">
        <f t="shared" si="17"/>
        <v>0</v>
      </c>
      <c r="BI162" s="215">
        <f t="shared" si="18"/>
        <v>0</v>
      </c>
      <c r="BJ162" s="24" t="s">
        <v>24</v>
      </c>
      <c r="BK162" s="215">
        <f t="shared" si="19"/>
        <v>0</v>
      </c>
      <c r="BL162" s="24" t="s">
        <v>266</v>
      </c>
      <c r="BM162" s="24" t="s">
        <v>2360</v>
      </c>
    </row>
    <row r="163" spans="2:65" s="1" customFormat="1" ht="27">
      <c r="B163" s="41"/>
      <c r="C163" s="63"/>
      <c r="D163" s="230" t="s">
        <v>2203</v>
      </c>
      <c r="E163" s="63"/>
      <c r="F163" s="275" t="s">
        <v>2361</v>
      </c>
      <c r="G163" s="63"/>
      <c r="H163" s="63"/>
      <c r="I163" s="172"/>
      <c r="J163" s="63"/>
      <c r="K163" s="63"/>
      <c r="L163" s="61"/>
      <c r="M163" s="268"/>
      <c r="N163" s="42"/>
      <c r="O163" s="42"/>
      <c r="P163" s="42"/>
      <c r="Q163" s="42"/>
      <c r="R163" s="42"/>
      <c r="S163" s="42"/>
      <c r="T163" s="78"/>
      <c r="AT163" s="24" t="s">
        <v>2203</v>
      </c>
      <c r="AU163" s="24" t="s">
        <v>24</v>
      </c>
    </row>
    <row r="164" spans="2:65" s="1" customFormat="1" ht="22.5" customHeight="1">
      <c r="B164" s="41"/>
      <c r="C164" s="204" t="s">
        <v>270</v>
      </c>
      <c r="D164" s="204" t="s">
        <v>182</v>
      </c>
      <c r="E164" s="205" t="s">
        <v>2362</v>
      </c>
      <c r="F164" s="206" t="s">
        <v>2363</v>
      </c>
      <c r="G164" s="207" t="s">
        <v>2241</v>
      </c>
      <c r="H164" s="208">
        <v>4</v>
      </c>
      <c r="I164" s="209"/>
      <c r="J164" s="210">
        <f>ROUND(I164*H164,2)</f>
        <v>0</v>
      </c>
      <c r="K164" s="206" t="s">
        <v>186</v>
      </c>
      <c r="L164" s="61"/>
      <c r="M164" s="211" t="s">
        <v>22</v>
      </c>
      <c r="N164" s="212" t="s">
        <v>47</v>
      </c>
      <c r="O164" s="42"/>
      <c r="P164" s="213">
        <f>O164*H164</f>
        <v>0</v>
      </c>
      <c r="Q164" s="213">
        <v>1.8E-3</v>
      </c>
      <c r="R164" s="213">
        <f>Q164*H164</f>
        <v>7.1999999999999998E-3</v>
      </c>
      <c r="S164" s="213">
        <v>0</v>
      </c>
      <c r="T164" s="214">
        <f>S164*H164</f>
        <v>0</v>
      </c>
      <c r="AR164" s="24" t="s">
        <v>266</v>
      </c>
      <c r="AT164" s="24" t="s">
        <v>182</v>
      </c>
      <c r="AU164" s="24" t="s">
        <v>24</v>
      </c>
      <c r="AY164" s="24" t="s">
        <v>179</v>
      </c>
      <c r="BE164" s="215">
        <f>IF(N164="základní",J164,0)</f>
        <v>0</v>
      </c>
      <c r="BF164" s="215">
        <f>IF(N164="snížená",J164,0)</f>
        <v>0</v>
      </c>
      <c r="BG164" s="215">
        <f>IF(N164="zákl. přenesená",J164,0)</f>
        <v>0</v>
      </c>
      <c r="BH164" s="215">
        <f>IF(N164="sníž. přenesená",J164,0)</f>
        <v>0</v>
      </c>
      <c r="BI164" s="215">
        <f>IF(N164="nulová",J164,0)</f>
        <v>0</v>
      </c>
      <c r="BJ164" s="24" t="s">
        <v>24</v>
      </c>
      <c r="BK164" s="215">
        <f>ROUND(I164*H164,2)</f>
        <v>0</v>
      </c>
      <c r="BL164" s="24" t="s">
        <v>266</v>
      </c>
      <c r="BM164" s="24" t="s">
        <v>2364</v>
      </c>
    </row>
    <row r="165" spans="2:65" s="1" customFormat="1" ht="27">
      <c r="B165" s="41"/>
      <c r="C165" s="63"/>
      <c r="D165" s="230" t="s">
        <v>2203</v>
      </c>
      <c r="E165" s="63"/>
      <c r="F165" s="275" t="s">
        <v>2361</v>
      </c>
      <c r="G165" s="63"/>
      <c r="H165" s="63"/>
      <c r="I165" s="172"/>
      <c r="J165" s="63"/>
      <c r="K165" s="63"/>
      <c r="L165" s="61"/>
      <c r="M165" s="268"/>
      <c r="N165" s="42"/>
      <c r="O165" s="42"/>
      <c r="P165" s="42"/>
      <c r="Q165" s="42"/>
      <c r="R165" s="42"/>
      <c r="S165" s="42"/>
      <c r="T165" s="78"/>
      <c r="AT165" s="24" t="s">
        <v>2203</v>
      </c>
      <c r="AU165" s="24" t="s">
        <v>24</v>
      </c>
    </row>
    <row r="166" spans="2:65" s="1" customFormat="1" ht="22.5" customHeight="1">
      <c r="B166" s="41"/>
      <c r="C166" s="204" t="s">
        <v>288</v>
      </c>
      <c r="D166" s="204" t="s">
        <v>182</v>
      </c>
      <c r="E166" s="205" t="s">
        <v>2365</v>
      </c>
      <c r="F166" s="206" t="s">
        <v>2366</v>
      </c>
      <c r="G166" s="207" t="s">
        <v>328</v>
      </c>
      <c r="H166" s="208">
        <v>3</v>
      </c>
      <c r="I166" s="209"/>
      <c r="J166" s="210">
        <f>ROUND(I166*H166,2)</f>
        <v>0</v>
      </c>
      <c r="K166" s="206" t="s">
        <v>2237</v>
      </c>
      <c r="L166" s="61"/>
      <c r="M166" s="211" t="s">
        <v>22</v>
      </c>
      <c r="N166" s="212" t="s">
        <v>47</v>
      </c>
      <c r="O166" s="42"/>
      <c r="P166" s="213">
        <f>O166*H166</f>
        <v>0</v>
      </c>
      <c r="Q166" s="213">
        <v>4.8999999999999998E-4</v>
      </c>
      <c r="R166" s="213">
        <f>Q166*H166</f>
        <v>1.47E-3</v>
      </c>
      <c r="S166" s="213">
        <v>0</v>
      </c>
      <c r="T166" s="214">
        <f>S166*H166</f>
        <v>0</v>
      </c>
      <c r="AR166" s="24" t="s">
        <v>266</v>
      </c>
      <c r="AT166" s="24" t="s">
        <v>182</v>
      </c>
      <c r="AU166" s="24" t="s">
        <v>24</v>
      </c>
      <c r="AY166" s="24" t="s">
        <v>179</v>
      </c>
      <c r="BE166" s="215">
        <f>IF(N166="základní",J166,0)</f>
        <v>0</v>
      </c>
      <c r="BF166" s="215">
        <f>IF(N166="snížená",J166,0)</f>
        <v>0</v>
      </c>
      <c r="BG166" s="215">
        <f>IF(N166="zákl. přenesená",J166,0)</f>
        <v>0</v>
      </c>
      <c r="BH166" s="215">
        <f>IF(N166="sníž. přenesená",J166,0)</f>
        <v>0</v>
      </c>
      <c r="BI166" s="215">
        <f>IF(N166="nulová",J166,0)</f>
        <v>0</v>
      </c>
      <c r="BJ166" s="24" t="s">
        <v>24</v>
      </c>
      <c r="BK166" s="215">
        <f>ROUND(I166*H166,2)</f>
        <v>0</v>
      </c>
      <c r="BL166" s="24" t="s">
        <v>266</v>
      </c>
      <c r="BM166" s="24" t="s">
        <v>2367</v>
      </c>
    </row>
    <row r="167" spans="2:65" s="1" customFormat="1" ht="22.5" customHeight="1">
      <c r="B167" s="41"/>
      <c r="C167" s="254" t="s">
        <v>275</v>
      </c>
      <c r="D167" s="254" t="s">
        <v>267</v>
      </c>
      <c r="E167" s="255" t="s">
        <v>2368</v>
      </c>
      <c r="F167" s="256" t="s">
        <v>2369</v>
      </c>
      <c r="G167" s="257" t="s">
        <v>328</v>
      </c>
      <c r="H167" s="258">
        <v>1</v>
      </c>
      <c r="I167" s="259"/>
      <c r="J167" s="260">
        <f>ROUND(I167*H167,2)</f>
        <v>0</v>
      </c>
      <c r="K167" s="256" t="s">
        <v>186</v>
      </c>
      <c r="L167" s="261"/>
      <c r="M167" s="262" t="s">
        <v>22</v>
      </c>
      <c r="N167" s="263" t="s">
        <v>47</v>
      </c>
      <c r="O167" s="42"/>
      <c r="P167" s="213">
        <f>O167*H167</f>
        <v>0</v>
      </c>
      <c r="Q167" s="213">
        <v>1.6E-2</v>
      </c>
      <c r="R167" s="213">
        <f>Q167*H167</f>
        <v>1.6E-2</v>
      </c>
      <c r="S167" s="213">
        <v>0</v>
      </c>
      <c r="T167" s="214">
        <f>S167*H167</f>
        <v>0</v>
      </c>
      <c r="AR167" s="24" t="s">
        <v>311</v>
      </c>
      <c r="AT167" s="24" t="s">
        <v>267</v>
      </c>
      <c r="AU167" s="24" t="s">
        <v>24</v>
      </c>
      <c r="AY167" s="24" t="s">
        <v>179</v>
      </c>
      <c r="BE167" s="215">
        <f>IF(N167="základní",J167,0)</f>
        <v>0</v>
      </c>
      <c r="BF167" s="215">
        <f>IF(N167="snížená",J167,0)</f>
        <v>0</v>
      </c>
      <c r="BG167" s="215">
        <f>IF(N167="zákl. přenesená",J167,0)</f>
        <v>0</v>
      </c>
      <c r="BH167" s="215">
        <f>IF(N167="sníž. přenesená",J167,0)</f>
        <v>0</v>
      </c>
      <c r="BI167" s="215">
        <f>IF(N167="nulová",J167,0)</f>
        <v>0</v>
      </c>
      <c r="BJ167" s="24" t="s">
        <v>24</v>
      </c>
      <c r="BK167" s="215">
        <f>ROUND(I167*H167,2)</f>
        <v>0</v>
      </c>
      <c r="BL167" s="24" t="s">
        <v>266</v>
      </c>
      <c r="BM167" s="24" t="s">
        <v>2370</v>
      </c>
    </row>
    <row r="168" spans="2:65" s="1" customFormat="1" ht="22.5" customHeight="1">
      <c r="B168" s="41"/>
      <c r="C168" s="204" t="s">
        <v>9</v>
      </c>
      <c r="D168" s="204" t="s">
        <v>182</v>
      </c>
      <c r="E168" s="205" t="s">
        <v>2371</v>
      </c>
      <c r="F168" s="206" t="s">
        <v>2372</v>
      </c>
      <c r="G168" s="207" t="s">
        <v>328</v>
      </c>
      <c r="H168" s="208">
        <v>3</v>
      </c>
      <c r="I168" s="209"/>
      <c r="J168" s="210">
        <f>ROUND(I168*H168,2)</f>
        <v>0</v>
      </c>
      <c r="K168" s="206" t="s">
        <v>186</v>
      </c>
      <c r="L168" s="61"/>
      <c r="M168" s="211" t="s">
        <v>22</v>
      </c>
      <c r="N168" s="212" t="s">
        <v>47</v>
      </c>
      <c r="O168" s="42"/>
      <c r="P168" s="213">
        <f>O168*H168</f>
        <v>0</v>
      </c>
      <c r="Q168" s="213">
        <v>2.7999999999999998E-4</v>
      </c>
      <c r="R168" s="213">
        <f>Q168*H168</f>
        <v>8.3999999999999993E-4</v>
      </c>
      <c r="S168" s="213">
        <v>0</v>
      </c>
      <c r="T168" s="214">
        <f>S168*H168</f>
        <v>0</v>
      </c>
      <c r="AR168" s="24" t="s">
        <v>266</v>
      </c>
      <c r="AT168" s="24" t="s">
        <v>182</v>
      </c>
      <c r="AU168" s="24" t="s">
        <v>24</v>
      </c>
      <c r="AY168" s="24" t="s">
        <v>179</v>
      </c>
      <c r="BE168" s="215">
        <f>IF(N168="základní",J168,0)</f>
        <v>0</v>
      </c>
      <c r="BF168" s="215">
        <f>IF(N168="snížená",J168,0)</f>
        <v>0</v>
      </c>
      <c r="BG168" s="215">
        <f>IF(N168="zákl. přenesená",J168,0)</f>
        <v>0</v>
      </c>
      <c r="BH168" s="215">
        <f>IF(N168="sníž. přenesená",J168,0)</f>
        <v>0</v>
      </c>
      <c r="BI168" s="215">
        <f>IF(N168="nulová",J168,0)</f>
        <v>0</v>
      </c>
      <c r="BJ168" s="24" t="s">
        <v>24</v>
      </c>
      <c r="BK168" s="215">
        <f>ROUND(I168*H168,2)</f>
        <v>0</v>
      </c>
      <c r="BL168" s="24" t="s">
        <v>266</v>
      </c>
      <c r="BM168" s="24" t="s">
        <v>2373</v>
      </c>
    </row>
    <row r="169" spans="2:65" s="1" customFormat="1" ht="81">
      <c r="B169" s="41"/>
      <c r="C169" s="63"/>
      <c r="D169" s="230" t="s">
        <v>2203</v>
      </c>
      <c r="E169" s="63"/>
      <c r="F169" s="275" t="s">
        <v>2374</v>
      </c>
      <c r="G169" s="63"/>
      <c r="H169" s="63"/>
      <c r="I169" s="172"/>
      <c r="J169" s="63"/>
      <c r="K169" s="63"/>
      <c r="L169" s="61"/>
      <c r="M169" s="268"/>
      <c r="N169" s="42"/>
      <c r="O169" s="42"/>
      <c r="P169" s="42"/>
      <c r="Q169" s="42"/>
      <c r="R169" s="42"/>
      <c r="S169" s="42"/>
      <c r="T169" s="78"/>
      <c r="AT169" s="24" t="s">
        <v>2203</v>
      </c>
      <c r="AU169" s="24" t="s">
        <v>24</v>
      </c>
    </row>
    <row r="170" spans="2:65" s="1" customFormat="1" ht="22.5" customHeight="1">
      <c r="B170" s="41"/>
      <c r="C170" s="204" t="s">
        <v>281</v>
      </c>
      <c r="D170" s="204" t="s">
        <v>182</v>
      </c>
      <c r="E170" s="205" t="s">
        <v>2375</v>
      </c>
      <c r="F170" s="206" t="s">
        <v>2376</v>
      </c>
      <c r="G170" s="207" t="s">
        <v>328</v>
      </c>
      <c r="H170" s="208">
        <v>5</v>
      </c>
      <c r="I170" s="209"/>
      <c r="J170" s="210">
        <f>ROUND(I170*H170,2)</f>
        <v>0</v>
      </c>
      <c r="K170" s="206" t="s">
        <v>2237</v>
      </c>
      <c r="L170" s="61"/>
      <c r="M170" s="211" t="s">
        <v>22</v>
      </c>
      <c r="N170" s="212" t="s">
        <v>47</v>
      </c>
      <c r="O170" s="42"/>
      <c r="P170" s="213">
        <f>O170*H170</f>
        <v>0</v>
      </c>
      <c r="Q170" s="213">
        <v>2.9999999999999997E-4</v>
      </c>
      <c r="R170" s="213">
        <f>Q170*H170</f>
        <v>1.4999999999999998E-3</v>
      </c>
      <c r="S170" s="213">
        <v>0</v>
      </c>
      <c r="T170" s="214">
        <f>S170*H170</f>
        <v>0</v>
      </c>
      <c r="AR170" s="24" t="s">
        <v>266</v>
      </c>
      <c r="AT170" s="24" t="s">
        <v>182</v>
      </c>
      <c r="AU170" s="24" t="s">
        <v>24</v>
      </c>
      <c r="AY170" s="24" t="s">
        <v>179</v>
      </c>
      <c r="BE170" s="215">
        <f>IF(N170="základní",J170,0)</f>
        <v>0</v>
      </c>
      <c r="BF170" s="215">
        <f>IF(N170="snížená",J170,0)</f>
        <v>0</v>
      </c>
      <c r="BG170" s="215">
        <f>IF(N170="zákl. přenesená",J170,0)</f>
        <v>0</v>
      </c>
      <c r="BH170" s="215">
        <f>IF(N170="sníž. přenesená",J170,0)</f>
        <v>0</v>
      </c>
      <c r="BI170" s="215">
        <f>IF(N170="nulová",J170,0)</f>
        <v>0</v>
      </c>
      <c r="BJ170" s="24" t="s">
        <v>24</v>
      </c>
      <c r="BK170" s="215">
        <f>ROUND(I170*H170,2)</f>
        <v>0</v>
      </c>
      <c r="BL170" s="24" t="s">
        <v>266</v>
      </c>
      <c r="BM170" s="24" t="s">
        <v>2377</v>
      </c>
    </row>
    <row r="171" spans="2:65" s="1" customFormat="1" ht="22.5" customHeight="1">
      <c r="B171" s="41"/>
      <c r="C171" s="204" t="s">
        <v>308</v>
      </c>
      <c r="D171" s="204" t="s">
        <v>182</v>
      </c>
      <c r="E171" s="205" t="s">
        <v>2378</v>
      </c>
      <c r="F171" s="206" t="s">
        <v>2379</v>
      </c>
      <c r="G171" s="207" t="s">
        <v>2241</v>
      </c>
      <c r="H171" s="208">
        <v>1</v>
      </c>
      <c r="I171" s="209"/>
      <c r="J171" s="210">
        <f>ROUND(I171*H171,2)</f>
        <v>0</v>
      </c>
      <c r="K171" s="206" t="s">
        <v>2237</v>
      </c>
      <c r="L171" s="61"/>
      <c r="M171" s="211" t="s">
        <v>22</v>
      </c>
      <c r="N171" s="212" t="s">
        <v>47</v>
      </c>
      <c r="O171" s="42"/>
      <c r="P171" s="213">
        <f>O171*H171</f>
        <v>0</v>
      </c>
      <c r="Q171" s="213">
        <v>0</v>
      </c>
      <c r="R171" s="213">
        <f>Q171*H171</f>
        <v>0</v>
      </c>
      <c r="S171" s="213">
        <v>0</v>
      </c>
      <c r="T171" s="214">
        <f>S171*H171</f>
        <v>0</v>
      </c>
      <c r="AR171" s="24" t="s">
        <v>266</v>
      </c>
      <c r="AT171" s="24" t="s">
        <v>182</v>
      </c>
      <c r="AU171" s="24" t="s">
        <v>24</v>
      </c>
      <c r="AY171" s="24" t="s">
        <v>179</v>
      </c>
      <c r="BE171" s="215">
        <f>IF(N171="základní",J171,0)</f>
        <v>0</v>
      </c>
      <c r="BF171" s="215">
        <f>IF(N171="snížená",J171,0)</f>
        <v>0</v>
      </c>
      <c r="BG171" s="215">
        <f>IF(N171="zákl. přenesená",J171,0)</f>
        <v>0</v>
      </c>
      <c r="BH171" s="215">
        <f>IF(N171="sníž. přenesená",J171,0)</f>
        <v>0</v>
      </c>
      <c r="BI171" s="215">
        <f>IF(N171="nulová",J171,0)</f>
        <v>0</v>
      </c>
      <c r="BJ171" s="24" t="s">
        <v>24</v>
      </c>
      <c r="BK171" s="215">
        <f>ROUND(I171*H171,2)</f>
        <v>0</v>
      </c>
      <c r="BL171" s="24" t="s">
        <v>266</v>
      </c>
      <c r="BM171" s="24" t="s">
        <v>2380</v>
      </c>
    </row>
    <row r="172" spans="2:65" s="1" customFormat="1" ht="27">
      <c r="B172" s="41"/>
      <c r="C172" s="63"/>
      <c r="D172" s="230" t="s">
        <v>936</v>
      </c>
      <c r="E172" s="63"/>
      <c r="F172" s="275" t="s">
        <v>2381</v>
      </c>
      <c r="G172" s="63"/>
      <c r="H172" s="63"/>
      <c r="I172" s="172"/>
      <c r="J172" s="63"/>
      <c r="K172" s="63"/>
      <c r="L172" s="61"/>
      <c r="M172" s="268"/>
      <c r="N172" s="42"/>
      <c r="O172" s="42"/>
      <c r="P172" s="42"/>
      <c r="Q172" s="42"/>
      <c r="R172" s="42"/>
      <c r="S172" s="42"/>
      <c r="T172" s="78"/>
      <c r="AT172" s="24" t="s">
        <v>936</v>
      </c>
      <c r="AU172" s="24" t="s">
        <v>24</v>
      </c>
    </row>
    <row r="173" spans="2:65" s="1" customFormat="1" ht="31.5" customHeight="1">
      <c r="B173" s="41"/>
      <c r="C173" s="204" t="s">
        <v>291</v>
      </c>
      <c r="D173" s="204" t="s">
        <v>182</v>
      </c>
      <c r="E173" s="205" t="s">
        <v>2382</v>
      </c>
      <c r="F173" s="206" t="s">
        <v>2383</v>
      </c>
      <c r="G173" s="207" t="s">
        <v>212</v>
      </c>
      <c r="H173" s="208">
        <v>0.23499999999999999</v>
      </c>
      <c r="I173" s="209"/>
      <c r="J173" s="210">
        <f>ROUND(I173*H173,2)</f>
        <v>0</v>
      </c>
      <c r="K173" s="206" t="s">
        <v>186</v>
      </c>
      <c r="L173" s="61"/>
      <c r="M173" s="211" t="s">
        <v>22</v>
      </c>
      <c r="N173" s="212" t="s">
        <v>47</v>
      </c>
      <c r="O173" s="42"/>
      <c r="P173" s="213">
        <f>O173*H173</f>
        <v>0</v>
      </c>
      <c r="Q173" s="213">
        <v>0</v>
      </c>
      <c r="R173" s="213">
        <f>Q173*H173</f>
        <v>0</v>
      </c>
      <c r="S173" s="213">
        <v>0</v>
      </c>
      <c r="T173" s="214">
        <f>S173*H173</f>
        <v>0</v>
      </c>
      <c r="AR173" s="24" t="s">
        <v>266</v>
      </c>
      <c r="AT173" s="24" t="s">
        <v>182</v>
      </c>
      <c r="AU173" s="24" t="s">
        <v>24</v>
      </c>
      <c r="AY173" s="24" t="s">
        <v>179</v>
      </c>
      <c r="BE173" s="215">
        <f>IF(N173="základní",J173,0)</f>
        <v>0</v>
      </c>
      <c r="BF173" s="215">
        <f>IF(N173="snížená",J173,0)</f>
        <v>0</v>
      </c>
      <c r="BG173" s="215">
        <f>IF(N173="zákl. přenesená",J173,0)</f>
        <v>0</v>
      </c>
      <c r="BH173" s="215">
        <f>IF(N173="sníž. přenesená",J173,0)</f>
        <v>0</v>
      </c>
      <c r="BI173" s="215">
        <f>IF(N173="nulová",J173,0)</f>
        <v>0</v>
      </c>
      <c r="BJ173" s="24" t="s">
        <v>24</v>
      </c>
      <c r="BK173" s="215">
        <f>ROUND(I173*H173,2)</f>
        <v>0</v>
      </c>
      <c r="BL173" s="24" t="s">
        <v>266</v>
      </c>
      <c r="BM173" s="24" t="s">
        <v>2384</v>
      </c>
    </row>
    <row r="174" spans="2:65" s="1" customFormat="1" ht="121.5">
      <c r="B174" s="41"/>
      <c r="C174" s="63"/>
      <c r="D174" s="218" t="s">
        <v>2203</v>
      </c>
      <c r="E174" s="63"/>
      <c r="F174" s="267" t="s">
        <v>2385</v>
      </c>
      <c r="G174" s="63"/>
      <c r="H174" s="63"/>
      <c r="I174" s="172"/>
      <c r="J174" s="63"/>
      <c r="K174" s="63"/>
      <c r="L174" s="61"/>
      <c r="M174" s="268"/>
      <c r="N174" s="42"/>
      <c r="O174" s="42"/>
      <c r="P174" s="42"/>
      <c r="Q174" s="42"/>
      <c r="R174" s="42"/>
      <c r="S174" s="42"/>
      <c r="T174" s="78"/>
      <c r="AT174" s="24" t="s">
        <v>2203</v>
      </c>
      <c r="AU174" s="24" t="s">
        <v>24</v>
      </c>
    </row>
    <row r="175" spans="2:65" s="11" customFormat="1" ht="37.35" customHeight="1">
      <c r="B175" s="187"/>
      <c r="C175" s="188"/>
      <c r="D175" s="189" t="s">
        <v>75</v>
      </c>
      <c r="E175" s="190" t="s">
        <v>920</v>
      </c>
      <c r="F175" s="190" t="s">
        <v>921</v>
      </c>
      <c r="G175" s="188"/>
      <c r="H175" s="188"/>
      <c r="I175" s="191"/>
      <c r="J175" s="192">
        <f>BK175</f>
        <v>0</v>
      </c>
      <c r="K175" s="188"/>
      <c r="L175" s="193"/>
      <c r="M175" s="194"/>
      <c r="N175" s="195"/>
      <c r="O175" s="195"/>
      <c r="P175" s="196">
        <f>P176</f>
        <v>0</v>
      </c>
      <c r="Q175" s="195"/>
      <c r="R175" s="196">
        <f>R176</f>
        <v>1.7649999999999999E-2</v>
      </c>
      <c r="S175" s="195"/>
      <c r="T175" s="197">
        <f>T176</f>
        <v>0</v>
      </c>
      <c r="AR175" s="198" t="s">
        <v>84</v>
      </c>
      <c r="AT175" s="199" t="s">
        <v>75</v>
      </c>
      <c r="AU175" s="199" t="s">
        <v>76</v>
      </c>
      <c r="AY175" s="198" t="s">
        <v>179</v>
      </c>
      <c r="BK175" s="200">
        <f>BK176</f>
        <v>0</v>
      </c>
    </row>
    <row r="176" spans="2:65" s="11" customFormat="1" ht="19.899999999999999" customHeight="1">
      <c r="B176" s="187"/>
      <c r="C176" s="188"/>
      <c r="D176" s="201" t="s">
        <v>75</v>
      </c>
      <c r="E176" s="202" t="s">
        <v>2386</v>
      </c>
      <c r="F176" s="202" t="s">
        <v>2387</v>
      </c>
      <c r="G176" s="188"/>
      <c r="H176" s="188"/>
      <c r="I176" s="191"/>
      <c r="J176" s="203">
        <f>BK176</f>
        <v>0</v>
      </c>
      <c r="K176" s="188"/>
      <c r="L176" s="193"/>
      <c r="M176" s="194"/>
      <c r="N176" s="195"/>
      <c r="O176" s="195"/>
      <c r="P176" s="196">
        <f>SUM(P177:P178)</f>
        <v>0</v>
      </c>
      <c r="Q176" s="195"/>
      <c r="R176" s="196">
        <f>SUM(R177:R178)</f>
        <v>1.7649999999999999E-2</v>
      </c>
      <c r="S176" s="195"/>
      <c r="T176" s="197">
        <f>SUM(T177:T178)</f>
        <v>0</v>
      </c>
      <c r="AR176" s="198" t="s">
        <v>84</v>
      </c>
      <c r="AT176" s="199" t="s">
        <v>75</v>
      </c>
      <c r="AU176" s="199" t="s">
        <v>24</v>
      </c>
      <c r="AY176" s="198" t="s">
        <v>179</v>
      </c>
      <c r="BK176" s="200">
        <f>SUM(BK177:BK178)</f>
        <v>0</v>
      </c>
    </row>
    <row r="177" spans="2:65" s="1" customFormat="1" ht="31.5" customHeight="1">
      <c r="B177" s="41"/>
      <c r="C177" s="204" t="s">
        <v>24</v>
      </c>
      <c r="D177" s="204" t="s">
        <v>182</v>
      </c>
      <c r="E177" s="205" t="s">
        <v>2388</v>
      </c>
      <c r="F177" s="206" t="s">
        <v>2389</v>
      </c>
      <c r="G177" s="207" t="s">
        <v>2241</v>
      </c>
      <c r="H177" s="208">
        <v>1</v>
      </c>
      <c r="I177" s="209"/>
      <c r="J177" s="210">
        <f>ROUND(I177*H177,2)</f>
        <v>0</v>
      </c>
      <c r="K177" s="206" t="s">
        <v>186</v>
      </c>
      <c r="L177" s="61"/>
      <c r="M177" s="211" t="s">
        <v>22</v>
      </c>
      <c r="N177" s="212" t="s">
        <v>47</v>
      </c>
      <c r="O177" s="42"/>
      <c r="P177" s="213">
        <f>O177*H177</f>
        <v>0</v>
      </c>
      <c r="Q177" s="213">
        <v>1.7649999999999999E-2</v>
      </c>
      <c r="R177" s="213">
        <f>Q177*H177</f>
        <v>1.7649999999999999E-2</v>
      </c>
      <c r="S177" s="213">
        <v>0</v>
      </c>
      <c r="T177" s="214">
        <f>S177*H177</f>
        <v>0</v>
      </c>
      <c r="AR177" s="24" t="s">
        <v>266</v>
      </c>
      <c r="AT177" s="24" t="s">
        <v>182</v>
      </c>
      <c r="AU177" s="24" t="s">
        <v>84</v>
      </c>
      <c r="AY177" s="24" t="s">
        <v>179</v>
      </c>
      <c r="BE177" s="215">
        <f>IF(N177="základní",J177,0)</f>
        <v>0</v>
      </c>
      <c r="BF177" s="215">
        <f>IF(N177="snížená",J177,0)</f>
        <v>0</v>
      </c>
      <c r="BG177" s="215">
        <f>IF(N177="zákl. přenesená",J177,0)</f>
        <v>0</v>
      </c>
      <c r="BH177" s="215">
        <f>IF(N177="sníž. přenesená",J177,0)</f>
        <v>0</v>
      </c>
      <c r="BI177" s="215">
        <f>IF(N177="nulová",J177,0)</f>
        <v>0</v>
      </c>
      <c r="BJ177" s="24" t="s">
        <v>24</v>
      </c>
      <c r="BK177" s="215">
        <f>ROUND(I177*H177,2)</f>
        <v>0</v>
      </c>
      <c r="BL177" s="24" t="s">
        <v>266</v>
      </c>
      <c r="BM177" s="24" t="s">
        <v>2390</v>
      </c>
    </row>
    <row r="178" spans="2:65" s="1" customFormat="1" ht="94.5">
      <c r="B178" s="41"/>
      <c r="C178" s="63"/>
      <c r="D178" s="218" t="s">
        <v>2203</v>
      </c>
      <c r="E178" s="63"/>
      <c r="F178" s="267" t="s">
        <v>2391</v>
      </c>
      <c r="G178" s="63"/>
      <c r="H178" s="63"/>
      <c r="I178" s="172"/>
      <c r="J178" s="63"/>
      <c r="K178" s="63"/>
      <c r="L178" s="61"/>
      <c r="M178" s="276"/>
      <c r="N178" s="270"/>
      <c r="O178" s="270"/>
      <c r="P178" s="270"/>
      <c r="Q178" s="270"/>
      <c r="R178" s="270"/>
      <c r="S178" s="270"/>
      <c r="T178" s="277"/>
      <c r="AT178" s="24" t="s">
        <v>2203</v>
      </c>
      <c r="AU178" s="24" t="s">
        <v>84</v>
      </c>
    </row>
    <row r="179" spans="2:65" s="1" customFormat="1" ht="6.95" customHeight="1">
      <c r="B179" s="56"/>
      <c r="C179" s="57"/>
      <c r="D179" s="57"/>
      <c r="E179" s="57"/>
      <c r="F179" s="57"/>
      <c r="G179" s="57"/>
      <c r="H179" s="57"/>
      <c r="I179" s="148"/>
      <c r="J179" s="57"/>
      <c r="K179" s="57"/>
      <c r="L179" s="61"/>
    </row>
  </sheetData>
  <sheetProtection algorithmName="SHA-512" hashValue="O3LA3KJ9HbxN4v0PqBj+Rw1EXlM6JQs3C7WXGTd+ZyoXRtdwKZpD29uoHgLdcGjAsv8j7r5B/XXBGfb6roh5yw==" saltValue="Le78V6cHewkXTX4IVC4Vhg==" spinCount="100000" sheet="1" objects="1" scenarios="1" formatCells="0" formatColumns="0" formatRows="0" sort="0" autoFilter="0"/>
  <autoFilter ref="C86:K178"/>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0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108</v>
      </c>
      <c r="G1" s="410" t="s">
        <v>109</v>
      </c>
      <c r="H1" s="410"/>
      <c r="I1" s="124"/>
      <c r="J1" s="123" t="s">
        <v>110</v>
      </c>
      <c r="K1" s="122" t="s">
        <v>111</v>
      </c>
      <c r="L1" s="123" t="s">
        <v>112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402"/>
      <c r="M2" s="402"/>
      <c r="N2" s="402"/>
      <c r="O2" s="402"/>
      <c r="P2" s="402"/>
      <c r="Q2" s="402"/>
      <c r="R2" s="402"/>
      <c r="S2" s="402"/>
      <c r="T2" s="402"/>
      <c r="U2" s="402"/>
      <c r="V2" s="402"/>
      <c r="AT2" s="24" t="s">
        <v>95</v>
      </c>
    </row>
    <row r="3" spans="1:70" ht="6.95" customHeight="1">
      <c r="B3" s="25"/>
      <c r="C3" s="26"/>
      <c r="D3" s="26"/>
      <c r="E3" s="26"/>
      <c r="F3" s="26"/>
      <c r="G3" s="26"/>
      <c r="H3" s="26"/>
      <c r="I3" s="125"/>
      <c r="J3" s="26"/>
      <c r="K3" s="27"/>
      <c r="AT3" s="24" t="s">
        <v>84</v>
      </c>
    </row>
    <row r="4" spans="1:70" ht="36.950000000000003" customHeight="1">
      <c r="B4" s="28"/>
      <c r="C4" s="29"/>
      <c r="D4" s="30" t="s">
        <v>113</v>
      </c>
      <c r="E4" s="29"/>
      <c r="F4" s="29"/>
      <c r="G4" s="29"/>
      <c r="H4" s="29"/>
      <c r="I4" s="126"/>
      <c r="J4" s="29"/>
      <c r="K4" s="31"/>
      <c r="M4" s="32" t="s">
        <v>12</v>
      </c>
      <c r="AT4" s="24" t="s">
        <v>6</v>
      </c>
    </row>
    <row r="5" spans="1:70" ht="6.95" customHeight="1">
      <c r="B5" s="28"/>
      <c r="C5" s="29"/>
      <c r="D5" s="29"/>
      <c r="E5" s="29"/>
      <c r="F5" s="29"/>
      <c r="G5" s="29"/>
      <c r="H5" s="29"/>
      <c r="I5" s="126"/>
      <c r="J5" s="29"/>
      <c r="K5" s="31"/>
    </row>
    <row r="6" spans="1:70">
      <c r="B6" s="28"/>
      <c r="C6" s="29"/>
      <c r="D6" s="37" t="s">
        <v>18</v>
      </c>
      <c r="E6" s="29"/>
      <c r="F6" s="29"/>
      <c r="G6" s="29"/>
      <c r="H6" s="29"/>
      <c r="I6" s="126"/>
      <c r="J6" s="29"/>
      <c r="K6" s="31"/>
    </row>
    <row r="7" spans="1:70" ht="22.5" customHeight="1">
      <c r="B7" s="28"/>
      <c r="C7" s="29"/>
      <c r="D7" s="29"/>
      <c r="E7" s="403" t="str">
        <f>'Rekapitulace stavby'!K6</f>
        <v>Gymnázium Litomyšl - Modernizace laboratoří přírodovědných předmětů - PP</v>
      </c>
      <c r="F7" s="404"/>
      <c r="G7" s="404"/>
      <c r="H7" s="404"/>
      <c r="I7" s="126"/>
      <c r="J7" s="29"/>
      <c r="K7" s="31"/>
    </row>
    <row r="8" spans="1:70">
      <c r="B8" s="28"/>
      <c r="C8" s="29"/>
      <c r="D8" s="37" t="s">
        <v>114</v>
      </c>
      <c r="E8" s="29"/>
      <c r="F8" s="29"/>
      <c r="G8" s="29"/>
      <c r="H8" s="29"/>
      <c r="I8" s="126"/>
      <c r="J8" s="29"/>
      <c r="K8" s="31"/>
    </row>
    <row r="9" spans="1:70" s="1" customFormat="1" ht="22.5" customHeight="1">
      <c r="B9" s="41"/>
      <c r="C9" s="42"/>
      <c r="D9" s="42"/>
      <c r="E9" s="403" t="s">
        <v>115</v>
      </c>
      <c r="F9" s="405"/>
      <c r="G9" s="405"/>
      <c r="H9" s="405"/>
      <c r="I9" s="127"/>
      <c r="J9" s="42"/>
      <c r="K9" s="45"/>
    </row>
    <row r="10" spans="1:70" s="1" customFormat="1">
      <c r="B10" s="41"/>
      <c r="C10" s="42"/>
      <c r="D10" s="37" t="s">
        <v>116</v>
      </c>
      <c r="E10" s="42"/>
      <c r="F10" s="42"/>
      <c r="G10" s="42"/>
      <c r="H10" s="42"/>
      <c r="I10" s="127"/>
      <c r="J10" s="42"/>
      <c r="K10" s="45"/>
    </row>
    <row r="11" spans="1:70" s="1" customFormat="1" ht="36.950000000000003" customHeight="1">
      <c r="B11" s="41"/>
      <c r="C11" s="42"/>
      <c r="D11" s="42"/>
      <c r="E11" s="406" t="s">
        <v>2392</v>
      </c>
      <c r="F11" s="405"/>
      <c r="G11" s="405"/>
      <c r="H11" s="405"/>
      <c r="I11" s="127"/>
      <c r="J11" s="42"/>
      <c r="K11" s="45"/>
    </row>
    <row r="12" spans="1:70" s="1" customFormat="1" ht="13.5">
      <c r="B12" s="41"/>
      <c r="C12" s="42"/>
      <c r="D12" s="42"/>
      <c r="E12" s="42"/>
      <c r="F12" s="42"/>
      <c r="G12" s="42"/>
      <c r="H12" s="42"/>
      <c r="I12" s="127"/>
      <c r="J12" s="42"/>
      <c r="K12" s="45"/>
    </row>
    <row r="13" spans="1:70" s="1" customFormat="1" ht="14.45" customHeight="1">
      <c r="B13" s="41"/>
      <c r="C13" s="42"/>
      <c r="D13" s="37" t="s">
        <v>21</v>
      </c>
      <c r="E13" s="42"/>
      <c r="F13" s="35" t="s">
        <v>22</v>
      </c>
      <c r="G13" s="42"/>
      <c r="H13" s="42"/>
      <c r="I13" s="128" t="s">
        <v>23</v>
      </c>
      <c r="J13" s="35" t="s">
        <v>22</v>
      </c>
      <c r="K13" s="45"/>
    </row>
    <row r="14" spans="1:70" s="1" customFormat="1" ht="14.45" customHeight="1">
      <c r="B14" s="41"/>
      <c r="C14" s="42"/>
      <c r="D14" s="37" t="s">
        <v>25</v>
      </c>
      <c r="E14" s="42"/>
      <c r="F14" s="35" t="s">
        <v>26</v>
      </c>
      <c r="G14" s="42"/>
      <c r="H14" s="42"/>
      <c r="I14" s="128" t="s">
        <v>27</v>
      </c>
      <c r="J14" s="129" t="str">
        <f>'Rekapitulace stavby'!AN8</f>
        <v>20.2.2017</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31</v>
      </c>
      <c r="E16" s="42"/>
      <c r="F16" s="42"/>
      <c r="G16" s="42"/>
      <c r="H16" s="42"/>
      <c r="I16" s="128" t="s">
        <v>32</v>
      </c>
      <c r="J16" s="35" t="s">
        <v>22</v>
      </c>
      <c r="K16" s="45"/>
    </row>
    <row r="17" spans="2:11" s="1" customFormat="1" ht="18" customHeight="1">
      <c r="B17" s="41"/>
      <c r="C17" s="42"/>
      <c r="D17" s="42"/>
      <c r="E17" s="35" t="s">
        <v>33</v>
      </c>
      <c r="F17" s="42"/>
      <c r="G17" s="42"/>
      <c r="H17" s="42"/>
      <c r="I17" s="128" t="s">
        <v>34</v>
      </c>
      <c r="J17" s="35" t="s">
        <v>22</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35</v>
      </c>
      <c r="E19" s="42"/>
      <c r="F19" s="42"/>
      <c r="G19" s="42"/>
      <c r="H19" s="42"/>
      <c r="I19" s="128" t="s">
        <v>32</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34</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37</v>
      </c>
      <c r="E22" s="42"/>
      <c r="F22" s="42"/>
      <c r="G22" s="42"/>
      <c r="H22" s="42"/>
      <c r="I22" s="128" t="s">
        <v>32</v>
      </c>
      <c r="J22" s="35" t="s">
        <v>22</v>
      </c>
      <c r="K22" s="45"/>
    </row>
    <row r="23" spans="2:11" s="1" customFormat="1" ht="18" customHeight="1">
      <c r="B23" s="41"/>
      <c r="C23" s="42"/>
      <c r="D23" s="42"/>
      <c r="E23" s="35" t="s">
        <v>38</v>
      </c>
      <c r="F23" s="42"/>
      <c r="G23" s="42"/>
      <c r="H23" s="42"/>
      <c r="I23" s="128" t="s">
        <v>34</v>
      </c>
      <c r="J23" s="35" t="s">
        <v>22</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40</v>
      </c>
      <c r="E25" s="42"/>
      <c r="F25" s="42"/>
      <c r="G25" s="42"/>
      <c r="H25" s="42"/>
      <c r="I25" s="127"/>
      <c r="J25" s="42"/>
      <c r="K25" s="45"/>
    </row>
    <row r="26" spans="2:11" s="7" customFormat="1" ht="22.5" customHeight="1">
      <c r="B26" s="130"/>
      <c r="C26" s="131"/>
      <c r="D26" s="131"/>
      <c r="E26" s="368" t="s">
        <v>22</v>
      </c>
      <c r="F26" s="368"/>
      <c r="G26" s="368"/>
      <c r="H26" s="368"/>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42</v>
      </c>
      <c r="E29" s="42"/>
      <c r="F29" s="42"/>
      <c r="G29" s="42"/>
      <c r="H29" s="42"/>
      <c r="I29" s="127"/>
      <c r="J29" s="137">
        <f>ROUND(J88,2)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44</v>
      </c>
      <c r="G31" s="42"/>
      <c r="H31" s="42"/>
      <c r="I31" s="138" t="s">
        <v>43</v>
      </c>
      <c r="J31" s="46" t="s">
        <v>45</v>
      </c>
      <c r="K31" s="45"/>
    </row>
    <row r="32" spans="2:11" s="1" customFormat="1" ht="14.45" customHeight="1">
      <c r="B32" s="41"/>
      <c r="C32" s="42"/>
      <c r="D32" s="49" t="s">
        <v>46</v>
      </c>
      <c r="E32" s="49" t="s">
        <v>47</v>
      </c>
      <c r="F32" s="139">
        <f>ROUND(SUM(BE88:BE203), 2)</f>
        <v>0</v>
      </c>
      <c r="G32" s="42"/>
      <c r="H32" s="42"/>
      <c r="I32" s="140">
        <v>0.21</v>
      </c>
      <c r="J32" s="139">
        <f>ROUND(ROUND((SUM(BE88:BE203)), 2)*I32, 2)</f>
        <v>0</v>
      </c>
      <c r="K32" s="45"/>
    </row>
    <row r="33" spans="2:11" s="1" customFormat="1" ht="14.45" customHeight="1">
      <c r="B33" s="41"/>
      <c r="C33" s="42"/>
      <c r="D33" s="42"/>
      <c r="E33" s="49" t="s">
        <v>48</v>
      </c>
      <c r="F33" s="139">
        <f>ROUND(SUM(BF88:BF203), 2)</f>
        <v>0</v>
      </c>
      <c r="G33" s="42"/>
      <c r="H33" s="42"/>
      <c r="I33" s="140">
        <v>0.15</v>
      </c>
      <c r="J33" s="139">
        <f>ROUND(ROUND((SUM(BF88:BF203)), 2)*I33, 2)</f>
        <v>0</v>
      </c>
      <c r="K33" s="45"/>
    </row>
    <row r="34" spans="2:11" s="1" customFormat="1" ht="14.45" hidden="1" customHeight="1">
      <c r="B34" s="41"/>
      <c r="C34" s="42"/>
      <c r="D34" s="42"/>
      <c r="E34" s="49" t="s">
        <v>49</v>
      </c>
      <c r="F34" s="139">
        <f>ROUND(SUM(BG88:BG203), 2)</f>
        <v>0</v>
      </c>
      <c r="G34" s="42"/>
      <c r="H34" s="42"/>
      <c r="I34" s="140">
        <v>0.21</v>
      </c>
      <c r="J34" s="139">
        <v>0</v>
      </c>
      <c r="K34" s="45"/>
    </row>
    <row r="35" spans="2:11" s="1" customFormat="1" ht="14.45" hidden="1" customHeight="1">
      <c r="B35" s="41"/>
      <c r="C35" s="42"/>
      <c r="D35" s="42"/>
      <c r="E35" s="49" t="s">
        <v>50</v>
      </c>
      <c r="F35" s="139">
        <f>ROUND(SUM(BH88:BH203), 2)</f>
        <v>0</v>
      </c>
      <c r="G35" s="42"/>
      <c r="H35" s="42"/>
      <c r="I35" s="140">
        <v>0.15</v>
      </c>
      <c r="J35" s="139">
        <v>0</v>
      </c>
      <c r="K35" s="45"/>
    </row>
    <row r="36" spans="2:11" s="1" customFormat="1" ht="14.45" hidden="1" customHeight="1">
      <c r="B36" s="41"/>
      <c r="C36" s="42"/>
      <c r="D36" s="42"/>
      <c r="E36" s="49" t="s">
        <v>51</v>
      </c>
      <c r="F36" s="139">
        <f>ROUND(SUM(BI88:BI203),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52</v>
      </c>
      <c r="E38" s="79"/>
      <c r="F38" s="79"/>
      <c r="G38" s="143" t="s">
        <v>53</v>
      </c>
      <c r="H38" s="144" t="s">
        <v>54</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118</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22.5" customHeight="1">
      <c r="B47" s="41"/>
      <c r="C47" s="42"/>
      <c r="D47" s="42"/>
      <c r="E47" s="403" t="str">
        <f>E7</f>
        <v>Gymnázium Litomyšl - Modernizace laboratoří přírodovědných předmětů - PP</v>
      </c>
      <c r="F47" s="404"/>
      <c r="G47" s="404"/>
      <c r="H47" s="404"/>
      <c r="I47" s="127"/>
      <c r="J47" s="42"/>
      <c r="K47" s="45"/>
    </row>
    <row r="48" spans="2:11">
      <c r="B48" s="28"/>
      <c r="C48" s="37" t="s">
        <v>114</v>
      </c>
      <c r="D48" s="29"/>
      <c r="E48" s="29"/>
      <c r="F48" s="29"/>
      <c r="G48" s="29"/>
      <c r="H48" s="29"/>
      <c r="I48" s="126"/>
      <c r="J48" s="29"/>
      <c r="K48" s="31"/>
    </row>
    <row r="49" spans="2:47" s="1" customFormat="1" ht="22.5" customHeight="1">
      <c r="B49" s="41"/>
      <c r="C49" s="42"/>
      <c r="D49" s="42"/>
      <c r="E49" s="403" t="s">
        <v>115</v>
      </c>
      <c r="F49" s="405"/>
      <c r="G49" s="405"/>
      <c r="H49" s="405"/>
      <c r="I49" s="127"/>
      <c r="J49" s="42"/>
      <c r="K49" s="45"/>
    </row>
    <row r="50" spans="2:47" s="1" customFormat="1" ht="14.45" customHeight="1">
      <c r="B50" s="41"/>
      <c r="C50" s="37" t="s">
        <v>116</v>
      </c>
      <c r="D50" s="42"/>
      <c r="E50" s="42"/>
      <c r="F50" s="42"/>
      <c r="G50" s="42"/>
      <c r="H50" s="42"/>
      <c r="I50" s="127"/>
      <c r="J50" s="42"/>
      <c r="K50" s="45"/>
    </row>
    <row r="51" spans="2:47" s="1" customFormat="1" ht="23.25" customHeight="1">
      <c r="B51" s="41"/>
      <c r="C51" s="42"/>
      <c r="D51" s="42"/>
      <c r="E51" s="406" t="str">
        <f>E11</f>
        <v>03 - Ústřední vytápění</v>
      </c>
      <c r="F51" s="405"/>
      <c r="G51" s="405"/>
      <c r="H51" s="405"/>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25</v>
      </c>
      <c r="D53" s="42"/>
      <c r="E53" s="42"/>
      <c r="F53" s="35" t="str">
        <f>F14</f>
        <v>Litomyšl</v>
      </c>
      <c r="G53" s="42"/>
      <c r="H53" s="42"/>
      <c r="I53" s="128" t="s">
        <v>27</v>
      </c>
      <c r="J53" s="129" t="str">
        <f>IF(J14="","",J14)</f>
        <v>20.2.2017</v>
      </c>
      <c r="K53" s="45"/>
    </row>
    <row r="54" spans="2:47" s="1" customFormat="1" ht="6.95" customHeight="1">
      <c r="B54" s="41"/>
      <c r="C54" s="42"/>
      <c r="D54" s="42"/>
      <c r="E54" s="42"/>
      <c r="F54" s="42"/>
      <c r="G54" s="42"/>
      <c r="H54" s="42"/>
      <c r="I54" s="127"/>
      <c r="J54" s="42"/>
      <c r="K54" s="45"/>
    </row>
    <row r="55" spans="2:47" s="1" customFormat="1">
      <c r="B55" s="41"/>
      <c r="C55" s="37" t="s">
        <v>31</v>
      </c>
      <c r="D55" s="42"/>
      <c r="E55" s="42"/>
      <c r="F55" s="35" t="str">
        <f>E17</f>
        <v>Pardubický kraj, Komenského náměstí 125, Pardubice</v>
      </c>
      <c r="G55" s="42"/>
      <c r="H55" s="42"/>
      <c r="I55" s="128" t="s">
        <v>37</v>
      </c>
      <c r="J55" s="35" t="str">
        <f>E23</f>
        <v>KIP spol. s r.o., Toulovcovo náměstí 156</v>
      </c>
      <c r="K55" s="45"/>
    </row>
    <row r="56" spans="2:47" s="1" customFormat="1" ht="14.45" customHeight="1">
      <c r="B56" s="41"/>
      <c r="C56" s="37" t="s">
        <v>35</v>
      </c>
      <c r="D56" s="42"/>
      <c r="E56" s="42"/>
      <c r="F56" s="35" t="str">
        <f>IF(E20="","",E20)</f>
        <v/>
      </c>
      <c r="G56" s="42"/>
      <c r="H56" s="42"/>
      <c r="I56" s="127"/>
      <c r="J56" s="42"/>
      <c r="K56" s="45"/>
    </row>
    <row r="57" spans="2:47" s="1" customFormat="1" ht="10.35" customHeight="1">
      <c r="B57" s="41"/>
      <c r="C57" s="42"/>
      <c r="D57" s="42"/>
      <c r="E57" s="42"/>
      <c r="F57" s="42"/>
      <c r="G57" s="42"/>
      <c r="H57" s="42"/>
      <c r="I57" s="127"/>
      <c r="J57" s="42"/>
      <c r="K57" s="45"/>
    </row>
    <row r="58" spans="2:47" s="1" customFormat="1" ht="29.25" customHeight="1">
      <c r="B58" s="41"/>
      <c r="C58" s="153" t="s">
        <v>119</v>
      </c>
      <c r="D58" s="141"/>
      <c r="E58" s="141"/>
      <c r="F58" s="141"/>
      <c r="G58" s="141"/>
      <c r="H58" s="141"/>
      <c r="I58" s="154"/>
      <c r="J58" s="155" t="s">
        <v>120</v>
      </c>
      <c r="K58" s="156"/>
    </row>
    <row r="59" spans="2:47" s="1" customFormat="1" ht="10.35" customHeight="1">
      <c r="B59" s="41"/>
      <c r="C59" s="42"/>
      <c r="D59" s="42"/>
      <c r="E59" s="42"/>
      <c r="F59" s="42"/>
      <c r="G59" s="42"/>
      <c r="H59" s="42"/>
      <c r="I59" s="127"/>
      <c r="J59" s="42"/>
      <c r="K59" s="45"/>
    </row>
    <row r="60" spans="2:47" s="1" customFormat="1" ht="29.25" customHeight="1">
      <c r="B60" s="41"/>
      <c r="C60" s="157" t="s">
        <v>121</v>
      </c>
      <c r="D60" s="42"/>
      <c r="E60" s="42"/>
      <c r="F60" s="42"/>
      <c r="G60" s="42"/>
      <c r="H60" s="42"/>
      <c r="I60" s="127"/>
      <c r="J60" s="137">
        <f>J88</f>
        <v>0</v>
      </c>
      <c r="K60" s="45"/>
      <c r="AU60" s="24" t="s">
        <v>122</v>
      </c>
    </row>
    <row r="61" spans="2:47" s="8" customFormat="1" ht="24.95" customHeight="1">
      <c r="B61" s="158"/>
      <c r="C61" s="159"/>
      <c r="D61" s="160" t="s">
        <v>141</v>
      </c>
      <c r="E61" s="161"/>
      <c r="F61" s="161"/>
      <c r="G61" s="161"/>
      <c r="H61" s="161"/>
      <c r="I61" s="162"/>
      <c r="J61" s="163">
        <f>J89</f>
        <v>0</v>
      </c>
      <c r="K61" s="164"/>
    </row>
    <row r="62" spans="2:47" s="9" customFormat="1" ht="19.899999999999999" customHeight="1">
      <c r="B62" s="165"/>
      <c r="C62" s="166"/>
      <c r="D62" s="167" t="s">
        <v>147</v>
      </c>
      <c r="E62" s="168"/>
      <c r="F62" s="168"/>
      <c r="G62" s="168"/>
      <c r="H62" s="168"/>
      <c r="I62" s="169"/>
      <c r="J62" s="170">
        <f>J90</f>
        <v>0</v>
      </c>
      <c r="K62" s="171"/>
    </row>
    <row r="63" spans="2:47" s="9" customFormat="1" ht="19.899999999999999" customHeight="1">
      <c r="B63" s="165"/>
      <c r="C63" s="166"/>
      <c r="D63" s="167" t="s">
        <v>2393</v>
      </c>
      <c r="E63" s="168"/>
      <c r="F63" s="168"/>
      <c r="G63" s="168"/>
      <c r="H63" s="168"/>
      <c r="I63" s="169"/>
      <c r="J63" s="170">
        <f>J107</f>
        <v>0</v>
      </c>
      <c r="K63" s="171"/>
    </row>
    <row r="64" spans="2:47" s="9" customFormat="1" ht="19.899999999999999" customHeight="1">
      <c r="B64" s="165"/>
      <c r="C64" s="166"/>
      <c r="D64" s="167" t="s">
        <v>2394</v>
      </c>
      <c r="E64" s="168"/>
      <c r="F64" s="168"/>
      <c r="G64" s="168"/>
      <c r="H64" s="168"/>
      <c r="I64" s="169"/>
      <c r="J64" s="170">
        <f>J142</f>
        <v>0</v>
      </c>
      <c r="K64" s="171"/>
    </row>
    <row r="65" spans="2:12" s="9" customFormat="1" ht="19.899999999999999" customHeight="1">
      <c r="B65" s="165"/>
      <c r="C65" s="166"/>
      <c r="D65" s="167" t="s">
        <v>2395</v>
      </c>
      <c r="E65" s="168"/>
      <c r="F65" s="168"/>
      <c r="G65" s="168"/>
      <c r="H65" s="168"/>
      <c r="I65" s="169"/>
      <c r="J65" s="170">
        <f>J169</f>
        <v>0</v>
      </c>
      <c r="K65" s="171"/>
    </row>
    <row r="66" spans="2:12" s="9" customFormat="1" ht="19.899999999999999" customHeight="1">
      <c r="B66" s="165"/>
      <c r="C66" s="166"/>
      <c r="D66" s="167" t="s">
        <v>2396</v>
      </c>
      <c r="E66" s="168"/>
      <c r="F66" s="168"/>
      <c r="G66" s="168"/>
      <c r="H66" s="168"/>
      <c r="I66" s="169"/>
      <c r="J66" s="170">
        <f>J201</f>
        <v>0</v>
      </c>
      <c r="K66" s="171"/>
    </row>
    <row r="67" spans="2:12" s="1" customFormat="1" ht="21.75" customHeight="1">
      <c r="B67" s="41"/>
      <c r="C67" s="42"/>
      <c r="D67" s="42"/>
      <c r="E67" s="42"/>
      <c r="F67" s="42"/>
      <c r="G67" s="42"/>
      <c r="H67" s="42"/>
      <c r="I67" s="127"/>
      <c r="J67" s="42"/>
      <c r="K67" s="45"/>
    </row>
    <row r="68" spans="2:12" s="1" customFormat="1" ht="6.95" customHeight="1">
      <c r="B68" s="56"/>
      <c r="C68" s="57"/>
      <c r="D68" s="57"/>
      <c r="E68" s="57"/>
      <c r="F68" s="57"/>
      <c r="G68" s="57"/>
      <c r="H68" s="57"/>
      <c r="I68" s="148"/>
      <c r="J68" s="57"/>
      <c r="K68" s="58"/>
    </row>
    <row r="72" spans="2:12" s="1" customFormat="1" ht="6.95" customHeight="1">
      <c r="B72" s="59"/>
      <c r="C72" s="60"/>
      <c r="D72" s="60"/>
      <c r="E72" s="60"/>
      <c r="F72" s="60"/>
      <c r="G72" s="60"/>
      <c r="H72" s="60"/>
      <c r="I72" s="151"/>
      <c r="J72" s="60"/>
      <c r="K72" s="60"/>
      <c r="L72" s="61"/>
    </row>
    <row r="73" spans="2:12" s="1" customFormat="1" ht="36.950000000000003" customHeight="1">
      <c r="B73" s="41"/>
      <c r="C73" s="62" t="s">
        <v>163</v>
      </c>
      <c r="D73" s="63"/>
      <c r="E73" s="63"/>
      <c r="F73" s="63"/>
      <c r="G73" s="63"/>
      <c r="H73" s="63"/>
      <c r="I73" s="172"/>
      <c r="J73" s="63"/>
      <c r="K73" s="63"/>
      <c r="L73" s="61"/>
    </row>
    <row r="74" spans="2:12" s="1" customFormat="1" ht="6.95" customHeight="1">
      <c r="B74" s="41"/>
      <c r="C74" s="63"/>
      <c r="D74" s="63"/>
      <c r="E74" s="63"/>
      <c r="F74" s="63"/>
      <c r="G74" s="63"/>
      <c r="H74" s="63"/>
      <c r="I74" s="172"/>
      <c r="J74" s="63"/>
      <c r="K74" s="63"/>
      <c r="L74" s="61"/>
    </row>
    <row r="75" spans="2:12" s="1" customFormat="1" ht="14.45" customHeight="1">
      <c r="B75" s="41"/>
      <c r="C75" s="65" t="s">
        <v>18</v>
      </c>
      <c r="D75" s="63"/>
      <c r="E75" s="63"/>
      <c r="F75" s="63"/>
      <c r="G75" s="63"/>
      <c r="H75" s="63"/>
      <c r="I75" s="172"/>
      <c r="J75" s="63"/>
      <c r="K75" s="63"/>
      <c r="L75" s="61"/>
    </row>
    <row r="76" spans="2:12" s="1" customFormat="1" ht="22.5" customHeight="1">
      <c r="B76" s="41"/>
      <c r="C76" s="63"/>
      <c r="D76" s="63"/>
      <c r="E76" s="407" t="str">
        <f>E7</f>
        <v>Gymnázium Litomyšl - Modernizace laboratoří přírodovědných předmětů - PP</v>
      </c>
      <c r="F76" s="408"/>
      <c r="G76" s="408"/>
      <c r="H76" s="408"/>
      <c r="I76" s="172"/>
      <c r="J76" s="63"/>
      <c r="K76" s="63"/>
      <c r="L76" s="61"/>
    </row>
    <row r="77" spans="2:12">
      <c r="B77" s="28"/>
      <c r="C77" s="65" t="s">
        <v>114</v>
      </c>
      <c r="D77" s="173"/>
      <c r="E77" s="173"/>
      <c r="F77" s="173"/>
      <c r="G77" s="173"/>
      <c r="H77" s="173"/>
      <c r="J77" s="173"/>
      <c r="K77" s="173"/>
      <c r="L77" s="174"/>
    </row>
    <row r="78" spans="2:12" s="1" customFormat="1" ht="22.5" customHeight="1">
      <c r="B78" s="41"/>
      <c r="C78" s="63"/>
      <c r="D78" s="63"/>
      <c r="E78" s="407" t="s">
        <v>115</v>
      </c>
      <c r="F78" s="409"/>
      <c r="G78" s="409"/>
      <c r="H78" s="409"/>
      <c r="I78" s="172"/>
      <c r="J78" s="63"/>
      <c r="K78" s="63"/>
      <c r="L78" s="61"/>
    </row>
    <row r="79" spans="2:12" s="1" customFormat="1" ht="14.45" customHeight="1">
      <c r="B79" s="41"/>
      <c r="C79" s="65" t="s">
        <v>116</v>
      </c>
      <c r="D79" s="63"/>
      <c r="E79" s="63"/>
      <c r="F79" s="63"/>
      <c r="G79" s="63"/>
      <c r="H79" s="63"/>
      <c r="I79" s="172"/>
      <c r="J79" s="63"/>
      <c r="K79" s="63"/>
      <c r="L79" s="61"/>
    </row>
    <row r="80" spans="2:12" s="1" customFormat="1" ht="23.25" customHeight="1">
      <c r="B80" s="41"/>
      <c r="C80" s="63"/>
      <c r="D80" s="63"/>
      <c r="E80" s="379" t="str">
        <f>E11</f>
        <v>03 - Ústřední vytápění</v>
      </c>
      <c r="F80" s="409"/>
      <c r="G80" s="409"/>
      <c r="H80" s="409"/>
      <c r="I80" s="172"/>
      <c r="J80" s="63"/>
      <c r="K80" s="63"/>
      <c r="L80" s="61"/>
    </row>
    <row r="81" spans="2:65" s="1" customFormat="1" ht="6.95" customHeight="1">
      <c r="B81" s="41"/>
      <c r="C81" s="63"/>
      <c r="D81" s="63"/>
      <c r="E81" s="63"/>
      <c r="F81" s="63"/>
      <c r="G81" s="63"/>
      <c r="H81" s="63"/>
      <c r="I81" s="172"/>
      <c r="J81" s="63"/>
      <c r="K81" s="63"/>
      <c r="L81" s="61"/>
    </row>
    <row r="82" spans="2:65" s="1" customFormat="1" ht="18" customHeight="1">
      <c r="B82" s="41"/>
      <c r="C82" s="65" t="s">
        <v>25</v>
      </c>
      <c r="D82" s="63"/>
      <c r="E82" s="63"/>
      <c r="F82" s="175" t="str">
        <f>F14</f>
        <v>Litomyšl</v>
      </c>
      <c r="G82" s="63"/>
      <c r="H82" s="63"/>
      <c r="I82" s="176" t="s">
        <v>27</v>
      </c>
      <c r="J82" s="73" t="str">
        <f>IF(J14="","",J14)</f>
        <v>20.2.2017</v>
      </c>
      <c r="K82" s="63"/>
      <c r="L82" s="61"/>
    </row>
    <row r="83" spans="2:65" s="1" customFormat="1" ht="6.95" customHeight="1">
      <c r="B83" s="41"/>
      <c r="C83" s="63"/>
      <c r="D83" s="63"/>
      <c r="E83" s="63"/>
      <c r="F83" s="63"/>
      <c r="G83" s="63"/>
      <c r="H83" s="63"/>
      <c r="I83" s="172"/>
      <c r="J83" s="63"/>
      <c r="K83" s="63"/>
      <c r="L83" s="61"/>
    </row>
    <row r="84" spans="2:65" s="1" customFormat="1">
      <c r="B84" s="41"/>
      <c r="C84" s="65" t="s">
        <v>31</v>
      </c>
      <c r="D84" s="63"/>
      <c r="E84" s="63"/>
      <c r="F84" s="175" t="str">
        <f>E17</f>
        <v>Pardubický kraj, Komenského náměstí 125, Pardubice</v>
      </c>
      <c r="G84" s="63"/>
      <c r="H84" s="63"/>
      <c r="I84" s="176" t="s">
        <v>37</v>
      </c>
      <c r="J84" s="175" t="str">
        <f>E23</f>
        <v>KIP spol. s r.o., Toulovcovo náměstí 156</v>
      </c>
      <c r="K84" s="63"/>
      <c r="L84" s="61"/>
    </row>
    <row r="85" spans="2:65" s="1" customFormat="1" ht="14.45" customHeight="1">
      <c r="B85" s="41"/>
      <c r="C85" s="65" t="s">
        <v>35</v>
      </c>
      <c r="D85" s="63"/>
      <c r="E85" s="63"/>
      <c r="F85" s="175" t="str">
        <f>IF(E20="","",E20)</f>
        <v/>
      </c>
      <c r="G85" s="63"/>
      <c r="H85" s="63"/>
      <c r="I85" s="172"/>
      <c r="J85" s="63"/>
      <c r="K85" s="63"/>
      <c r="L85" s="61"/>
    </row>
    <row r="86" spans="2:65" s="1" customFormat="1" ht="10.35" customHeight="1">
      <c r="B86" s="41"/>
      <c r="C86" s="63"/>
      <c r="D86" s="63"/>
      <c r="E86" s="63"/>
      <c r="F86" s="63"/>
      <c r="G86" s="63"/>
      <c r="H86" s="63"/>
      <c r="I86" s="172"/>
      <c r="J86" s="63"/>
      <c r="K86" s="63"/>
      <c r="L86" s="61"/>
    </row>
    <row r="87" spans="2:65" s="10" customFormat="1" ht="29.25" customHeight="1">
      <c r="B87" s="177"/>
      <c r="C87" s="178" t="s">
        <v>164</v>
      </c>
      <c r="D87" s="179" t="s">
        <v>61</v>
      </c>
      <c r="E87" s="179" t="s">
        <v>57</v>
      </c>
      <c r="F87" s="179" t="s">
        <v>165</v>
      </c>
      <c r="G87" s="179" t="s">
        <v>166</v>
      </c>
      <c r="H87" s="179" t="s">
        <v>167</v>
      </c>
      <c r="I87" s="180" t="s">
        <v>168</v>
      </c>
      <c r="J87" s="179" t="s">
        <v>120</v>
      </c>
      <c r="K87" s="181" t="s">
        <v>169</v>
      </c>
      <c r="L87" s="182"/>
      <c r="M87" s="81" t="s">
        <v>170</v>
      </c>
      <c r="N87" s="82" t="s">
        <v>46</v>
      </c>
      <c r="O87" s="82" t="s">
        <v>171</v>
      </c>
      <c r="P87" s="82" t="s">
        <v>172</v>
      </c>
      <c r="Q87" s="82" t="s">
        <v>173</v>
      </c>
      <c r="R87" s="82" t="s">
        <v>174</v>
      </c>
      <c r="S87" s="82" t="s">
        <v>175</v>
      </c>
      <c r="T87" s="83" t="s">
        <v>176</v>
      </c>
    </row>
    <row r="88" spans="2:65" s="1" customFormat="1" ht="29.25" customHeight="1">
      <c r="B88" s="41"/>
      <c r="C88" s="87" t="s">
        <v>121</v>
      </c>
      <c r="D88" s="63"/>
      <c r="E88" s="63"/>
      <c r="F88" s="63"/>
      <c r="G88" s="63"/>
      <c r="H88" s="63"/>
      <c r="I88" s="172"/>
      <c r="J88" s="183">
        <f>BK88</f>
        <v>0</v>
      </c>
      <c r="K88" s="63"/>
      <c r="L88" s="61"/>
      <c r="M88" s="84"/>
      <c r="N88" s="85"/>
      <c r="O88" s="85"/>
      <c r="P88" s="184">
        <f>P89</f>
        <v>0</v>
      </c>
      <c r="Q88" s="85"/>
      <c r="R88" s="184">
        <f>R89</f>
        <v>0.54735</v>
      </c>
      <c r="S88" s="85"/>
      <c r="T88" s="185">
        <f>T89</f>
        <v>5.5800000000000002E-2</v>
      </c>
      <c r="AT88" s="24" t="s">
        <v>75</v>
      </c>
      <c r="AU88" s="24" t="s">
        <v>122</v>
      </c>
      <c r="BK88" s="186">
        <f>BK89</f>
        <v>0</v>
      </c>
    </row>
    <row r="89" spans="2:65" s="11" customFormat="1" ht="37.35" customHeight="1">
      <c r="B89" s="187"/>
      <c r="C89" s="188"/>
      <c r="D89" s="189" t="s">
        <v>75</v>
      </c>
      <c r="E89" s="190" t="s">
        <v>920</v>
      </c>
      <c r="F89" s="190" t="s">
        <v>921</v>
      </c>
      <c r="G89" s="188"/>
      <c r="H89" s="188"/>
      <c r="I89" s="191"/>
      <c r="J89" s="192">
        <f>BK89</f>
        <v>0</v>
      </c>
      <c r="K89" s="188"/>
      <c r="L89" s="193"/>
      <c r="M89" s="194"/>
      <c r="N89" s="195"/>
      <c r="O89" s="195"/>
      <c r="P89" s="196">
        <f>P90+P107+P142+P169+P201</f>
        <v>0</v>
      </c>
      <c r="Q89" s="195"/>
      <c r="R89" s="196">
        <f>R90+R107+R142+R169+R201</f>
        <v>0.54735</v>
      </c>
      <c r="S89" s="195"/>
      <c r="T89" s="197">
        <f>T90+T107+T142+T169+T201</f>
        <v>5.5800000000000002E-2</v>
      </c>
      <c r="AR89" s="198" t="s">
        <v>84</v>
      </c>
      <c r="AT89" s="199" t="s">
        <v>75</v>
      </c>
      <c r="AU89" s="199" t="s">
        <v>76</v>
      </c>
      <c r="AY89" s="198" t="s">
        <v>179</v>
      </c>
      <c r="BK89" s="200">
        <f>BK90+BK107+BK142+BK169+BK201</f>
        <v>0</v>
      </c>
    </row>
    <row r="90" spans="2:65" s="11" customFormat="1" ht="19.899999999999999" customHeight="1">
      <c r="B90" s="187"/>
      <c r="C90" s="188"/>
      <c r="D90" s="201" t="s">
        <v>75</v>
      </c>
      <c r="E90" s="202" t="s">
        <v>990</v>
      </c>
      <c r="F90" s="202" t="s">
        <v>991</v>
      </c>
      <c r="G90" s="188"/>
      <c r="H90" s="188"/>
      <c r="I90" s="191"/>
      <c r="J90" s="203">
        <f>BK90</f>
        <v>0</v>
      </c>
      <c r="K90" s="188"/>
      <c r="L90" s="193"/>
      <c r="M90" s="194"/>
      <c r="N90" s="195"/>
      <c r="O90" s="195"/>
      <c r="P90" s="196">
        <f>SUM(P91:P106)</f>
        <v>0</v>
      </c>
      <c r="Q90" s="195"/>
      <c r="R90" s="196">
        <f>SUM(R91:R106)</f>
        <v>4.7960000000000003E-2</v>
      </c>
      <c r="S90" s="195"/>
      <c r="T90" s="197">
        <f>SUM(T91:T106)</f>
        <v>0</v>
      </c>
      <c r="AR90" s="198" t="s">
        <v>84</v>
      </c>
      <c r="AT90" s="199" t="s">
        <v>75</v>
      </c>
      <c r="AU90" s="199" t="s">
        <v>24</v>
      </c>
      <c r="AY90" s="198" t="s">
        <v>179</v>
      </c>
      <c r="BK90" s="200">
        <f>SUM(BK91:BK106)</f>
        <v>0</v>
      </c>
    </row>
    <row r="91" spans="2:65" s="1" customFormat="1" ht="31.5" customHeight="1">
      <c r="B91" s="41"/>
      <c r="C91" s="204" t="s">
        <v>24</v>
      </c>
      <c r="D91" s="204" t="s">
        <v>182</v>
      </c>
      <c r="E91" s="205" t="s">
        <v>2397</v>
      </c>
      <c r="F91" s="206" t="s">
        <v>2398</v>
      </c>
      <c r="G91" s="207" t="s">
        <v>2399</v>
      </c>
      <c r="H91" s="208">
        <v>4</v>
      </c>
      <c r="I91" s="209"/>
      <c r="J91" s="210">
        <f>ROUND(I91*H91,2)</f>
        <v>0</v>
      </c>
      <c r="K91" s="206" t="s">
        <v>2237</v>
      </c>
      <c r="L91" s="61"/>
      <c r="M91" s="211" t="s">
        <v>22</v>
      </c>
      <c r="N91" s="212" t="s">
        <v>47</v>
      </c>
      <c r="O91" s="42"/>
      <c r="P91" s="213">
        <f>O91*H91</f>
        <v>0</v>
      </c>
      <c r="Q91" s="213">
        <v>1E-4</v>
      </c>
      <c r="R91" s="213">
        <f>Q91*H91</f>
        <v>4.0000000000000002E-4</v>
      </c>
      <c r="S91" s="213">
        <v>0</v>
      </c>
      <c r="T91" s="214">
        <f>S91*H91</f>
        <v>0</v>
      </c>
      <c r="AR91" s="24" t="s">
        <v>266</v>
      </c>
      <c r="AT91" s="24" t="s">
        <v>182</v>
      </c>
      <c r="AU91" s="24" t="s">
        <v>84</v>
      </c>
      <c r="AY91" s="24" t="s">
        <v>179</v>
      </c>
      <c r="BE91" s="215">
        <f>IF(N91="základní",J91,0)</f>
        <v>0</v>
      </c>
      <c r="BF91" s="215">
        <f>IF(N91="snížená",J91,0)</f>
        <v>0</v>
      </c>
      <c r="BG91" s="215">
        <f>IF(N91="zákl. přenesená",J91,0)</f>
        <v>0</v>
      </c>
      <c r="BH91" s="215">
        <f>IF(N91="sníž. přenesená",J91,0)</f>
        <v>0</v>
      </c>
      <c r="BI91" s="215">
        <f>IF(N91="nulová",J91,0)</f>
        <v>0</v>
      </c>
      <c r="BJ91" s="24" t="s">
        <v>24</v>
      </c>
      <c r="BK91" s="215">
        <f>ROUND(I91*H91,2)</f>
        <v>0</v>
      </c>
      <c r="BL91" s="24" t="s">
        <v>266</v>
      </c>
      <c r="BM91" s="24" t="s">
        <v>2400</v>
      </c>
    </row>
    <row r="92" spans="2:65" s="1" customFormat="1" ht="22.5" customHeight="1">
      <c r="B92" s="41"/>
      <c r="C92" s="204" t="s">
        <v>84</v>
      </c>
      <c r="D92" s="204" t="s">
        <v>182</v>
      </c>
      <c r="E92" s="205" t="s">
        <v>2401</v>
      </c>
      <c r="F92" s="206" t="s">
        <v>2402</v>
      </c>
      <c r="G92" s="207" t="s">
        <v>372</v>
      </c>
      <c r="H92" s="208">
        <v>60</v>
      </c>
      <c r="I92" s="209"/>
      <c r="J92" s="210">
        <f>ROUND(I92*H92,2)</f>
        <v>0</v>
      </c>
      <c r="K92" s="206" t="s">
        <v>2237</v>
      </c>
      <c r="L92" s="61"/>
      <c r="M92" s="211" t="s">
        <v>22</v>
      </c>
      <c r="N92" s="212" t="s">
        <v>47</v>
      </c>
      <c r="O92" s="42"/>
      <c r="P92" s="213">
        <f>O92*H92</f>
        <v>0</v>
      </c>
      <c r="Q92" s="213">
        <v>0</v>
      </c>
      <c r="R92" s="213">
        <f>Q92*H92</f>
        <v>0</v>
      </c>
      <c r="S92" s="213">
        <v>0</v>
      </c>
      <c r="T92" s="214">
        <f>S92*H92</f>
        <v>0</v>
      </c>
      <c r="AR92" s="24" t="s">
        <v>266</v>
      </c>
      <c r="AT92" s="24" t="s">
        <v>182</v>
      </c>
      <c r="AU92" s="24" t="s">
        <v>84</v>
      </c>
      <c r="AY92" s="24" t="s">
        <v>179</v>
      </c>
      <c r="BE92" s="215">
        <f>IF(N92="základní",J92,0)</f>
        <v>0</v>
      </c>
      <c r="BF92" s="215">
        <f>IF(N92="snížená",J92,0)</f>
        <v>0</v>
      </c>
      <c r="BG92" s="215">
        <f>IF(N92="zákl. přenesená",J92,0)</f>
        <v>0</v>
      </c>
      <c r="BH92" s="215">
        <f>IF(N92="sníž. přenesená",J92,0)</f>
        <v>0</v>
      </c>
      <c r="BI92" s="215">
        <f>IF(N92="nulová",J92,0)</f>
        <v>0</v>
      </c>
      <c r="BJ92" s="24" t="s">
        <v>24</v>
      </c>
      <c r="BK92" s="215">
        <f>ROUND(I92*H92,2)</f>
        <v>0</v>
      </c>
      <c r="BL92" s="24" t="s">
        <v>266</v>
      </c>
      <c r="BM92" s="24" t="s">
        <v>2403</v>
      </c>
    </row>
    <row r="93" spans="2:65" s="14" customFormat="1" ht="13.5">
      <c r="B93" s="240"/>
      <c r="C93" s="241"/>
      <c r="D93" s="218" t="s">
        <v>189</v>
      </c>
      <c r="E93" s="242" t="s">
        <v>22</v>
      </c>
      <c r="F93" s="243" t="s">
        <v>2404</v>
      </c>
      <c r="G93" s="241"/>
      <c r="H93" s="244" t="s">
        <v>22</v>
      </c>
      <c r="I93" s="245"/>
      <c r="J93" s="241"/>
      <c r="K93" s="241"/>
      <c r="L93" s="246"/>
      <c r="M93" s="247"/>
      <c r="N93" s="248"/>
      <c r="O93" s="248"/>
      <c r="P93" s="248"/>
      <c r="Q93" s="248"/>
      <c r="R93" s="248"/>
      <c r="S93" s="248"/>
      <c r="T93" s="249"/>
      <c r="AT93" s="250" t="s">
        <v>189</v>
      </c>
      <c r="AU93" s="250" t="s">
        <v>84</v>
      </c>
      <c r="AV93" s="14" t="s">
        <v>24</v>
      </c>
      <c r="AW93" s="14" t="s">
        <v>39</v>
      </c>
      <c r="AX93" s="14" t="s">
        <v>76</v>
      </c>
      <c r="AY93" s="250" t="s">
        <v>179</v>
      </c>
    </row>
    <row r="94" spans="2:65" s="12" customFormat="1" ht="13.5">
      <c r="B94" s="216"/>
      <c r="C94" s="217"/>
      <c r="D94" s="218" t="s">
        <v>189</v>
      </c>
      <c r="E94" s="219" t="s">
        <v>22</v>
      </c>
      <c r="F94" s="220" t="s">
        <v>412</v>
      </c>
      <c r="G94" s="217"/>
      <c r="H94" s="221">
        <v>60</v>
      </c>
      <c r="I94" s="222"/>
      <c r="J94" s="217"/>
      <c r="K94" s="217"/>
      <c r="L94" s="223"/>
      <c r="M94" s="224"/>
      <c r="N94" s="225"/>
      <c r="O94" s="225"/>
      <c r="P94" s="225"/>
      <c r="Q94" s="225"/>
      <c r="R94" s="225"/>
      <c r="S94" s="225"/>
      <c r="T94" s="226"/>
      <c r="AT94" s="227" t="s">
        <v>189</v>
      </c>
      <c r="AU94" s="227" t="s">
        <v>84</v>
      </c>
      <c r="AV94" s="12" t="s">
        <v>84</v>
      </c>
      <c r="AW94" s="12" t="s">
        <v>39</v>
      </c>
      <c r="AX94" s="12" t="s">
        <v>76</v>
      </c>
      <c r="AY94" s="227" t="s">
        <v>179</v>
      </c>
    </row>
    <row r="95" spans="2:65" s="13" customFormat="1" ht="13.5">
      <c r="B95" s="228"/>
      <c r="C95" s="229"/>
      <c r="D95" s="230" t="s">
        <v>189</v>
      </c>
      <c r="E95" s="231" t="s">
        <v>22</v>
      </c>
      <c r="F95" s="232" t="s">
        <v>191</v>
      </c>
      <c r="G95" s="229"/>
      <c r="H95" s="233">
        <v>60</v>
      </c>
      <c r="I95" s="234"/>
      <c r="J95" s="229"/>
      <c r="K95" s="229"/>
      <c r="L95" s="235"/>
      <c r="M95" s="236"/>
      <c r="N95" s="237"/>
      <c r="O95" s="237"/>
      <c r="P95" s="237"/>
      <c r="Q95" s="237"/>
      <c r="R95" s="237"/>
      <c r="S95" s="237"/>
      <c r="T95" s="238"/>
      <c r="AT95" s="239" t="s">
        <v>189</v>
      </c>
      <c r="AU95" s="239" t="s">
        <v>84</v>
      </c>
      <c r="AV95" s="13" t="s">
        <v>187</v>
      </c>
      <c r="AW95" s="13" t="s">
        <v>39</v>
      </c>
      <c r="AX95" s="13" t="s">
        <v>24</v>
      </c>
      <c r="AY95" s="239" t="s">
        <v>179</v>
      </c>
    </row>
    <row r="96" spans="2:65" s="1" customFormat="1" ht="31.5" customHeight="1">
      <c r="B96" s="41"/>
      <c r="C96" s="254" t="s">
        <v>197</v>
      </c>
      <c r="D96" s="254" t="s">
        <v>267</v>
      </c>
      <c r="E96" s="255" t="s">
        <v>2405</v>
      </c>
      <c r="F96" s="256" t="s">
        <v>2406</v>
      </c>
      <c r="G96" s="257" t="s">
        <v>372</v>
      </c>
      <c r="H96" s="258">
        <v>60</v>
      </c>
      <c r="I96" s="259"/>
      <c r="J96" s="260">
        <f>ROUND(I96*H96,2)</f>
        <v>0</v>
      </c>
      <c r="K96" s="256" t="s">
        <v>2237</v>
      </c>
      <c r="L96" s="261"/>
      <c r="M96" s="262" t="s">
        <v>22</v>
      </c>
      <c r="N96" s="263" t="s">
        <v>47</v>
      </c>
      <c r="O96" s="42"/>
      <c r="P96" s="213">
        <f>O96*H96</f>
        <v>0</v>
      </c>
      <c r="Q96" s="213">
        <v>6.9999999999999999E-4</v>
      </c>
      <c r="R96" s="213">
        <f>Q96*H96</f>
        <v>4.2000000000000003E-2</v>
      </c>
      <c r="S96" s="213">
        <v>0</v>
      </c>
      <c r="T96" s="214">
        <f>S96*H96</f>
        <v>0</v>
      </c>
      <c r="AR96" s="24" t="s">
        <v>311</v>
      </c>
      <c r="AT96" s="24" t="s">
        <v>267</v>
      </c>
      <c r="AU96" s="24" t="s">
        <v>84</v>
      </c>
      <c r="AY96" s="24" t="s">
        <v>179</v>
      </c>
      <c r="BE96" s="215">
        <f>IF(N96="základní",J96,0)</f>
        <v>0</v>
      </c>
      <c r="BF96" s="215">
        <f>IF(N96="snížená",J96,0)</f>
        <v>0</v>
      </c>
      <c r="BG96" s="215">
        <f>IF(N96="zákl. přenesená",J96,0)</f>
        <v>0</v>
      </c>
      <c r="BH96" s="215">
        <f>IF(N96="sníž. přenesená",J96,0)</f>
        <v>0</v>
      </c>
      <c r="BI96" s="215">
        <f>IF(N96="nulová",J96,0)</f>
        <v>0</v>
      </c>
      <c r="BJ96" s="24" t="s">
        <v>24</v>
      </c>
      <c r="BK96" s="215">
        <f>ROUND(I96*H96,2)</f>
        <v>0</v>
      </c>
      <c r="BL96" s="24" t="s">
        <v>266</v>
      </c>
      <c r="BM96" s="24" t="s">
        <v>2407</v>
      </c>
    </row>
    <row r="97" spans="2:65" s="1" customFormat="1" ht="22.5" customHeight="1">
      <c r="B97" s="41"/>
      <c r="C97" s="204" t="s">
        <v>197</v>
      </c>
      <c r="D97" s="204" t="s">
        <v>182</v>
      </c>
      <c r="E97" s="205" t="s">
        <v>2408</v>
      </c>
      <c r="F97" s="206" t="s">
        <v>2409</v>
      </c>
      <c r="G97" s="207" t="s">
        <v>372</v>
      </c>
      <c r="H97" s="208">
        <v>6</v>
      </c>
      <c r="I97" s="209"/>
      <c r="J97" s="210">
        <f>ROUND(I97*H97,2)</f>
        <v>0</v>
      </c>
      <c r="K97" s="206" t="s">
        <v>2237</v>
      </c>
      <c r="L97" s="61"/>
      <c r="M97" s="211" t="s">
        <v>22</v>
      </c>
      <c r="N97" s="212" t="s">
        <v>47</v>
      </c>
      <c r="O97" s="42"/>
      <c r="P97" s="213">
        <f>O97*H97</f>
        <v>0</v>
      </c>
      <c r="Q97" s="213">
        <v>0</v>
      </c>
      <c r="R97" s="213">
        <f>Q97*H97</f>
        <v>0</v>
      </c>
      <c r="S97" s="213">
        <v>0</v>
      </c>
      <c r="T97" s="214">
        <f>S97*H97</f>
        <v>0</v>
      </c>
      <c r="AR97" s="24" t="s">
        <v>266</v>
      </c>
      <c r="AT97" s="24" t="s">
        <v>182</v>
      </c>
      <c r="AU97" s="24" t="s">
        <v>84</v>
      </c>
      <c r="AY97" s="24" t="s">
        <v>179</v>
      </c>
      <c r="BE97" s="215">
        <f>IF(N97="základní",J97,0)</f>
        <v>0</v>
      </c>
      <c r="BF97" s="215">
        <f>IF(N97="snížená",J97,0)</f>
        <v>0</v>
      </c>
      <c r="BG97" s="215">
        <f>IF(N97="zákl. přenesená",J97,0)</f>
        <v>0</v>
      </c>
      <c r="BH97" s="215">
        <f>IF(N97="sníž. přenesená",J97,0)</f>
        <v>0</v>
      </c>
      <c r="BI97" s="215">
        <f>IF(N97="nulová",J97,0)</f>
        <v>0</v>
      </c>
      <c r="BJ97" s="24" t="s">
        <v>24</v>
      </c>
      <c r="BK97" s="215">
        <f>ROUND(I97*H97,2)</f>
        <v>0</v>
      </c>
      <c r="BL97" s="24" t="s">
        <v>266</v>
      </c>
      <c r="BM97" s="24" t="s">
        <v>2410</v>
      </c>
    </row>
    <row r="98" spans="2:65" s="14" customFormat="1" ht="13.5">
      <c r="B98" s="240"/>
      <c r="C98" s="241"/>
      <c r="D98" s="218" t="s">
        <v>189</v>
      </c>
      <c r="E98" s="242" t="s">
        <v>22</v>
      </c>
      <c r="F98" s="243" t="s">
        <v>2411</v>
      </c>
      <c r="G98" s="241"/>
      <c r="H98" s="244" t="s">
        <v>22</v>
      </c>
      <c r="I98" s="245"/>
      <c r="J98" s="241"/>
      <c r="K98" s="241"/>
      <c r="L98" s="246"/>
      <c r="M98" s="247"/>
      <c r="N98" s="248"/>
      <c r="O98" s="248"/>
      <c r="P98" s="248"/>
      <c r="Q98" s="248"/>
      <c r="R98" s="248"/>
      <c r="S98" s="248"/>
      <c r="T98" s="249"/>
      <c r="AT98" s="250" t="s">
        <v>189</v>
      </c>
      <c r="AU98" s="250" t="s">
        <v>84</v>
      </c>
      <c r="AV98" s="14" t="s">
        <v>24</v>
      </c>
      <c r="AW98" s="14" t="s">
        <v>39</v>
      </c>
      <c r="AX98" s="14" t="s">
        <v>76</v>
      </c>
      <c r="AY98" s="250" t="s">
        <v>179</v>
      </c>
    </row>
    <row r="99" spans="2:65" s="12" customFormat="1" ht="13.5">
      <c r="B99" s="216"/>
      <c r="C99" s="217"/>
      <c r="D99" s="218" t="s">
        <v>189</v>
      </c>
      <c r="E99" s="219" t="s">
        <v>22</v>
      </c>
      <c r="F99" s="220" t="s">
        <v>2412</v>
      </c>
      <c r="G99" s="217"/>
      <c r="H99" s="221">
        <v>6</v>
      </c>
      <c r="I99" s="222"/>
      <c r="J99" s="217"/>
      <c r="K99" s="217"/>
      <c r="L99" s="223"/>
      <c r="M99" s="224"/>
      <c r="N99" s="225"/>
      <c r="O99" s="225"/>
      <c r="P99" s="225"/>
      <c r="Q99" s="225"/>
      <c r="R99" s="225"/>
      <c r="S99" s="225"/>
      <c r="T99" s="226"/>
      <c r="AT99" s="227" t="s">
        <v>189</v>
      </c>
      <c r="AU99" s="227" t="s">
        <v>84</v>
      </c>
      <c r="AV99" s="12" t="s">
        <v>84</v>
      </c>
      <c r="AW99" s="12" t="s">
        <v>39</v>
      </c>
      <c r="AX99" s="12" t="s">
        <v>76</v>
      </c>
      <c r="AY99" s="227" t="s">
        <v>179</v>
      </c>
    </row>
    <row r="100" spans="2:65" s="13" customFormat="1" ht="13.5">
      <c r="B100" s="228"/>
      <c r="C100" s="229"/>
      <c r="D100" s="230" t="s">
        <v>189</v>
      </c>
      <c r="E100" s="231" t="s">
        <v>22</v>
      </c>
      <c r="F100" s="232" t="s">
        <v>191</v>
      </c>
      <c r="G100" s="229"/>
      <c r="H100" s="233">
        <v>6</v>
      </c>
      <c r="I100" s="234"/>
      <c r="J100" s="229"/>
      <c r="K100" s="229"/>
      <c r="L100" s="235"/>
      <c r="M100" s="236"/>
      <c r="N100" s="237"/>
      <c r="O100" s="237"/>
      <c r="P100" s="237"/>
      <c r="Q100" s="237"/>
      <c r="R100" s="237"/>
      <c r="S100" s="237"/>
      <c r="T100" s="238"/>
      <c r="AT100" s="239" t="s">
        <v>189</v>
      </c>
      <c r="AU100" s="239" t="s">
        <v>84</v>
      </c>
      <c r="AV100" s="13" t="s">
        <v>187</v>
      </c>
      <c r="AW100" s="13" t="s">
        <v>39</v>
      </c>
      <c r="AX100" s="13" t="s">
        <v>24</v>
      </c>
      <c r="AY100" s="239" t="s">
        <v>179</v>
      </c>
    </row>
    <row r="101" spans="2:65" s="1" customFormat="1" ht="31.5" customHeight="1">
      <c r="B101" s="41"/>
      <c r="C101" s="254" t="s">
        <v>203</v>
      </c>
      <c r="D101" s="254" t="s">
        <v>267</v>
      </c>
      <c r="E101" s="255" t="s">
        <v>2413</v>
      </c>
      <c r="F101" s="256" t="s">
        <v>2414</v>
      </c>
      <c r="G101" s="257" t="s">
        <v>372</v>
      </c>
      <c r="H101" s="258">
        <v>6</v>
      </c>
      <c r="I101" s="259"/>
      <c r="J101" s="260">
        <f>ROUND(I101*H101,2)</f>
        <v>0</v>
      </c>
      <c r="K101" s="256" t="s">
        <v>2237</v>
      </c>
      <c r="L101" s="261"/>
      <c r="M101" s="262" t="s">
        <v>22</v>
      </c>
      <c r="N101" s="263" t="s">
        <v>47</v>
      </c>
      <c r="O101" s="42"/>
      <c r="P101" s="213">
        <f>O101*H101</f>
        <v>0</v>
      </c>
      <c r="Q101" s="213">
        <v>8.9999999999999998E-4</v>
      </c>
      <c r="R101" s="213">
        <f>Q101*H101</f>
        <v>5.4000000000000003E-3</v>
      </c>
      <c r="S101" s="213">
        <v>0</v>
      </c>
      <c r="T101" s="214">
        <f>S101*H101</f>
        <v>0</v>
      </c>
      <c r="AR101" s="24" t="s">
        <v>311</v>
      </c>
      <c r="AT101" s="24" t="s">
        <v>267</v>
      </c>
      <c r="AU101" s="24" t="s">
        <v>84</v>
      </c>
      <c r="AY101" s="24" t="s">
        <v>179</v>
      </c>
      <c r="BE101" s="215">
        <f>IF(N101="základní",J101,0)</f>
        <v>0</v>
      </c>
      <c r="BF101" s="215">
        <f>IF(N101="snížená",J101,0)</f>
        <v>0</v>
      </c>
      <c r="BG101" s="215">
        <f>IF(N101="zákl. přenesená",J101,0)</f>
        <v>0</v>
      </c>
      <c r="BH101" s="215">
        <f>IF(N101="sníž. přenesená",J101,0)</f>
        <v>0</v>
      </c>
      <c r="BI101" s="215">
        <f>IF(N101="nulová",J101,0)</f>
        <v>0</v>
      </c>
      <c r="BJ101" s="24" t="s">
        <v>24</v>
      </c>
      <c r="BK101" s="215">
        <f>ROUND(I101*H101,2)</f>
        <v>0</v>
      </c>
      <c r="BL101" s="24" t="s">
        <v>266</v>
      </c>
      <c r="BM101" s="24" t="s">
        <v>2415</v>
      </c>
    </row>
    <row r="102" spans="2:65" s="1" customFormat="1" ht="31.5" customHeight="1">
      <c r="B102" s="41"/>
      <c r="C102" s="204" t="s">
        <v>195</v>
      </c>
      <c r="D102" s="204" t="s">
        <v>182</v>
      </c>
      <c r="E102" s="205" t="s">
        <v>2416</v>
      </c>
      <c r="F102" s="206" t="s">
        <v>2417</v>
      </c>
      <c r="G102" s="207" t="s">
        <v>2399</v>
      </c>
      <c r="H102" s="208">
        <v>1</v>
      </c>
      <c r="I102" s="209"/>
      <c r="J102" s="210">
        <f>ROUND(I102*H102,2)</f>
        <v>0</v>
      </c>
      <c r="K102" s="206" t="s">
        <v>2237</v>
      </c>
      <c r="L102" s="61"/>
      <c r="M102" s="211" t="s">
        <v>22</v>
      </c>
      <c r="N102" s="212" t="s">
        <v>47</v>
      </c>
      <c r="O102" s="42"/>
      <c r="P102" s="213">
        <f>O102*H102</f>
        <v>0</v>
      </c>
      <c r="Q102" s="213">
        <v>1.6000000000000001E-4</v>
      </c>
      <c r="R102" s="213">
        <f>Q102*H102</f>
        <v>1.6000000000000001E-4</v>
      </c>
      <c r="S102" s="213">
        <v>0</v>
      </c>
      <c r="T102" s="214">
        <f>S102*H102</f>
        <v>0</v>
      </c>
      <c r="AR102" s="24" t="s">
        <v>266</v>
      </c>
      <c r="AT102" s="24" t="s">
        <v>182</v>
      </c>
      <c r="AU102" s="24" t="s">
        <v>84</v>
      </c>
      <c r="AY102" s="24" t="s">
        <v>179</v>
      </c>
      <c r="BE102" s="215">
        <f>IF(N102="základní",J102,0)</f>
        <v>0</v>
      </c>
      <c r="BF102" s="215">
        <f>IF(N102="snížená",J102,0)</f>
        <v>0</v>
      </c>
      <c r="BG102" s="215">
        <f>IF(N102="zákl. přenesená",J102,0)</f>
        <v>0</v>
      </c>
      <c r="BH102" s="215">
        <f>IF(N102="sníž. přenesená",J102,0)</f>
        <v>0</v>
      </c>
      <c r="BI102" s="215">
        <f>IF(N102="nulová",J102,0)</f>
        <v>0</v>
      </c>
      <c r="BJ102" s="24" t="s">
        <v>24</v>
      </c>
      <c r="BK102" s="215">
        <f>ROUND(I102*H102,2)</f>
        <v>0</v>
      </c>
      <c r="BL102" s="24" t="s">
        <v>266</v>
      </c>
      <c r="BM102" s="24" t="s">
        <v>2418</v>
      </c>
    </row>
    <row r="103" spans="2:65" s="1" customFormat="1" ht="31.5" customHeight="1">
      <c r="B103" s="41"/>
      <c r="C103" s="204" t="s">
        <v>215</v>
      </c>
      <c r="D103" s="204" t="s">
        <v>182</v>
      </c>
      <c r="E103" s="205" t="s">
        <v>2419</v>
      </c>
      <c r="F103" s="206" t="s">
        <v>2420</v>
      </c>
      <c r="G103" s="207" t="s">
        <v>212</v>
      </c>
      <c r="H103" s="208">
        <v>4.8000000000000001E-2</v>
      </c>
      <c r="I103" s="209"/>
      <c r="J103" s="210">
        <f>ROUND(I103*H103,2)</f>
        <v>0</v>
      </c>
      <c r="K103" s="206" t="s">
        <v>186</v>
      </c>
      <c r="L103" s="61"/>
      <c r="M103" s="211" t="s">
        <v>22</v>
      </c>
      <c r="N103" s="212" t="s">
        <v>47</v>
      </c>
      <c r="O103" s="42"/>
      <c r="P103" s="213">
        <f>O103*H103</f>
        <v>0</v>
      </c>
      <c r="Q103" s="213">
        <v>0</v>
      </c>
      <c r="R103" s="213">
        <f>Q103*H103</f>
        <v>0</v>
      </c>
      <c r="S103" s="213">
        <v>0</v>
      </c>
      <c r="T103" s="214">
        <f>S103*H103</f>
        <v>0</v>
      </c>
      <c r="AR103" s="24" t="s">
        <v>266</v>
      </c>
      <c r="AT103" s="24" t="s">
        <v>182</v>
      </c>
      <c r="AU103" s="24" t="s">
        <v>84</v>
      </c>
      <c r="AY103" s="24" t="s">
        <v>179</v>
      </c>
      <c r="BE103" s="215">
        <f>IF(N103="základní",J103,0)</f>
        <v>0</v>
      </c>
      <c r="BF103" s="215">
        <f>IF(N103="snížená",J103,0)</f>
        <v>0</v>
      </c>
      <c r="BG103" s="215">
        <f>IF(N103="zákl. přenesená",J103,0)</f>
        <v>0</v>
      </c>
      <c r="BH103" s="215">
        <f>IF(N103="sníž. přenesená",J103,0)</f>
        <v>0</v>
      </c>
      <c r="BI103" s="215">
        <f>IF(N103="nulová",J103,0)</f>
        <v>0</v>
      </c>
      <c r="BJ103" s="24" t="s">
        <v>24</v>
      </c>
      <c r="BK103" s="215">
        <f>ROUND(I103*H103,2)</f>
        <v>0</v>
      </c>
      <c r="BL103" s="24" t="s">
        <v>266</v>
      </c>
      <c r="BM103" s="24" t="s">
        <v>2421</v>
      </c>
    </row>
    <row r="104" spans="2:65" s="1" customFormat="1" ht="121.5">
      <c r="B104" s="41"/>
      <c r="C104" s="63"/>
      <c r="D104" s="230" t="s">
        <v>2203</v>
      </c>
      <c r="E104" s="63"/>
      <c r="F104" s="275" t="s">
        <v>2422</v>
      </c>
      <c r="G104" s="63"/>
      <c r="H104" s="63"/>
      <c r="I104" s="172"/>
      <c r="J104" s="63"/>
      <c r="K104" s="63"/>
      <c r="L104" s="61"/>
      <c r="M104" s="268"/>
      <c r="N104" s="42"/>
      <c r="O104" s="42"/>
      <c r="P104" s="42"/>
      <c r="Q104" s="42"/>
      <c r="R104" s="42"/>
      <c r="S104" s="42"/>
      <c r="T104" s="78"/>
      <c r="AT104" s="24" t="s">
        <v>2203</v>
      </c>
      <c r="AU104" s="24" t="s">
        <v>84</v>
      </c>
    </row>
    <row r="105" spans="2:65" s="1" customFormat="1" ht="44.25" customHeight="1">
      <c r="B105" s="41"/>
      <c r="C105" s="204" t="s">
        <v>200</v>
      </c>
      <c r="D105" s="204" t="s">
        <v>182</v>
      </c>
      <c r="E105" s="205" t="s">
        <v>2423</v>
      </c>
      <c r="F105" s="206" t="s">
        <v>2424</v>
      </c>
      <c r="G105" s="207" t="s">
        <v>212</v>
      </c>
      <c r="H105" s="208">
        <v>4.8000000000000001E-2</v>
      </c>
      <c r="I105" s="209"/>
      <c r="J105" s="210">
        <f>ROUND(I105*H105,2)</f>
        <v>0</v>
      </c>
      <c r="K105" s="206" t="s">
        <v>186</v>
      </c>
      <c r="L105" s="61"/>
      <c r="M105" s="211" t="s">
        <v>22</v>
      </c>
      <c r="N105" s="212" t="s">
        <v>47</v>
      </c>
      <c r="O105" s="42"/>
      <c r="P105" s="213">
        <f>O105*H105</f>
        <v>0</v>
      </c>
      <c r="Q105" s="213">
        <v>0</v>
      </c>
      <c r="R105" s="213">
        <f>Q105*H105</f>
        <v>0</v>
      </c>
      <c r="S105" s="213">
        <v>0</v>
      </c>
      <c r="T105" s="214">
        <f>S105*H105</f>
        <v>0</v>
      </c>
      <c r="AR105" s="24" t="s">
        <v>266</v>
      </c>
      <c r="AT105" s="24" t="s">
        <v>182</v>
      </c>
      <c r="AU105" s="24" t="s">
        <v>84</v>
      </c>
      <c r="AY105" s="24" t="s">
        <v>179</v>
      </c>
      <c r="BE105" s="215">
        <f>IF(N105="základní",J105,0)</f>
        <v>0</v>
      </c>
      <c r="BF105" s="215">
        <f>IF(N105="snížená",J105,0)</f>
        <v>0</v>
      </c>
      <c r="BG105" s="215">
        <f>IF(N105="zákl. přenesená",J105,0)</f>
        <v>0</v>
      </c>
      <c r="BH105" s="215">
        <f>IF(N105="sníž. přenesená",J105,0)</f>
        <v>0</v>
      </c>
      <c r="BI105" s="215">
        <f>IF(N105="nulová",J105,0)</f>
        <v>0</v>
      </c>
      <c r="BJ105" s="24" t="s">
        <v>24</v>
      </c>
      <c r="BK105" s="215">
        <f>ROUND(I105*H105,2)</f>
        <v>0</v>
      </c>
      <c r="BL105" s="24" t="s">
        <v>266</v>
      </c>
      <c r="BM105" s="24" t="s">
        <v>2425</v>
      </c>
    </row>
    <row r="106" spans="2:65" s="1" customFormat="1" ht="121.5">
      <c r="B106" s="41"/>
      <c r="C106" s="63"/>
      <c r="D106" s="218" t="s">
        <v>2203</v>
      </c>
      <c r="E106" s="63"/>
      <c r="F106" s="267" t="s">
        <v>2422</v>
      </c>
      <c r="G106" s="63"/>
      <c r="H106" s="63"/>
      <c r="I106" s="172"/>
      <c r="J106" s="63"/>
      <c r="K106" s="63"/>
      <c r="L106" s="61"/>
      <c r="M106" s="268"/>
      <c r="N106" s="42"/>
      <c r="O106" s="42"/>
      <c r="P106" s="42"/>
      <c r="Q106" s="42"/>
      <c r="R106" s="42"/>
      <c r="S106" s="42"/>
      <c r="T106" s="78"/>
      <c r="AT106" s="24" t="s">
        <v>2203</v>
      </c>
      <c r="AU106" s="24" t="s">
        <v>84</v>
      </c>
    </row>
    <row r="107" spans="2:65" s="11" customFormat="1" ht="29.85" customHeight="1">
      <c r="B107" s="187"/>
      <c r="C107" s="188"/>
      <c r="D107" s="201" t="s">
        <v>75</v>
      </c>
      <c r="E107" s="202" t="s">
        <v>2426</v>
      </c>
      <c r="F107" s="202" t="s">
        <v>2427</v>
      </c>
      <c r="G107" s="188"/>
      <c r="H107" s="188"/>
      <c r="I107" s="191"/>
      <c r="J107" s="203">
        <f>BK107</f>
        <v>0</v>
      </c>
      <c r="K107" s="188"/>
      <c r="L107" s="193"/>
      <c r="M107" s="194"/>
      <c r="N107" s="195"/>
      <c r="O107" s="195"/>
      <c r="P107" s="196">
        <f>SUM(P108:P141)</f>
        <v>0</v>
      </c>
      <c r="Q107" s="195"/>
      <c r="R107" s="196">
        <f>SUM(R108:R141)</f>
        <v>0.25397999999999998</v>
      </c>
      <c r="S107" s="195"/>
      <c r="T107" s="197">
        <f>SUM(T108:T141)</f>
        <v>5.5800000000000002E-2</v>
      </c>
      <c r="AR107" s="198" t="s">
        <v>84</v>
      </c>
      <c r="AT107" s="199" t="s">
        <v>75</v>
      </c>
      <c r="AU107" s="199" t="s">
        <v>24</v>
      </c>
      <c r="AY107" s="198" t="s">
        <v>179</v>
      </c>
      <c r="BK107" s="200">
        <f>SUM(BK108:BK141)</f>
        <v>0</v>
      </c>
    </row>
    <row r="108" spans="2:65" s="1" customFormat="1" ht="22.5" customHeight="1">
      <c r="B108" s="41"/>
      <c r="C108" s="204" t="s">
        <v>24</v>
      </c>
      <c r="D108" s="204" t="s">
        <v>182</v>
      </c>
      <c r="E108" s="205" t="s">
        <v>2428</v>
      </c>
      <c r="F108" s="206" t="s">
        <v>2429</v>
      </c>
      <c r="G108" s="207" t="s">
        <v>372</v>
      </c>
      <c r="H108" s="208">
        <v>27</v>
      </c>
      <c r="I108" s="209"/>
      <c r="J108" s="210">
        <f>ROUND(I108*H108,2)</f>
        <v>0</v>
      </c>
      <c r="K108" s="206" t="s">
        <v>186</v>
      </c>
      <c r="L108" s="61"/>
      <c r="M108" s="211" t="s">
        <v>22</v>
      </c>
      <c r="N108" s="212" t="s">
        <v>47</v>
      </c>
      <c r="O108" s="42"/>
      <c r="P108" s="213">
        <f>O108*H108</f>
        <v>0</v>
      </c>
      <c r="Q108" s="213">
        <v>2.0000000000000002E-5</v>
      </c>
      <c r="R108" s="213">
        <f>Q108*H108</f>
        <v>5.4000000000000001E-4</v>
      </c>
      <c r="S108" s="213">
        <v>1E-3</v>
      </c>
      <c r="T108" s="214">
        <f>S108*H108</f>
        <v>2.7E-2</v>
      </c>
      <c r="AR108" s="24" t="s">
        <v>266</v>
      </c>
      <c r="AT108" s="24" t="s">
        <v>182</v>
      </c>
      <c r="AU108" s="24" t="s">
        <v>84</v>
      </c>
      <c r="AY108" s="24" t="s">
        <v>179</v>
      </c>
      <c r="BE108" s="215">
        <f>IF(N108="základní",J108,0)</f>
        <v>0</v>
      </c>
      <c r="BF108" s="215">
        <f>IF(N108="snížená",J108,0)</f>
        <v>0</v>
      </c>
      <c r="BG108" s="215">
        <f>IF(N108="zákl. přenesená",J108,0)</f>
        <v>0</v>
      </c>
      <c r="BH108" s="215">
        <f>IF(N108="sníž. přenesená",J108,0)</f>
        <v>0</v>
      </c>
      <c r="BI108" s="215">
        <f>IF(N108="nulová",J108,0)</f>
        <v>0</v>
      </c>
      <c r="BJ108" s="24" t="s">
        <v>24</v>
      </c>
      <c r="BK108" s="215">
        <f>ROUND(I108*H108,2)</f>
        <v>0</v>
      </c>
      <c r="BL108" s="24" t="s">
        <v>266</v>
      </c>
      <c r="BM108" s="24" t="s">
        <v>2430</v>
      </c>
    </row>
    <row r="109" spans="2:65" s="1" customFormat="1" ht="22.5" customHeight="1">
      <c r="B109" s="41"/>
      <c r="C109" s="204" t="s">
        <v>84</v>
      </c>
      <c r="D109" s="204" t="s">
        <v>182</v>
      </c>
      <c r="E109" s="205" t="s">
        <v>2431</v>
      </c>
      <c r="F109" s="206" t="s">
        <v>2432</v>
      </c>
      <c r="G109" s="207" t="s">
        <v>372</v>
      </c>
      <c r="H109" s="208">
        <v>9</v>
      </c>
      <c r="I109" s="209"/>
      <c r="J109" s="210">
        <f>ROUND(I109*H109,2)</f>
        <v>0</v>
      </c>
      <c r="K109" s="206" t="s">
        <v>186</v>
      </c>
      <c r="L109" s="61"/>
      <c r="M109" s="211" t="s">
        <v>22</v>
      </c>
      <c r="N109" s="212" t="s">
        <v>47</v>
      </c>
      <c r="O109" s="42"/>
      <c r="P109" s="213">
        <f>O109*H109</f>
        <v>0</v>
      </c>
      <c r="Q109" s="213">
        <v>2.0000000000000002E-5</v>
      </c>
      <c r="R109" s="213">
        <f>Q109*H109</f>
        <v>1.8000000000000001E-4</v>
      </c>
      <c r="S109" s="213">
        <v>3.2000000000000002E-3</v>
      </c>
      <c r="T109" s="214">
        <f>S109*H109</f>
        <v>2.8800000000000003E-2</v>
      </c>
      <c r="AR109" s="24" t="s">
        <v>266</v>
      </c>
      <c r="AT109" s="24" t="s">
        <v>182</v>
      </c>
      <c r="AU109" s="24" t="s">
        <v>84</v>
      </c>
      <c r="AY109" s="24" t="s">
        <v>179</v>
      </c>
      <c r="BE109" s="215">
        <f>IF(N109="základní",J109,0)</f>
        <v>0</v>
      </c>
      <c r="BF109" s="215">
        <f>IF(N109="snížená",J109,0)</f>
        <v>0</v>
      </c>
      <c r="BG109" s="215">
        <f>IF(N109="zákl. přenesená",J109,0)</f>
        <v>0</v>
      </c>
      <c r="BH109" s="215">
        <f>IF(N109="sníž. přenesená",J109,0)</f>
        <v>0</v>
      </c>
      <c r="BI109" s="215">
        <f>IF(N109="nulová",J109,0)</f>
        <v>0</v>
      </c>
      <c r="BJ109" s="24" t="s">
        <v>24</v>
      </c>
      <c r="BK109" s="215">
        <f>ROUND(I109*H109,2)</f>
        <v>0</v>
      </c>
      <c r="BL109" s="24" t="s">
        <v>266</v>
      </c>
      <c r="BM109" s="24" t="s">
        <v>2433</v>
      </c>
    </row>
    <row r="110" spans="2:65" s="1" customFormat="1" ht="22.5" customHeight="1">
      <c r="B110" s="41"/>
      <c r="C110" s="204" t="s">
        <v>197</v>
      </c>
      <c r="D110" s="204" t="s">
        <v>182</v>
      </c>
      <c r="E110" s="205" t="s">
        <v>2434</v>
      </c>
      <c r="F110" s="206" t="s">
        <v>2435</v>
      </c>
      <c r="G110" s="207" t="s">
        <v>372</v>
      </c>
      <c r="H110" s="208">
        <v>90</v>
      </c>
      <c r="I110" s="209"/>
      <c r="J110" s="210">
        <f>ROUND(I110*H110,2)</f>
        <v>0</v>
      </c>
      <c r="K110" s="206" t="s">
        <v>186</v>
      </c>
      <c r="L110" s="61"/>
      <c r="M110" s="211" t="s">
        <v>22</v>
      </c>
      <c r="N110" s="212" t="s">
        <v>47</v>
      </c>
      <c r="O110" s="42"/>
      <c r="P110" s="213">
        <f>O110*H110</f>
        <v>0</v>
      </c>
      <c r="Q110" s="213">
        <v>1.48E-3</v>
      </c>
      <c r="R110" s="213">
        <f>Q110*H110</f>
        <v>0.13319999999999999</v>
      </c>
      <c r="S110" s="213">
        <v>0</v>
      </c>
      <c r="T110" s="214">
        <f>S110*H110</f>
        <v>0</v>
      </c>
      <c r="AR110" s="24" t="s">
        <v>266</v>
      </c>
      <c r="AT110" s="24" t="s">
        <v>182</v>
      </c>
      <c r="AU110" s="24" t="s">
        <v>84</v>
      </c>
      <c r="AY110" s="24" t="s">
        <v>179</v>
      </c>
      <c r="BE110" s="215">
        <f>IF(N110="základní",J110,0)</f>
        <v>0</v>
      </c>
      <c r="BF110" s="215">
        <f>IF(N110="snížená",J110,0)</f>
        <v>0</v>
      </c>
      <c r="BG110" s="215">
        <f>IF(N110="zákl. přenesená",J110,0)</f>
        <v>0</v>
      </c>
      <c r="BH110" s="215">
        <f>IF(N110="sníž. přenesená",J110,0)</f>
        <v>0</v>
      </c>
      <c r="BI110" s="215">
        <f>IF(N110="nulová",J110,0)</f>
        <v>0</v>
      </c>
      <c r="BJ110" s="24" t="s">
        <v>24</v>
      </c>
      <c r="BK110" s="215">
        <f>ROUND(I110*H110,2)</f>
        <v>0</v>
      </c>
      <c r="BL110" s="24" t="s">
        <v>266</v>
      </c>
      <c r="BM110" s="24" t="s">
        <v>2436</v>
      </c>
    </row>
    <row r="111" spans="2:65" s="14" customFormat="1" ht="13.5">
      <c r="B111" s="240"/>
      <c r="C111" s="241"/>
      <c r="D111" s="218" t="s">
        <v>189</v>
      </c>
      <c r="E111" s="242" t="s">
        <v>22</v>
      </c>
      <c r="F111" s="243" t="s">
        <v>2437</v>
      </c>
      <c r="G111" s="241"/>
      <c r="H111" s="244" t="s">
        <v>22</v>
      </c>
      <c r="I111" s="245"/>
      <c r="J111" s="241"/>
      <c r="K111" s="241"/>
      <c r="L111" s="246"/>
      <c r="M111" s="247"/>
      <c r="N111" s="248"/>
      <c r="O111" s="248"/>
      <c r="P111" s="248"/>
      <c r="Q111" s="248"/>
      <c r="R111" s="248"/>
      <c r="S111" s="248"/>
      <c r="T111" s="249"/>
      <c r="AT111" s="250" t="s">
        <v>189</v>
      </c>
      <c r="AU111" s="250" t="s">
        <v>84</v>
      </c>
      <c r="AV111" s="14" t="s">
        <v>24</v>
      </c>
      <c r="AW111" s="14" t="s">
        <v>39</v>
      </c>
      <c r="AX111" s="14" t="s">
        <v>76</v>
      </c>
      <c r="AY111" s="250" t="s">
        <v>179</v>
      </c>
    </row>
    <row r="112" spans="2:65" s="12" customFormat="1" ht="13.5">
      <c r="B112" s="216"/>
      <c r="C112" s="217"/>
      <c r="D112" s="218" t="s">
        <v>189</v>
      </c>
      <c r="E112" s="219" t="s">
        <v>22</v>
      </c>
      <c r="F112" s="220" t="s">
        <v>2438</v>
      </c>
      <c r="G112" s="217"/>
      <c r="H112" s="221">
        <v>90</v>
      </c>
      <c r="I112" s="222"/>
      <c r="J112" s="217"/>
      <c r="K112" s="217"/>
      <c r="L112" s="223"/>
      <c r="M112" s="224"/>
      <c r="N112" s="225"/>
      <c r="O112" s="225"/>
      <c r="P112" s="225"/>
      <c r="Q112" s="225"/>
      <c r="R112" s="225"/>
      <c r="S112" s="225"/>
      <c r="T112" s="226"/>
      <c r="AT112" s="227" t="s">
        <v>189</v>
      </c>
      <c r="AU112" s="227" t="s">
        <v>84</v>
      </c>
      <c r="AV112" s="12" t="s">
        <v>84</v>
      </c>
      <c r="AW112" s="12" t="s">
        <v>39</v>
      </c>
      <c r="AX112" s="12" t="s">
        <v>76</v>
      </c>
      <c r="AY112" s="227" t="s">
        <v>179</v>
      </c>
    </row>
    <row r="113" spans="2:65" s="13" customFormat="1" ht="13.5">
      <c r="B113" s="228"/>
      <c r="C113" s="229"/>
      <c r="D113" s="230" t="s">
        <v>189</v>
      </c>
      <c r="E113" s="231" t="s">
        <v>22</v>
      </c>
      <c r="F113" s="232" t="s">
        <v>191</v>
      </c>
      <c r="G113" s="229"/>
      <c r="H113" s="233">
        <v>90</v>
      </c>
      <c r="I113" s="234"/>
      <c r="J113" s="229"/>
      <c r="K113" s="229"/>
      <c r="L113" s="235"/>
      <c r="M113" s="236"/>
      <c r="N113" s="237"/>
      <c r="O113" s="237"/>
      <c r="P113" s="237"/>
      <c r="Q113" s="237"/>
      <c r="R113" s="237"/>
      <c r="S113" s="237"/>
      <c r="T113" s="238"/>
      <c r="AT113" s="239" t="s">
        <v>189</v>
      </c>
      <c r="AU113" s="239" t="s">
        <v>84</v>
      </c>
      <c r="AV113" s="13" t="s">
        <v>187</v>
      </c>
      <c r="AW113" s="13" t="s">
        <v>39</v>
      </c>
      <c r="AX113" s="13" t="s">
        <v>24</v>
      </c>
      <c r="AY113" s="239" t="s">
        <v>179</v>
      </c>
    </row>
    <row r="114" spans="2:65" s="1" customFormat="1" ht="22.5" customHeight="1">
      <c r="B114" s="41"/>
      <c r="C114" s="204" t="s">
        <v>187</v>
      </c>
      <c r="D114" s="204" t="s">
        <v>182</v>
      </c>
      <c r="E114" s="205" t="s">
        <v>2439</v>
      </c>
      <c r="F114" s="206" t="s">
        <v>2440</v>
      </c>
      <c r="G114" s="207" t="s">
        <v>372</v>
      </c>
      <c r="H114" s="208">
        <v>50</v>
      </c>
      <c r="I114" s="209"/>
      <c r="J114" s="210">
        <f>ROUND(I114*H114,2)</f>
        <v>0</v>
      </c>
      <c r="K114" s="206" t="s">
        <v>186</v>
      </c>
      <c r="L114" s="61"/>
      <c r="M114" s="211" t="s">
        <v>22</v>
      </c>
      <c r="N114" s="212" t="s">
        <v>47</v>
      </c>
      <c r="O114" s="42"/>
      <c r="P114" s="213">
        <f>O114*H114</f>
        <v>0</v>
      </c>
      <c r="Q114" s="213">
        <v>1.89E-3</v>
      </c>
      <c r="R114" s="213">
        <f>Q114*H114</f>
        <v>9.4500000000000001E-2</v>
      </c>
      <c r="S114" s="213">
        <v>0</v>
      </c>
      <c r="T114" s="214">
        <f>S114*H114</f>
        <v>0</v>
      </c>
      <c r="AR114" s="24" t="s">
        <v>266</v>
      </c>
      <c r="AT114" s="24" t="s">
        <v>182</v>
      </c>
      <c r="AU114" s="24" t="s">
        <v>84</v>
      </c>
      <c r="AY114" s="24" t="s">
        <v>179</v>
      </c>
      <c r="BE114" s="215">
        <f>IF(N114="základní",J114,0)</f>
        <v>0</v>
      </c>
      <c r="BF114" s="215">
        <f>IF(N114="snížená",J114,0)</f>
        <v>0</v>
      </c>
      <c r="BG114" s="215">
        <f>IF(N114="zákl. přenesená",J114,0)</f>
        <v>0</v>
      </c>
      <c r="BH114" s="215">
        <f>IF(N114="sníž. přenesená",J114,0)</f>
        <v>0</v>
      </c>
      <c r="BI114" s="215">
        <f>IF(N114="nulová",J114,0)</f>
        <v>0</v>
      </c>
      <c r="BJ114" s="24" t="s">
        <v>24</v>
      </c>
      <c r="BK114" s="215">
        <f>ROUND(I114*H114,2)</f>
        <v>0</v>
      </c>
      <c r="BL114" s="24" t="s">
        <v>266</v>
      </c>
      <c r="BM114" s="24" t="s">
        <v>2441</v>
      </c>
    </row>
    <row r="115" spans="2:65" s="14" customFormat="1" ht="13.5">
      <c r="B115" s="240"/>
      <c r="C115" s="241"/>
      <c r="D115" s="218" t="s">
        <v>189</v>
      </c>
      <c r="E115" s="242" t="s">
        <v>22</v>
      </c>
      <c r="F115" s="243" t="s">
        <v>2442</v>
      </c>
      <c r="G115" s="241"/>
      <c r="H115" s="244" t="s">
        <v>22</v>
      </c>
      <c r="I115" s="245"/>
      <c r="J115" s="241"/>
      <c r="K115" s="241"/>
      <c r="L115" s="246"/>
      <c r="M115" s="247"/>
      <c r="N115" s="248"/>
      <c r="O115" s="248"/>
      <c r="P115" s="248"/>
      <c r="Q115" s="248"/>
      <c r="R115" s="248"/>
      <c r="S115" s="248"/>
      <c r="T115" s="249"/>
      <c r="AT115" s="250" t="s">
        <v>189</v>
      </c>
      <c r="AU115" s="250" t="s">
        <v>84</v>
      </c>
      <c r="AV115" s="14" t="s">
        <v>24</v>
      </c>
      <c r="AW115" s="14" t="s">
        <v>39</v>
      </c>
      <c r="AX115" s="14" t="s">
        <v>76</v>
      </c>
      <c r="AY115" s="250" t="s">
        <v>179</v>
      </c>
    </row>
    <row r="116" spans="2:65" s="12" customFormat="1" ht="13.5">
      <c r="B116" s="216"/>
      <c r="C116" s="217"/>
      <c r="D116" s="218" t="s">
        <v>189</v>
      </c>
      <c r="E116" s="219" t="s">
        <v>22</v>
      </c>
      <c r="F116" s="220" t="s">
        <v>364</v>
      </c>
      <c r="G116" s="217"/>
      <c r="H116" s="221">
        <v>50</v>
      </c>
      <c r="I116" s="222"/>
      <c r="J116" s="217"/>
      <c r="K116" s="217"/>
      <c r="L116" s="223"/>
      <c r="M116" s="224"/>
      <c r="N116" s="225"/>
      <c r="O116" s="225"/>
      <c r="P116" s="225"/>
      <c r="Q116" s="225"/>
      <c r="R116" s="225"/>
      <c r="S116" s="225"/>
      <c r="T116" s="226"/>
      <c r="AT116" s="227" t="s">
        <v>189</v>
      </c>
      <c r="AU116" s="227" t="s">
        <v>84</v>
      </c>
      <c r="AV116" s="12" t="s">
        <v>84</v>
      </c>
      <c r="AW116" s="12" t="s">
        <v>39</v>
      </c>
      <c r="AX116" s="12" t="s">
        <v>76</v>
      </c>
      <c r="AY116" s="227" t="s">
        <v>179</v>
      </c>
    </row>
    <row r="117" spans="2:65" s="13" customFormat="1" ht="13.5">
      <c r="B117" s="228"/>
      <c r="C117" s="229"/>
      <c r="D117" s="230" t="s">
        <v>189</v>
      </c>
      <c r="E117" s="231" t="s">
        <v>22</v>
      </c>
      <c r="F117" s="232" t="s">
        <v>191</v>
      </c>
      <c r="G117" s="229"/>
      <c r="H117" s="233">
        <v>50</v>
      </c>
      <c r="I117" s="234"/>
      <c r="J117" s="229"/>
      <c r="K117" s="229"/>
      <c r="L117" s="235"/>
      <c r="M117" s="236"/>
      <c r="N117" s="237"/>
      <c r="O117" s="237"/>
      <c r="P117" s="237"/>
      <c r="Q117" s="237"/>
      <c r="R117" s="237"/>
      <c r="S117" s="237"/>
      <c r="T117" s="238"/>
      <c r="AT117" s="239" t="s">
        <v>189</v>
      </c>
      <c r="AU117" s="239" t="s">
        <v>84</v>
      </c>
      <c r="AV117" s="13" t="s">
        <v>187</v>
      </c>
      <c r="AW117" s="13" t="s">
        <v>39</v>
      </c>
      <c r="AX117" s="13" t="s">
        <v>24</v>
      </c>
      <c r="AY117" s="239" t="s">
        <v>179</v>
      </c>
    </row>
    <row r="118" spans="2:65" s="1" customFormat="1" ht="22.5" customHeight="1">
      <c r="B118" s="41"/>
      <c r="C118" s="204" t="s">
        <v>203</v>
      </c>
      <c r="D118" s="204" t="s">
        <v>182</v>
      </c>
      <c r="E118" s="205" t="s">
        <v>2443</v>
      </c>
      <c r="F118" s="206" t="s">
        <v>2444</v>
      </c>
      <c r="G118" s="207" t="s">
        <v>372</v>
      </c>
      <c r="H118" s="208">
        <v>9</v>
      </c>
      <c r="I118" s="209"/>
      <c r="J118" s="210">
        <f>ROUND(I118*H118,2)</f>
        <v>0</v>
      </c>
      <c r="K118" s="206" t="s">
        <v>186</v>
      </c>
      <c r="L118" s="61"/>
      <c r="M118" s="211" t="s">
        <v>22</v>
      </c>
      <c r="N118" s="212" t="s">
        <v>47</v>
      </c>
      <c r="O118" s="42"/>
      <c r="P118" s="213">
        <f>O118*H118</f>
        <v>0</v>
      </c>
      <c r="Q118" s="213">
        <v>2.8400000000000001E-3</v>
      </c>
      <c r="R118" s="213">
        <f>Q118*H118</f>
        <v>2.5559999999999999E-2</v>
      </c>
      <c r="S118" s="213">
        <v>0</v>
      </c>
      <c r="T118" s="214">
        <f>S118*H118</f>
        <v>0</v>
      </c>
      <c r="AR118" s="24" t="s">
        <v>266</v>
      </c>
      <c r="AT118" s="24" t="s">
        <v>182</v>
      </c>
      <c r="AU118" s="24" t="s">
        <v>84</v>
      </c>
      <c r="AY118" s="24" t="s">
        <v>179</v>
      </c>
      <c r="BE118" s="215">
        <f>IF(N118="základní",J118,0)</f>
        <v>0</v>
      </c>
      <c r="BF118" s="215">
        <f>IF(N118="snížená",J118,0)</f>
        <v>0</v>
      </c>
      <c r="BG118" s="215">
        <f>IF(N118="zákl. přenesená",J118,0)</f>
        <v>0</v>
      </c>
      <c r="BH118" s="215">
        <f>IF(N118="sníž. přenesená",J118,0)</f>
        <v>0</v>
      </c>
      <c r="BI118" s="215">
        <f>IF(N118="nulová",J118,0)</f>
        <v>0</v>
      </c>
      <c r="BJ118" s="24" t="s">
        <v>24</v>
      </c>
      <c r="BK118" s="215">
        <f>ROUND(I118*H118,2)</f>
        <v>0</v>
      </c>
      <c r="BL118" s="24" t="s">
        <v>266</v>
      </c>
      <c r="BM118" s="24" t="s">
        <v>2445</v>
      </c>
    </row>
    <row r="119" spans="2:65" s="14" customFormat="1" ht="13.5">
      <c r="B119" s="240"/>
      <c r="C119" s="241"/>
      <c r="D119" s="218" t="s">
        <v>189</v>
      </c>
      <c r="E119" s="242" t="s">
        <v>22</v>
      </c>
      <c r="F119" s="243" t="s">
        <v>2446</v>
      </c>
      <c r="G119" s="241"/>
      <c r="H119" s="244" t="s">
        <v>22</v>
      </c>
      <c r="I119" s="245"/>
      <c r="J119" s="241"/>
      <c r="K119" s="241"/>
      <c r="L119" s="246"/>
      <c r="M119" s="247"/>
      <c r="N119" s="248"/>
      <c r="O119" s="248"/>
      <c r="P119" s="248"/>
      <c r="Q119" s="248"/>
      <c r="R119" s="248"/>
      <c r="S119" s="248"/>
      <c r="T119" s="249"/>
      <c r="AT119" s="250" t="s">
        <v>189</v>
      </c>
      <c r="AU119" s="250" t="s">
        <v>84</v>
      </c>
      <c r="AV119" s="14" t="s">
        <v>24</v>
      </c>
      <c r="AW119" s="14" t="s">
        <v>39</v>
      </c>
      <c r="AX119" s="14" t="s">
        <v>76</v>
      </c>
      <c r="AY119" s="250" t="s">
        <v>179</v>
      </c>
    </row>
    <row r="120" spans="2:65" s="12" customFormat="1" ht="13.5">
      <c r="B120" s="216"/>
      <c r="C120" s="217"/>
      <c r="D120" s="218" t="s">
        <v>189</v>
      </c>
      <c r="E120" s="219" t="s">
        <v>22</v>
      </c>
      <c r="F120" s="220" t="s">
        <v>2447</v>
      </c>
      <c r="G120" s="217"/>
      <c r="H120" s="221">
        <v>9</v>
      </c>
      <c r="I120" s="222"/>
      <c r="J120" s="217"/>
      <c r="K120" s="217"/>
      <c r="L120" s="223"/>
      <c r="M120" s="224"/>
      <c r="N120" s="225"/>
      <c r="O120" s="225"/>
      <c r="P120" s="225"/>
      <c r="Q120" s="225"/>
      <c r="R120" s="225"/>
      <c r="S120" s="225"/>
      <c r="T120" s="226"/>
      <c r="AT120" s="227" t="s">
        <v>189</v>
      </c>
      <c r="AU120" s="227" t="s">
        <v>84</v>
      </c>
      <c r="AV120" s="12" t="s">
        <v>84</v>
      </c>
      <c r="AW120" s="12" t="s">
        <v>39</v>
      </c>
      <c r="AX120" s="12" t="s">
        <v>76</v>
      </c>
      <c r="AY120" s="227" t="s">
        <v>179</v>
      </c>
    </row>
    <row r="121" spans="2:65" s="13" customFormat="1" ht="13.5">
      <c r="B121" s="228"/>
      <c r="C121" s="229"/>
      <c r="D121" s="230" t="s">
        <v>189</v>
      </c>
      <c r="E121" s="231" t="s">
        <v>22</v>
      </c>
      <c r="F121" s="232" t="s">
        <v>191</v>
      </c>
      <c r="G121" s="229"/>
      <c r="H121" s="233">
        <v>9</v>
      </c>
      <c r="I121" s="234"/>
      <c r="J121" s="229"/>
      <c r="K121" s="229"/>
      <c r="L121" s="235"/>
      <c r="M121" s="236"/>
      <c r="N121" s="237"/>
      <c r="O121" s="237"/>
      <c r="P121" s="237"/>
      <c r="Q121" s="237"/>
      <c r="R121" s="237"/>
      <c r="S121" s="237"/>
      <c r="T121" s="238"/>
      <c r="AT121" s="239" t="s">
        <v>189</v>
      </c>
      <c r="AU121" s="239" t="s">
        <v>84</v>
      </c>
      <c r="AV121" s="13" t="s">
        <v>187</v>
      </c>
      <c r="AW121" s="13" t="s">
        <v>39</v>
      </c>
      <c r="AX121" s="13" t="s">
        <v>24</v>
      </c>
      <c r="AY121" s="239" t="s">
        <v>179</v>
      </c>
    </row>
    <row r="122" spans="2:65" s="1" customFormat="1" ht="31.5" customHeight="1">
      <c r="B122" s="41"/>
      <c r="C122" s="204" t="s">
        <v>195</v>
      </c>
      <c r="D122" s="204" t="s">
        <v>182</v>
      </c>
      <c r="E122" s="205" t="s">
        <v>2448</v>
      </c>
      <c r="F122" s="206" t="s">
        <v>2449</v>
      </c>
      <c r="G122" s="207" t="s">
        <v>328</v>
      </c>
      <c r="H122" s="208">
        <v>24</v>
      </c>
      <c r="I122" s="209"/>
      <c r="J122" s="210">
        <f>ROUND(I122*H122,2)</f>
        <v>0</v>
      </c>
      <c r="K122" s="206" t="s">
        <v>186</v>
      </c>
      <c r="L122" s="61"/>
      <c r="M122" s="211" t="s">
        <v>22</v>
      </c>
      <c r="N122" s="212" t="s">
        <v>47</v>
      </c>
      <c r="O122" s="42"/>
      <c r="P122" s="213">
        <f>O122*H122</f>
        <v>0</v>
      </c>
      <c r="Q122" s="213">
        <v>0</v>
      </c>
      <c r="R122" s="213">
        <f>Q122*H122</f>
        <v>0</v>
      </c>
      <c r="S122" s="213">
        <v>0</v>
      </c>
      <c r="T122" s="214">
        <f>S122*H122</f>
        <v>0</v>
      </c>
      <c r="AR122" s="24" t="s">
        <v>266</v>
      </c>
      <c r="AT122" s="24" t="s">
        <v>182</v>
      </c>
      <c r="AU122" s="24" t="s">
        <v>84</v>
      </c>
      <c r="AY122" s="24" t="s">
        <v>179</v>
      </c>
      <c r="BE122" s="215">
        <f>IF(N122="základní",J122,0)</f>
        <v>0</v>
      </c>
      <c r="BF122" s="215">
        <f>IF(N122="snížená",J122,0)</f>
        <v>0</v>
      </c>
      <c r="BG122" s="215">
        <f>IF(N122="zákl. přenesená",J122,0)</f>
        <v>0</v>
      </c>
      <c r="BH122" s="215">
        <f>IF(N122="sníž. přenesená",J122,0)</f>
        <v>0</v>
      </c>
      <c r="BI122" s="215">
        <f>IF(N122="nulová",J122,0)</f>
        <v>0</v>
      </c>
      <c r="BJ122" s="24" t="s">
        <v>24</v>
      </c>
      <c r="BK122" s="215">
        <f>ROUND(I122*H122,2)</f>
        <v>0</v>
      </c>
      <c r="BL122" s="24" t="s">
        <v>266</v>
      </c>
      <c r="BM122" s="24" t="s">
        <v>2450</v>
      </c>
    </row>
    <row r="123" spans="2:65" s="1" customFormat="1" ht="31.5" customHeight="1">
      <c r="B123" s="41"/>
      <c r="C123" s="204" t="s">
        <v>215</v>
      </c>
      <c r="D123" s="204" t="s">
        <v>182</v>
      </c>
      <c r="E123" s="205" t="s">
        <v>2451</v>
      </c>
      <c r="F123" s="206" t="s">
        <v>2452</v>
      </c>
      <c r="G123" s="207" t="s">
        <v>2241</v>
      </c>
      <c r="H123" s="208">
        <v>1</v>
      </c>
      <c r="I123" s="209"/>
      <c r="J123" s="210">
        <f>ROUND(I123*H123,2)</f>
        <v>0</v>
      </c>
      <c r="K123" s="206" t="s">
        <v>2237</v>
      </c>
      <c r="L123" s="61"/>
      <c r="M123" s="211" t="s">
        <v>22</v>
      </c>
      <c r="N123" s="212" t="s">
        <v>47</v>
      </c>
      <c r="O123" s="42"/>
      <c r="P123" s="213">
        <f>O123*H123</f>
        <v>0</v>
      </c>
      <c r="Q123" s="213">
        <v>0</v>
      </c>
      <c r="R123" s="213">
        <f>Q123*H123</f>
        <v>0</v>
      </c>
      <c r="S123" s="213">
        <v>0</v>
      </c>
      <c r="T123" s="214">
        <f>S123*H123</f>
        <v>0</v>
      </c>
      <c r="AR123" s="24" t="s">
        <v>266</v>
      </c>
      <c r="AT123" s="24" t="s">
        <v>182</v>
      </c>
      <c r="AU123" s="24" t="s">
        <v>84</v>
      </c>
      <c r="AY123" s="24" t="s">
        <v>179</v>
      </c>
      <c r="BE123" s="215">
        <f>IF(N123="základní",J123,0)</f>
        <v>0</v>
      </c>
      <c r="BF123" s="215">
        <f>IF(N123="snížená",J123,0)</f>
        <v>0</v>
      </c>
      <c r="BG123" s="215">
        <f>IF(N123="zákl. přenesená",J123,0)</f>
        <v>0</v>
      </c>
      <c r="BH123" s="215">
        <f>IF(N123="sníž. přenesená",J123,0)</f>
        <v>0</v>
      </c>
      <c r="BI123" s="215">
        <f>IF(N123="nulová",J123,0)</f>
        <v>0</v>
      </c>
      <c r="BJ123" s="24" t="s">
        <v>24</v>
      </c>
      <c r="BK123" s="215">
        <f>ROUND(I123*H123,2)</f>
        <v>0</v>
      </c>
      <c r="BL123" s="24" t="s">
        <v>266</v>
      </c>
      <c r="BM123" s="24" t="s">
        <v>2453</v>
      </c>
    </row>
    <row r="124" spans="2:65" s="1" customFormat="1" ht="31.5" customHeight="1">
      <c r="B124" s="41"/>
      <c r="C124" s="204" t="s">
        <v>200</v>
      </c>
      <c r="D124" s="204" t="s">
        <v>182</v>
      </c>
      <c r="E124" s="205" t="s">
        <v>2454</v>
      </c>
      <c r="F124" s="206" t="s">
        <v>2455</v>
      </c>
      <c r="G124" s="207" t="s">
        <v>372</v>
      </c>
      <c r="H124" s="208">
        <v>149</v>
      </c>
      <c r="I124" s="209"/>
      <c r="J124" s="210">
        <f>ROUND(I124*H124,2)</f>
        <v>0</v>
      </c>
      <c r="K124" s="206" t="s">
        <v>186</v>
      </c>
      <c r="L124" s="61"/>
      <c r="M124" s="211" t="s">
        <v>22</v>
      </c>
      <c r="N124" s="212" t="s">
        <v>47</v>
      </c>
      <c r="O124" s="42"/>
      <c r="P124" s="213">
        <f>O124*H124</f>
        <v>0</v>
      </c>
      <c r="Q124" s="213">
        <v>0</v>
      </c>
      <c r="R124" s="213">
        <f>Q124*H124</f>
        <v>0</v>
      </c>
      <c r="S124" s="213">
        <v>0</v>
      </c>
      <c r="T124" s="214">
        <f>S124*H124</f>
        <v>0</v>
      </c>
      <c r="AR124" s="24" t="s">
        <v>266</v>
      </c>
      <c r="AT124" s="24" t="s">
        <v>182</v>
      </c>
      <c r="AU124" s="24" t="s">
        <v>84</v>
      </c>
      <c r="AY124" s="24" t="s">
        <v>179</v>
      </c>
      <c r="BE124" s="215">
        <f>IF(N124="základní",J124,0)</f>
        <v>0</v>
      </c>
      <c r="BF124" s="215">
        <f>IF(N124="snížená",J124,0)</f>
        <v>0</v>
      </c>
      <c r="BG124" s="215">
        <f>IF(N124="zákl. přenesená",J124,0)</f>
        <v>0</v>
      </c>
      <c r="BH124" s="215">
        <f>IF(N124="sníž. přenesená",J124,0)</f>
        <v>0</v>
      </c>
      <c r="BI124" s="215">
        <f>IF(N124="nulová",J124,0)</f>
        <v>0</v>
      </c>
      <c r="BJ124" s="24" t="s">
        <v>24</v>
      </c>
      <c r="BK124" s="215">
        <f>ROUND(I124*H124,2)</f>
        <v>0</v>
      </c>
      <c r="BL124" s="24" t="s">
        <v>266</v>
      </c>
      <c r="BM124" s="24" t="s">
        <v>2456</v>
      </c>
    </row>
    <row r="125" spans="2:65" s="1" customFormat="1" ht="40.5">
      <c r="B125" s="41"/>
      <c r="C125" s="63"/>
      <c r="D125" s="230" t="s">
        <v>2203</v>
      </c>
      <c r="E125" s="63"/>
      <c r="F125" s="275" t="s">
        <v>2457</v>
      </c>
      <c r="G125" s="63"/>
      <c r="H125" s="63"/>
      <c r="I125" s="172"/>
      <c r="J125" s="63"/>
      <c r="K125" s="63"/>
      <c r="L125" s="61"/>
      <c r="M125" s="268"/>
      <c r="N125" s="42"/>
      <c r="O125" s="42"/>
      <c r="P125" s="42"/>
      <c r="Q125" s="42"/>
      <c r="R125" s="42"/>
      <c r="S125" s="42"/>
      <c r="T125" s="78"/>
      <c r="AT125" s="24" t="s">
        <v>2203</v>
      </c>
      <c r="AU125" s="24" t="s">
        <v>84</v>
      </c>
    </row>
    <row r="126" spans="2:65" s="1" customFormat="1" ht="31.5" customHeight="1">
      <c r="B126" s="41"/>
      <c r="C126" s="204" t="s">
        <v>224</v>
      </c>
      <c r="D126" s="204" t="s">
        <v>182</v>
      </c>
      <c r="E126" s="205" t="s">
        <v>2458</v>
      </c>
      <c r="F126" s="206" t="s">
        <v>2459</v>
      </c>
      <c r="G126" s="207" t="s">
        <v>212</v>
      </c>
      <c r="H126" s="208">
        <v>5.3999999999999999E-2</v>
      </c>
      <c r="I126" s="209"/>
      <c r="J126" s="210">
        <f t="shared" ref="J126:J132" si="0">ROUND(I126*H126,2)</f>
        <v>0</v>
      </c>
      <c r="K126" s="206" t="s">
        <v>186</v>
      </c>
      <c r="L126" s="61"/>
      <c r="M126" s="211" t="s">
        <v>22</v>
      </c>
      <c r="N126" s="212" t="s">
        <v>47</v>
      </c>
      <c r="O126" s="42"/>
      <c r="P126" s="213">
        <f t="shared" ref="P126:P132" si="1">O126*H126</f>
        <v>0</v>
      </c>
      <c r="Q126" s="213">
        <v>0</v>
      </c>
      <c r="R126" s="213">
        <f t="shared" ref="R126:R132" si="2">Q126*H126</f>
        <v>0</v>
      </c>
      <c r="S126" s="213">
        <v>0</v>
      </c>
      <c r="T126" s="214">
        <f t="shared" ref="T126:T132" si="3">S126*H126</f>
        <v>0</v>
      </c>
      <c r="AR126" s="24" t="s">
        <v>266</v>
      </c>
      <c r="AT126" s="24" t="s">
        <v>182</v>
      </c>
      <c r="AU126" s="24" t="s">
        <v>84</v>
      </c>
      <c r="AY126" s="24" t="s">
        <v>179</v>
      </c>
      <c r="BE126" s="215">
        <f t="shared" ref="BE126:BE132" si="4">IF(N126="základní",J126,0)</f>
        <v>0</v>
      </c>
      <c r="BF126" s="215">
        <f t="shared" ref="BF126:BF132" si="5">IF(N126="snížená",J126,0)</f>
        <v>0</v>
      </c>
      <c r="BG126" s="215">
        <f t="shared" ref="BG126:BG132" si="6">IF(N126="zákl. přenesená",J126,0)</f>
        <v>0</v>
      </c>
      <c r="BH126" s="215">
        <f t="shared" ref="BH126:BH132" si="7">IF(N126="sníž. přenesená",J126,0)</f>
        <v>0</v>
      </c>
      <c r="BI126" s="215">
        <f t="shared" ref="BI126:BI132" si="8">IF(N126="nulová",J126,0)</f>
        <v>0</v>
      </c>
      <c r="BJ126" s="24" t="s">
        <v>24</v>
      </c>
      <c r="BK126" s="215">
        <f t="shared" ref="BK126:BK132" si="9">ROUND(I126*H126,2)</f>
        <v>0</v>
      </c>
      <c r="BL126" s="24" t="s">
        <v>266</v>
      </c>
      <c r="BM126" s="24" t="s">
        <v>2460</v>
      </c>
    </row>
    <row r="127" spans="2:65" s="1" customFormat="1" ht="22.5" customHeight="1">
      <c r="B127" s="41"/>
      <c r="C127" s="204" t="s">
        <v>29</v>
      </c>
      <c r="D127" s="204" t="s">
        <v>182</v>
      </c>
      <c r="E127" s="205" t="s">
        <v>2461</v>
      </c>
      <c r="F127" s="206" t="s">
        <v>2462</v>
      </c>
      <c r="G127" s="207" t="s">
        <v>328</v>
      </c>
      <c r="H127" s="208">
        <v>4</v>
      </c>
      <c r="I127" s="209"/>
      <c r="J127" s="210">
        <f t="shared" si="0"/>
        <v>0</v>
      </c>
      <c r="K127" s="206" t="s">
        <v>2237</v>
      </c>
      <c r="L127" s="61"/>
      <c r="M127" s="211" t="s">
        <v>22</v>
      </c>
      <c r="N127" s="212" t="s">
        <v>47</v>
      </c>
      <c r="O127" s="42"/>
      <c r="P127" s="213">
        <f t="shared" si="1"/>
        <v>0</v>
      </c>
      <c r="Q127" s="213">
        <v>0</v>
      </c>
      <c r="R127" s="213">
        <f t="shared" si="2"/>
        <v>0</v>
      </c>
      <c r="S127" s="213">
        <v>0</v>
      </c>
      <c r="T127" s="214">
        <f t="shared" si="3"/>
        <v>0</v>
      </c>
      <c r="AR127" s="24" t="s">
        <v>266</v>
      </c>
      <c r="AT127" s="24" t="s">
        <v>182</v>
      </c>
      <c r="AU127" s="24" t="s">
        <v>84</v>
      </c>
      <c r="AY127" s="24" t="s">
        <v>179</v>
      </c>
      <c r="BE127" s="215">
        <f t="shared" si="4"/>
        <v>0</v>
      </c>
      <c r="BF127" s="215">
        <f t="shared" si="5"/>
        <v>0</v>
      </c>
      <c r="BG127" s="215">
        <f t="shared" si="6"/>
        <v>0</v>
      </c>
      <c r="BH127" s="215">
        <f t="shared" si="7"/>
        <v>0</v>
      </c>
      <c r="BI127" s="215">
        <f t="shared" si="8"/>
        <v>0</v>
      </c>
      <c r="BJ127" s="24" t="s">
        <v>24</v>
      </c>
      <c r="BK127" s="215">
        <f t="shared" si="9"/>
        <v>0</v>
      </c>
      <c r="BL127" s="24" t="s">
        <v>266</v>
      </c>
      <c r="BM127" s="24" t="s">
        <v>2463</v>
      </c>
    </row>
    <row r="128" spans="2:65" s="1" customFormat="1" ht="22.5" customHeight="1">
      <c r="B128" s="41"/>
      <c r="C128" s="204" t="s">
        <v>240</v>
      </c>
      <c r="D128" s="204" t="s">
        <v>182</v>
      </c>
      <c r="E128" s="205" t="s">
        <v>2464</v>
      </c>
      <c r="F128" s="206" t="s">
        <v>2465</v>
      </c>
      <c r="G128" s="207" t="s">
        <v>328</v>
      </c>
      <c r="H128" s="208">
        <v>6</v>
      </c>
      <c r="I128" s="209"/>
      <c r="J128" s="210">
        <f t="shared" si="0"/>
        <v>0</v>
      </c>
      <c r="K128" s="206" t="s">
        <v>2237</v>
      </c>
      <c r="L128" s="61"/>
      <c r="M128" s="211" t="s">
        <v>22</v>
      </c>
      <c r="N128" s="212" t="s">
        <v>47</v>
      </c>
      <c r="O128" s="42"/>
      <c r="P128" s="213">
        <f t="shared" si="1"/>
        <v>0</v>
      </c>
      <c r="Q128" s="213">
        <v>0</v>
      </c>
      <c r="R128" s="213">
        <f t="shared" si="2"/>
        <v>0</v>
      </c>
      <c r="S128" s="213">
        <v>0</v>
      </c>
      <c r="T128" s="214">
        <f t="shared" si="3"/>
        <v>0</v>
      </c>
      <c r="AR128" s="24" t="s">
        <v>266</v>
      </c>
      <c r="AT128" s="24" t="s">
        <v>182</v>
      </c>
      <c r="AU128" s="24" t="s">
        <v>84</v>
      </c>
      <c r="AY128" s="24" t="s">
        <v>179</v>
      </c>
      <c r="BE128" s="215">
        <f t="shared" si="4"/>
        <v>0</v>
      </c>
      <c r="BF128" s="215">
        <f t="shared" si="5"/>
        <v>0</v>
      </c>
      <c r="BG128" s="215">
        <f t="shared" si="6"/>
        <v>0</v>
      </c>
      <c r="BH128" s="215">
        <f t="shared" si="7"/>
        <v>0</v>
      </c>
      <c r="BI128" s="215">
        <f t="shared" si="8"/>
        <v>0</v>
      </c>
      <c r="BJ128" s="24" t="s">
        <v>24</v>
      </c>
      <c r="BK128" s="215">
        <f t="shared" si="9"/>
        <v>0</v>
      </c>
      <c r="BL128" s="24" t="s">
        <v>266</v>
      </c>
      <c r="BM128" s="24" t="s">
        <v>2466</v>
      </c>
    </row>
    <row r="129" spans="2:65" s="1" customFormat="1" ht="22.5" customHeight="1">
      <c r="B129" s="41"/>
      <c r="C129" s="204" t="s">
        <v>206</v>
      </c>
      <c r="D129" s="204" t="s">
        <v>182</v>
      </c>
      <c r="E129" s="205" t="s">
        <v>2467</v>
      </c>
      <c r="F129" s="206" t="s">
        <v>2468</v>
      </c>
      <c r="G129" s="207" t="s">
        <v>328</v>
      </c>
      <c r="H129" s="208">
        <v>2</v>
      </c>
      <c r="I129" s="209"/>
      <c r="J129" s="210">
        <f t="shared" si="0"/>
        <v>0</v>
      </c>
      <c r="K129" s="206" t="s">
        <v>2237</v>
      </c>
      <c r="L129" s="61"/>
      <c r="M129" s="211" t="s">
        <v>22</v>
      </c>
      <c r="N129" s="212" t="s">
        <v>47</v>
      </c>
      <c r="O129" s="42"/>
      <c r="P129" s="213">
        <f t="shared" si="1"/>
        <v>0</v>
      </c>
      <c r="Q129" s="213">
        <v>0</v>
      </c>
      <c r="R129" s="213">
        <f t="shared" si="2"/>
        <v>0</v>
      </c>
      <c r="S129" s="213">
        <v>0</v>
      </c>
      <c r="T129" s="214">
        <f t="shared" si="3"/>
        <v>0</v>
      </c>
      <c r="AR129" s="24" t="s">
        <v>266</v>
      </c>
      <c r="AT129" s="24" t="s">
        <v>182</v>
      </c>
      <c r="AU129" s="24" t="s">
        <v>84</v>
      </c>
      <c r="AY129" s="24" t="s">
        <v>179</v>
      </c>
      <c r="BE129" s="215">
        <f t="shared" si="4"/>
        <v>0</v>
      </c>
      <c r="BF129" s="215">
        <f t="shared" si="5"/>
        <v>0</v>
      </c>
      <c r="BG129" s="215">
        <f t="shared" si="6"/>
        <v>0</v>
      </c>
      <c r="BH129" s="215">
        <f t="shared" si="7"/>
        <v>0</v>
      </c>
      <c r="BI129" s="215">
        <f t="shared" si="8"/>
        <v>0</v>
      </c>
      <c r="BJ129" s="24" t="s">
        <v>24</v>
      </c>
      <c r="BK129" s="215">
        <f t="shared" si="9"/>
        <v>0</v>
      </c>
      <c r="BL129" s="24" t="s">
        <v>266</v>
      </c>
      <c r="BM129" s="24" t="s">
        <v>2469</v>
      </c>
    </row>
    <row r="130" spans="2:65" s="1" customFormat="1" ht="22.5" customHeight="1">
      <c r="B130" s="41"/>
      <c r="C130" s="204" t="s">
        <v>253</v>
      </c>
      <c r="D130" s="204" t="s">
        <v>182</v>
      </c>
      <c r="E130" s="205" t="s">
        <v>2470</v>
      </c>
      <c r="F130" s="206" t="s">
        <v>2471</v>
      </c>
      <c r="G130" s="207" t="s">
        <v>328</v>
      </c>
      <c r="H130" s="208">
        <v>10</v>
      </c>
      <c r="I130" s="209"/>
      <c r="J130" s="210">
        <f t="shared" si="0"/>
        <v>0</v>
      </c>
      <c r="K130" s="206" t="s">
        <v>2237</v>
      </c>
      <c r="L130" s="61"/>
      <c r="M130" s="211" t="s">
        <v>22</v>
      </c>
      <c r="N130" s="212" t="s">
        <v>47</v>
      </c>
      <c r="O130" s="42"/>
      <c r="P130" s="213">
        <f t="shared" si="1"/>
        <v>0</v>
      </c>
      <c r="Q130" s="213">
        <v>0</v>
      </c>
      <c r="R130" s="213">
        <f t="shared" si="2"/>
        <v>0</v>
      </c>
      <c r="S130" s="213">
        <v>0</v>
      </c>
      <c r="T130" s="214">
        <f t="shared" si="3"/>
        <v>0</v>
      </c>
      <c r="AR130" s="24" t="s">
        <v>266</v>
      </c>
      <c r="AT130" s="24" t="s">
        <v>182</v>
      </c>
      <c r="AU130" s="24" t="s">
        <v>84</v>
      </c>
      <c r="AY130" s="24" t="s">
        <v>179</v>
      </c>
      <c r="BE130" s="215">
        <f t="shared" si="4"/>
        <v>0</v>
      </c>
      <c r="BF130" s="215">
        <f t="shared" si="5"/>
        <v>0</v>
      </c>
      <c r="BG130" s="215">
        <f t="shared" si="6"/>
        <v>0</v>
      </c>
      <c r="BH130" s="215">
        <f t="shared" si="7"/>
        <v>0</v>
      </c>
      <c r="BI130" s="215">
        <f t="shared" si="8"/>
        <v>0</v>
      </c>
      <c r="BJ130" s="24" t="s">
        <v>24</v>
      </c>
      <c r="BK130" s="215">
        <f t="shared" si="9"/>
        <v>0</v>
      </c>
      <c r="BL130" s="24" t="s">
        <v>266</v>
      </c>
      <c r="BM130" s="24" t="s">
        <v>2472</v>
      </c>
    </row>
    <row r="131" spans="2:65" s="1" customFormat="1" ht="22.5" customHeight="1">
      <c r="B131" s="41"/>
      <c r="C131" s="204" t="s">
        <v>213</v>
      </c>
      <c r="D131" s="204" t="s">
        <v>182</v>
      </c>
      <c r="E131" s="205" t="s">
        <v>2473</v>
      </c>
      <c r="F131" s="206" t="s">
        <v>2474</v>
      </c>
      <c r="G131" s="207" t="s">
        <v>2475</v>
      </c>
      <c r="H131" s="208">
        <v>24</v>
      </c>
      <c r="I131" s="209"/>
      <c r="J131" s="210">
        <f t="shared" si="0"/>
        <v>0</v>
      </c>
      <c r="K131" s="206" t="s">
        <v>2237</v>
      </c>
      <c r="L131" s="61"/>
      <c r="M131" s="211" t="s">
        <v>22</v>
      </c>
      <c r="N131" s="212" t="s">
        <v>47</v>
      </c>
      <c r="O131" s="42"/>
      <c r="P131" s="213">
        <f t="shared" si="1"/>
        <v>0</v>
      </c>
      <c r="Q131" s="213">
        <v>0</v>
      </c>
      <c r="R131" s="213">
        <f t="shared" si="2"/>
        <v>0</v>
      </c>
      <c r="S131" s="213">
        <v>0</v>
      </c>
      <c r="T131" s="214">
        <f t="shared" si="3"/>
        <v>0</v>
      </c>
      <c r="AR131" s="24" t="s">
        <v>266</v>
      </c>
      <c r="AT131" s="24" t="s">
        <v>182</v>
      </c>
      <c r="AU131" s="24" t="s">
        <v>84</v>
      </c>
      <c r="AY131" s="24" t="s">
        <v>179</v>
      </c>
      <c r="BE131" s="215">
        <f t="shared" si="4"/>
        <v>0</v>
      </c>
      <c r="BF131" s="215">
        <f t="shared" si="5"/>
        <v>0</v>
      </c>
      <c r="BG131" s="215">
        <f t="shared" si="6"/>
        <v>0</v>
      </c>
      <c r="BH131" s="215">
        <f t="shared" si="7"/>
        <v>0</v>
      </c>
      <c r="BI131" s="215">
        <f t="shared" si="8"/>
        <v>0</v>
      </c>
      <c r="BJ131" s="24" t="s">
        <v>24</v>
      </c>
      <c r="BK131" s="215">
        <f t="shared" si="9"/>
        <v>0</v>
      </c>
      <c r="BL131" s="24" t="s">
        <v>266</v>
      </c>
      <c r="BM131" s="24" t="s">
        <v>2476</v>
      </c>
    </row>
    <row r="132" spans="2:65" s="1" customFormat="1" ht="31.5" customHeight="1">
      <c r="B132" s="41"/>
      <c r="C132" s="204" t="s">
        <v>10</v>
      </c>
      <c r="D132" s="204" t="s">
        <v>182</v>
      </c>
      <c r="E132" s="205" t="s">
        <v>2477</v>
      </c>
      <c r="F132" s="206" t="s">
        <v>2478</v>
      </c>
      <c r="G132" s="207" t="s">
        <v>212</v>
      </c>
      <c r="H132" s="208">
        <v>5.6000000000000001E-2</v>
      </c>
      <c r="I132" s="209"/>
      <c r="J132" s="210">
        <f t="shared" si="0"/>
        <v>0</v>
      </c>
      <c r="K132" s="206" t="s">
        <v>186</v>
      </c>
      <c r="L132" s="61"/>
      <c r="M132" s="211" t="s">
        <v>22</v>
      </c>
      <c r="N132" s="212" t="s">
        <v>47</v>
      </c>
      <c r="O132" s="42"/>
      <c r="P132" s="213">
        <f t="shared" si="1"/>
        <v>0</v>
      </c>
      <c r="Q132" s="213">
        <v>0</v>
      </c>
      <c r="R132" s="213">
        <f t="shared" si="2"/>
        <v>0</v>
      </c>
      <c r="S132" s="213">
        <v>0</v>
      </c>
      <c r="T132" s="214">
        <f t="shared" si="3"/>
        <v>0</v>
      </c>
      <c r="AR132" s="24" t="s">
        <v>266</v>
      </c>
      <c r="AT132" s="24" t="s">
        <v>182</v>
      </c>
      <c r="AU132" s="24" t="s">
        <v>84</v>
      </c>
      <c r="AY132" s="24" t="s">
        <v>179</v>
      </c>
      <c r="BE132" s="215">
        <f t="shared" si="4"/>
        <v>0</v>
      </c>
      <c r="BF132" s="215">
        <f t="shared" si="5"/>
        <v>0</v>
      </c>
      <c r="BG132" s="215">
        <f t="shared" si="6"/>
        <v>0</v>
      </c>
      <c r="BH132" s="215">
        <f t="shared" si="7"/>
        <v>0</v>
      </c>
      <c r="BI132" s="215">
        <f t="shared" si="8"/>
        <v>0</v>
      </c>
      <c r="BJ132" s="24" t="s">
        <v>24</v>
      </c>
      <c r="BK132" s="215">
        <f t="shared" si="9"/>
        <v>0</v>
      </c>
      <c r="BL132" s="24" t="s">
        <v>266</v>
      </c>
      <c r="BM132" s="24" t="s">
        <v>2479</v>
      </c>
    </row>
    <row r="133" spans="2:65" s="1" customFormat="1" ht="81">
      <c r="B133" s="41"/>
      <c r="C133" s="63"/>
      <c r="D133" s="230" t="s">
        <v>2203</v>
      </c>
      <c r="E133" s="63"/>
      <c r="F133" s="275" t="s">
        <v>2480</v>
      </c>
      <c r="G133" s="63"/>
      <c r="H133" s="63"/>
      <c r="I133" s="172"/>
      <c r="J133" s="63"/>
      <c r="K133" s="63"/>
      <c r="L133" s="61"/>
      <c r="M133" s="268"/>
      <c r="N133" s="42"/>
      <c r="O133" s="42"/>
      <c r="P133" s="42"/>
      <c r="Q133" s="42"/>
      <c r="R133" s="42"/>
      <c r="S133" s="42"/>
      <c r="T133" s="78"/>
      <c r="AT133" s="24" t="s">
        <v>2203</v>
      </c>
      <c r="AU133" s="24" t="s">
        <v>84</v>
      </c>
    </row>
    <row r="134" spans="2:65" s="1" customFormat="1" ht="31.5" customHeight="1">
      <c r="B134" s="41"/>
      <c r="C134" s="204" t="s">
        <v>266</v>
      </c>
      <c r="D134" s="204" t="s">
        <v>182</v>
      </c>
      <c r="E134" s="205" t="s">
        <v>2481</v>
      </c>
      <c r="F134" s="206" t="s">
        <v>2482</v>
      </c>
      <c r="G134" s="207" t="s">
        <v>212</v>
      </c>
      <c r="H134" s="208">
        <v>0.108</v>
      </c>
      <c r="I134" s="209"/>
      <c r="J134" s="210">
        <f>ROUND(I134*H134,2)</f>
        <v>0</v>
      </c>
      <c r="K134" s="206" t="s">
        <v>186</v>
      </c>
      <c r="L134" s="61"/>
      <c r="M134" s="211" t="s">
        <v>22</v>
      </c>
      <c r="N134" s="212" t="s">
        <v>47</v>
      </c>
      <c r="O134" s="42"/>
      <c r="P134" s="213">
        <f>O134*H134</f>
        <v>0</v>
      </c>
      <c r="Q134" s="213">
        <v>0</v>
      </c>
      <c r="R134" s="213">
        <f>Q134*H134</f>
        <v>0</v>
      </c>
      <c r="S134" s="213">
        <v>0</v>
      </c>
      <c r="T134" s="214">
        <f>S134*H134</f>
        <v>0</v>
      </c>
      <c r="AR134" s="24" t="s">
        <v>266</v>
      </c>
      <c r="AT134" s="24" t="s">
        <v>182</v>
      </c>
      <c r="AU134" s="24" t="s">
        <v>84</v>
      </c>
      <c r="AY134" s="24" t="s">
        <v>179</v>
      </c>
      <c r="BE134" s="215">
        <f>IF(N134="základní",J134,0)</f>
        <v>0</v>
      </c>
      <c r="BF134" s="215">
        <f>IF(N134="snížená",J134,0)</f>
        <v>0</v>
      </c>
      <c r="BG134" s="215">
        <f>IF(N134="zákl. přenesená",J134,0)</f>
        <v>0</v>
      </c>
      <c r="BH134" s="215">
        <f>IF(N134="sníž. přenesená",J134,0)</f>
        <v>0</v>
      </c>
      <c r="BI134" s="215">
        <f>IF(N134="nulová",J134,0)</f>
        <v>0</v>
      </c>
      <c r="BJ134" s="24" t="s">
        <v>24</v>
      </c>
      <c r="BK134" s="215">
        <f>ROUND(I134*H134,2)</f>
        <v>0</v>
      </c>
      <c r="BL134" s="24" t="s">
        <v>266</v>
      </c>
      <c r="BM134" s="24" t="s">
        <v>2483</v>
      </c>
    </row>
    <row r="135" spans="2:65" s="1" customFormat="1" ht="81">
      <c r="B135" s="41"/>
      <c r="C135" s="63"/>
      <c r="D135" s="218" t="s">
        <v>2203</v>
      </c>
      <c r="E135" s="63"/>
      <c r="F135" s="267" t="s">
        <v>2480</v>
      </c>
      <c r="G135" s="63"/>
      <c r="H135" s="63"/>
      <c r="I135" s="172"/>
      <c r="J135" s="63"/>
      <c r="K135" s="63"/>
      <c r="L135" s="61"/>
      <c r="M135" s="268"/>
      <c r="N135" s="42"/>
      <c r="O135" s="42"/>
      <c r="P135" s="42"/>
      <c r="Q135" s="42"/>
      <c r="R135" s="42"/>
      <c r="S135" s="42"/>
      <c r="T135" s="78"/>
      <c r="AT135" s="24" t="s">
        <v>2203</v>
      </c>
      <c r="AU135" s="24" t="s">
        <v>84</v>
      </c>
    </row>
    <row r="136" spans="2:65" s="12" customFormat="1" ht="13.5">
      <c r="B136" s="216"/>
      <c r="C136" s="217"/>
      <c r="D136" s="218" t="s">
        <v>189</v>
      </c>
      <c r="E136" s="219" t="s">
        <v>22</v>
      </c>
      <c r="F136" s="220" t="s">
        <v>2484</v>
      </c>
      <c r="G136" s="217"/>
      <c r="H136" s="221">
        <v>0.108</v>
      </c>
      <c r="I136" s="222"/>
      <c r="J136" s="217"/>
      <c r="K136" s="217"/>
      <c r="L136" s="223"/>
      <c r="M136" s="224"/>
      <c r="N136" s="225"/>
      <c r="O136" s="225"/>
      <c r="P136" s="225"/>
      <c r="Q136" s="225"/>
      <c r="R136" s="225"/>
      <c r="S136" s="225"/>
      <c r="T136" s="226"/>
      <c r="AT136" s="227" t="s">
        <v>189</v>
      </c>
      <c r="AU136" s="227" t="s">
        <v>84</v>
      </c>
      <c r="AV136" s="12" t="s">
        <v>84</v>
      </c>
      <c r="AW136" s="12" t="s">
        <v>39</v>
      </c>
      <c r="AX136" s="12" t="s">
        <v>76</v>
      </c>
      <c r="AY136" s="227" t="s">
        <v>179</v>
      </c>
    </row>
    <row r="137" spans="2:65" s="13" customFormat="1" ht="13.5">
      <c r="B137" s="228"/>
      <c r="C137" s="229"/>
      <c r="D137" s="230" t="s">
        <v>189</v>
      </c>
      <c r="E137" s="231" t="s">
        <v>22</v>
      </c>
      <c r="F137" s="232" t="s">
        <v>191</v>
      </c>
      <c r="G137" s="229"/>
      <c r="H137" s="233">
        <v>0.108</v>
      </c>
      <c r="I137" s="234"/>
      <c r="J137" s="229"/>
      <c r="K137" s="229"/>
      <c r="L137" s="235"/>
      <c r="M137" s="236"/>
      <c r="N137" s="237"/>
      <c r="O137" s="237"/>
      <c r="P137" s="237"/>
      <c r="Q137" s="237"/>
      <c r="R137" s="237"/>
      <c r="S137" s="237"/>
      <c r="T137" s="238"/>
      <c r="AT137" s="239" t="s">
        <v>189</v>
      </c>
      <c r="AU137" s="239" t="s">
        <v>84</v>
      </c>
      <c r="AV137" s="13" t="s">
        <v>187</v>
      </c>
      <c r="AW137" s="13" t="s">
        <v>39</v>
      </c>
      <c r="AX137" s="13" t="s">
        <v>24</v>
      </c>
      <c r="AY137" s="239" t="s">
        <v>179</v>
      </c>
    </row>
    <row r="138" spans="2:65" s="1" customFormat="1" ht="31.5" customHeight="1">
      <c r="B138" s="41"/>
      <c r="C138" s="204" t="s">
        <v>272</v>
      </c>
      <c r="D138" s="204" t="s">
        <v>182</v>
      </c>
      <c r="E138" s="205" t="s">
        <v>2485</v>
      </c>
      <c r="F138" s="206" t="s">
        <v>2486</v>
      </c>
      <c r="G138" s="207" t="s">
        <v>212</v>
      </c>
      <c r="H138" s="208">
        <v>0.254</v>
      </c>
      <c r="I138" s="209"/>
      <c r="J138" s="210">
        <f>ROUND(I138*H138,2)</f>
        <v>0</v>
      </c>
      <c r="K138" s="206" t="s">
        <v>186</v>
      </c>
      <c r="L138" s="61"/>
      <c r="M138" s="211" t="s">
        <v>22</v>
      </c>
      <c r="N138" s="212" t="s">
        <v>47</v>
      </c>
      <c r="O138" s="42"/>
      <c r="P138" s="213">
        <f>O138*H138</f>
        <v>0</v>
      </c>
      <c r="Q138" s="213">
        <v>0</v>
      </c>
      <c r="R138" s="213">
        <f>Q138*H138</f>
        <v>0</v>
      </c>
      <c r="S138" s="213">
        <v>0</v>
      </c>
      <c r="T138" s="214">
        <f>S138*H138</f>
        <v>0</v>
      </c>
      <c r="AR138" s="24" t="s">
        <v>266</v>
      </c>
      <c r="AT138" s="24" t="s">
        <v>182</v>
      </c>
      <c r="AU138" s="24" t="s">
        <v>84</v>
      </c>
      <c r="AY138" s="24" t="s">
        <v>179</v>
      </c>
      <c r="BE138" s="215">
        <f>IF(N138="základní",J138,0)</f>
        <v>0</v>
      </c>
      <c r="BF138" s="215">
        <f>IF(N138="snížená",J138,0)</f>
        <v>0</v>
      </c>
      <c r="BG138" s="215">
        <f>IF(N138="zákl. přenesená",J138,0)</f>
        <v>0</v>
      </c>
      <c r="BH138" s="215">
        <f>IF(N138="sníž. přenesená",J138,0)</f>
        <v>0</v>
      </c>
      <c r="BI138" s="215">
        <f>IF(N138="nulová",J138,0)</f>
        <v>0</v>
      </c>
      <c r="BJ138" s="24" t="s">
        <v>24</v>
      </c>
      <c r="BK138" s="215">
        <f>ROUND(I138*H138,2)</f>
        <v>0</v>
      </c>
      <c r="BL138" s="24" t="s">
        <v>266</v>
      </c>
      <c r="BM138" s="24" t="s">
        <v>2487</v>
      </c>
    </row>
    <row r="139" spans="2:65" s="1" customFormat="1" ht="121.5">
      <c r="B139" s="41"/>
      <c r="C139" s="63"/>
      <c r="D139" s="230" t="s">
        <v>2203</v>
      </c>
      <c r="E139" s="63"/>
      <c r="F139" s="275" t="s">
        <v>2422</v>
      </c>
      <c r="G139" s="63"/>
      <c r="H139" s="63"/>
      <c r="I139" s="172"/>
      <c r="J139" s="63"/>
      <c r="K139" s="63"/>
      <c r="L139" s="61"/>
      <c r="M139" s="268"/>
      <c r="N139" s="42"/>
      <c r="O139" s="42"/>
      <c r="P139" s="42"/>
      <c r="Q139" s="42"/>
      <c r="R139" s="42"/>
      <c r="S139" s="42"/>
      <c r="T139" s="78"/>
      <c r="AT139" s="24" t="s">
        <v>2203</v>
      </c>
      <c r="AU139" s="24" t="s">
        <v>84</v>
      </c>
    </row>
    <row r="140" spans="2:65" s="1" customFormat="1" ht="44.25" customHeight="1">
      <c r="B140" s="41"/>
      <c r="C140" s="204" t="s">
        <v>270</v>
      </c>
      <c r="D140" s="204" t="s">
        <v>182</v>
      </c>
      <c r="E140" s="205" t="s">
        <v>2488</v>
      </c>
      <c r="F140" s="206" t="s">
        <v>2489</v>
      </c>
      <c r="G140" s="207" t="s">
        <v>212</v>
      </c>
      <c r="H140" s="208">
        <v>0.254</v>
      </c>
      <c r="I140" s="209"/>
      <c r="J140" s="210">
        <f>ROUND(I140*H140,2)</f>
        <v>0</v>
      </c>
      <c r="K140" s="206" t="s">
        <v>186</v>
      </c>
      <c r="L140" s="61"/>
      <c r="M140" s="211" t="s">
        <v>22</v>
      </c>
      <c r="N140" s="212" t="s">
        <v>47</v>
      </c>
      <c r="O140" s="42"/>
      <c r="P140" s="213">
        <f>O140*H140</f>
        <v>0</v>
      </c>
      <c r="Q140" s="213">
        <v>0</v>
      </c>
      <c r="R140" s="213">
        <f>Q140*H140</f>
        <v>0</v>
      </c>
      <c r="S140" s="213">
        <v>0</v>
      </c>
      <c r="T140" s="214">
        <f>S140*H140</f>
        <v>0</v>
      </c>
      <c r="AR140" s="24" t="s">
        <v>266</v>
      </c>
      <c r="AT140" s="24" t="s">
        <v>182</v>
      </c>
      <c r="AU140" s="24" t="s">
        <v>84</v>
      </c>
      <c r="AY140" s="24" t="s">
        <v>179</v>
      </c>
      <c r="BE140" s="215">
        <f>IF(N140="základní",J140,0)</f>
        <v>0</v>
      </c>
      <c r="BF140" s="215">
        <f>IF(N140="snížená",J140,0)</f>
        <v>0</v>
      </c>
      <c r="BG140" s="215">
        <f>IF(N140="zákl. přenesená",J140,0)</f>
        <v>0</v>
      </c>
      <c r="BH140" s="215">
        <f>IF(N140="sníž. přenesená",J140,0)</f>
        <v>0</v>
      </c>
      <c r="BI140" s="215">
        <f>IF(N140="nulová",J140,0)</f>
        <v>0</v>
      </c>
      <c r="BJ140" s="24" t="s">
        <v>24</v>
      </c>
      <c r="BK140" s="215">
        <f>ROUND(I140*H140,2)</f>
        <v>0</v>
      </c>
      <c r="BL140" s="24" t="s">
        <v>266</v>
      </c>
      <c r="BM140" s="24" t="s">
        <v>2490</v>
      </c>
    </row>
    <row r="141" spans="2:65" s="1" customFormat="1" ht="121.5">
      <c r="B141" s="41"/>
      <c r="C141" s="63"/>
      <c r="D141" s="218" t="s">
        <v>2203</v>
      </c>
      <c r="E141" s="63"/>
      <c r="F141" s="267" t="s">
        <v>2422</v>
      </c>
      <c r="G141" s="63"/>
      <c r="H141" s="63"/>
      <c r="I141" s="172"/>
      <c r="J141" s="63"/>
      <c r="K141" s="63"/>
      <c r="L141" s="61"/>
      <c r="M141" s="268"/>
      <c r="N141" s="42"/>
      <c r="O141" s="42"/>
      <c r="P141" s="42"/>
      <c r="Q141" s="42"/>
      <c r="R141" s="42"/>
      <c r="S141" s="42"/>
      <c r="T141" s="78"/>
      <c r="AT141" s="24" t="s">
        <v>2203</v>
      </c>
      <c r="AU141" s="24" t="s">
        <v>84</v>
      </c>
    </row>
    <row r="142" spans="2:65" s="11" customFormat="1" ht="29.85" customHeight="1">
      <c r="B142" s="187"/>
      <c r="C142" s="188"/>
      <c r="D142" s="201" t="s">
        <v>75</v>
      </c>
      <c r="E142" s="202" t="s">
        <v>2491</v>
      </c>
      <c r="F142" s="202" t="s">
        <v>2492</v>
      </c>
      <c r="G142" s="188"/>
      <c r="H142" s="188"/>
      <c r="I142" s="191"/>
      <c r="J142" s="203">
        <f>BK142</f>
        <v>0</v>
      </c>
      <c r="K142" s="188"/>
      <c r="L142" s="193"/>
      <c r="M142" s="194"/>
      <c r="N142" s="195"/>
      <c r="O142" s="195"/>
      <c r="P142" s="196">
        <f>SUM(P143:P168)</f>
        <v>0</v>
      </c>
      <c r="Q142" s="195"/>
      <c r="R142" s="196">
        <f>SUM(R143:R168)</f>
        <v>8.5199999999999998E-3</v>
      </c>
      <c r="S142" s="195"/>
      <c r="T142" s="197">
        <f>SUM(T143:T168)</f>
        <v>0</v>
      </c>
      <c r="AR142" s="198" t="s">
        <v>84</v>
      </c>
      <c r="AT142" s="199" t="s">
        <v>75</v>
      </c>
      <c r="AU142" s="199" t="s">
        <v>24</v>
      </c>
      <c r="AY142" s="198" t="s">
        <v>179</v>
      </c>
      <c r="BK142" s="200">
        <f>SUM(BK143:BK168)</f>
        <v>0</v>
      </c>
    </row>
    <row r="143" spans="2:65" s="1" customFormat="1" ht="22.5" customHeight="1">
      <c r="B143" s="41"/>
      <c r="C143" s="204" t="s">
        <v>24</v>
      </c>
      <c r="D143" s="204" t="s">
        <v>182</v>
      </c>
      <c r="E143" s="205" t="s">
        <v>2493</v>
      </c>
      <c r="F143" s="206" t="s">
        <v>2494</v>
      </c>
      <c r="G143" s="207" t="s">
        <v>22</v>
      </c>
      <c r="H143" s="208">
        <v>1</v>
      </c>
      <c r="I143" s="209"/>
      <c r="J143" s="210">
        <f>ROUND(I143*H143,2)</f>
        <v>0</v>
      </c>
      <c r="K143" s="206" t="s">
        <v>2237</v>
      </c>
      <c r="L143" s="61"/>
      <c r="M143" s="211" t="s">
        <v>22</v>
      </c>
      <c r="N143" s="212" t="s">
        <v>47</v>
      </c>
      <c r="O143" s="42"/>
      <c r="P143" s="213">
        <f>O143*H143</f>
        <v>0</v>
      </c>
      <c r="Q143" s="213">
        <v>0</v>
      </c>
      <c r="R143" s="213">
        <f>Q143*H143</f>
        <v>0</v>
      </c>
      <c r="S143" s="213">
        <v>0</v>
      </c>
      <c r="T143" s="214">
        <f>S143*H143</f>
        <v>0</v>
      </c>
      <c r="AR143" s="24" t="s">
        <v>266</v>
      </c>
      <c r="AT143" s="24" t="s">
        <v>182</v>
      </c>
      <c r="AU143" s="24" t="s">
        <v>84</v>
      </c>
      <c r="AY143" s="24" t="s">
        <v>179</v>
      </c>
      <c r="BE143" s="215">
        <f>IF(N143="základní",J143,0)</f>
        <v>0</v>
      </c>
      <c r="BF143" s="215">
        <f>IF(N143="snížená",J143,0)</f>
        <v>0</v>
      </c>
      <c r="BG143" s="215">
        <f>IF(N143="zákl. přenesená",J143,0)</f>
        <v>0</v>
      </c>
      <c r="BH143" s="215">
        <f>IF(N143="sníž. přenesená",J143,0)</f>
        <v>0</v>
      </c>
      <c r="BI143" s="215">
        <f>IF(N143="nulová",J143,0)</f>
        <v>0</v>
      </c>
      <c r="BJ143" s="24" t="s">
        <v>24</v>
      </c>
      <c r="BK143" s="215">
        <f>ROUND(I143*H143,2)</f>
        <v>0</v>
      </c>
      <c r="BL143" s="24" t="s">
        <v>266</v>
      </c>
      <c r="BM143" s="24" t="s">
        <v>2495</v>
      </c>
    </row>
    <row r="144" spans="2:65" s="1" customFormat="1" ht="22.5" customHeight="1">
      <c r="B144" s="41"/>
      <c r="C144" s="204" t="s">
        <v>84</v>
      </c>
      <c r="D144" s="204" t="s">
        <v>182</v>
      </c>
      <c r="E144" s="205" t="s">
        <v>2496</v>
      </c>
      <c r="F144" s="206" t="s">
        <v>2497</v>
      </c>
      <c r="G144" s="207" t="s">
        <v>328</v>
      </c>
      <c r="H144" s="208">
        <v>1</v>
      </c>
      <c r="I144" s="209"/>
      <c r="J144" s="210">
        <f>ROUND(I144*H144,2)</f>
        <v>0</v>
      </c>
      <c r="K144" s="206" t="s">
        <v>186</v>
      </c>
      <c r="L144" s="61"/>
      <c r="M144" s="211" t="s">
        <v>22</v>
      </c>
      <c r="N144" s="212" t="s">
        <v>47</v>
      </c>
      <c r="O144" s="42"/>
      <c r="P144" s="213">
        <f>O144*H144</f>
        <v>0</v>
      </c>
      <c r="Q144" s="213">
        <v>3.0000000000000001E-5</v>
      </c>
      <c r="R144" s="213">
        <f>Q144*H144</f>
        <v>3.0000000000000001E-5</v>
      </c>
      <c r="S144" s="213">
        <v>0</v>
      </c>
      <c r="T144" s="214">
        <f>S144*H144</f>
        <v>0</v>
      </c>
      <c r="AR144" s="24" t="s">
        <v>266</v>
      </c>
      <c r="AT144" s="24" t="s">
        <v>182</v>
      </c>
      <c r="AU144" s="24" t="s">
        <v>84</v>
      </c>
      <c r="AY144" s="24" t="s">
        <v>179</v>
      </c>
      <c r="BE144" s="215">
        <f>IF(N144="základní",J144,0)</f>
        <v>0</v>
      </c>
      <c r="BF144" s="215">
        <f>IF(N144="snížená",J144,0)</f>
        <v>0</v>
      </c>
      <c r="BG144" s="215">
        <f>IF(N144="zákl. přenesená",J144,0)</f>
        <v>0</v>
      </c>
      <c r="BH144" s="215">
        <f>IF(N144="sníž. přenesená",J144,0)</f>
        <v>0</v>
      </c>
      <c r="BI144" s="215">
        <f>IF(N144="nulová",J144,0)</f>
        <v>0</v>
      </c>
      <c r="BJ144" s="24" t="s">
        <v>24</v>
      </c>
      <c r="BK144" s="215">
        <f>ROUND(I144*H144,2)</f>
        <v>0</v>
      </c>
      <c r="BL144" s="24" t="s">
        <v>266</v>
      </c>
      <c r="BM144" s="24" t="s">
        <v>2498</v>
      </c>
    </row>
    <row r="145" spans="2:65" s="1" customFormat="1" ht="22.5" customHeight="1">
      <c r="B145" s="41"/>
      <c r="C145" s="204" t="s">
        <v>197</v>
      </c>
      <c r="D145" s="204" t="s">
        <v>182</v>
      </c>
      <c r="E145" s="205" t="s">
        <v>2499</v>
      </c>
      <c r="F145" s="206" t="s">
        <v>2500</v>
      </c>
      <c r="G145" s="207" t="s">
        <v>328</v>
      </c>
      <c r="H145" s="208">
        <v>12</v>
      </c>
      <c r="I145" s="209"/>
      <c r="J145" s="210">
        <f>ROUND(I145*H145,2)</f>
        <v>0</v>
      </c>
      <c r="K145" s="206" t="s">
        <v>186</v>
      </c>
      <c r="L145" s="61"/>
      <c r="M145" s="211" t="s">
        <v>22</v>
      </c>
      <c r="N145" s="212" t="s">
        <v>47</v>
      </c>
      <c r="O145" s="42"/>
      <c r="P145" s="213">
        <f>O145*H145</f>
        <v>0</v>
      </c>
      <c r="Q145" s="213">
        <v>8.0000000000000007E-5</v>
      </c>
      <c r="R145" s="213">
        <f>Q145*H145</f>
        <v>9.6000000000000013E-4</v>
      </c>
      <c r="S145" s="213">
        <v>0</v>
      </c>
      <c r="T145" s="214">
        <f>S145*H145</f>
        <v>0</v>
      </c>
      <c r="AR145" s="24" t="s">
        <v>266</v>
      </c>
      <c r="AT145" s="24" t="s">
        <v>182</v>
      </c>
      <c r="AU145" s="24" t="s">
        <v>84</v>
      </c>
      <c r="AY145" s="24" t="s">
        <v>179</v>
      </c>
      <c r="BE145" s="215">
        <f>IF(N145="základní",J145,0)</f>
        <v>0</v>
      </c>
      <c r="BF145" s="215">
        <f>IF(N145="snížená",J145,0)</f>
        <v>0</v>
      </c>
      <c r="BG145" s="215">
        <f>IF(N145="zákl. přenesená",J145,0)</f>
        <v>0</v>
      </c>
      <c r="BH145" s="215">
        <f>IF(N145="sníž. přenesená",J145,0)</f>
        <v>0</v>
      </c>
      <c r="BI145" s="215">
        <f>IF(N145="nulová",J145,0)</f>
        <v>0</v>
      </c>
      <c r="BJ145" s="24" t="s">
        <v>24</v>
      </c>
      <c r="BK145" s="215">
        <f>ROUND(I145*H145,2)</f>
        <v>0</v>
      </c>
      <c r="BL145" s="24" t="s">
        <v>266</v>
      </c>
      <c r="BM145" s="24" t="s">
        <v>2501</v>
      </c>
    </row>
    <row r="146" spans="2:65" s="14" customFormat="1" ht="13.5">
      <c r="B146" s="240"/>
      <c r="C146" s="241"/>
      <c r="D146" s="218" t="s">
        <v>189</v>
      </c>
      <c r="E146" s="242" t="s">
        <v>22</v>
      </c>
      <c r="F146" s="243" t="s">
        <v>2502</v>
      </c>
      <c r="G146" s="241"/>
      <c r="H146" s="244" t="s">
        <v>22</v>
      </c>
      <c r="I146" s="245"/>
      <c r="J146" s="241"/>
      <c r="K146" s="241"/>
      <c r="L146" s="246"/>
      <c r="M146" s="247"/>
      <c r="N146" s="248"/>
      <c r="O146" s="248"/>
      <c r="P146" s="248"/>
      <c r="Q146" s="248"/>
      <c r="R146" s="248"/>
      <c r="S146" s="248"/>
      <c r="T146" s="249"/>
      <c r="AT146" s="250" t="s">
        <v>189</v>
      </c>
      <c r="AU146" s="250" t="s">
        <v>84</v>
      </c>
      <c r="AV146" s="14" t="s">
        <v>24</v>
      </c>
      <c r="AW146" s="14" t="s">
        <v>39</v>
      </c>
      <c r="AX146" s="14" t="s">
        <v>76</v>
      </c>
      <c r="AY146" s="250" t="s">
        <v>179</v>
      </c>
    </row>
    <row r="147" spans="2:65" s="12" customFormat="1" ht="13.5">
      <c r="B147" s="216"/>
      <c r="C147" s="217"/>
      <c r="D147" s="218" t="s">
        <v>189</v>
      </c>
      <c r="E147" s="219" t="s">
        <v>22</v>
      </c>
      <c r="F147" s="220" t="s">
        <v>206</v>
      </c>
      <c r="G147" s="217"/>
      <c r="H147" s="221">
        <v>12</v>
      </c>
      <c r="I147" s="222"/>
      <c r="J147" s="217"/>
      <c r="K147" s="217"/>
      <c r="L147" s="223"/>
      <c r="M147" s="224"/>
      <c r="N147" s="225"/>
      <c r="O147" s="225"/>
      <c r="P147" s="225"/>
      <c r="Q147" s="225"/>
      <c r="R147" s="225"/>
      <c r="S147" s="225"/>
      <c r="T147" s="226"/>
      <c r="AT147" s="227" t="s">
        <v>189</v>
      </c>
      <c r="AU147" s="227" t="s">
        <v>84</v>
      </c>
      <c r="AV147" s="12" t="s">
        <v>84</v>
      </c>
      <c r="AW147" s="12" t="s">
        <v>39</v>
      </c>
      <c r="AX147" s="12" t="s">
        <v>76</v>
      </c>
      <c r="AY147" s="227" t="s">
        <v>179</v>
      </c>
    </row>
    <row r="148" spans="2:65" s="13" customFormat="1" ht="13.5">
      <c r="B148" s="228"/>
      <c r="C148" s="229"/>
      <c r="D148" s="230" t="s">
        <v>189</v>
      </c>
      <c r="E148" s="231" t="s">
        <v>22</v>
      </c>
      <c r="F148" s="232" t="s">
        <v>191</v>
      </c>
      <c r="G148" s="229"/>
      <c r="H148" s="233">
        <v>12</v>
      </c>
      <c r="I148" s="234"/>
      <c r="J148" s="229"/>
      <c r="K148" s="229"/>
      <c r="L148" s="235"/>
      <c r="M148" s="236"/>
      <c r="N148" s="237"/>
      <c r="O148" s="237"/>
      <c r="P148" s="237"/>
      <c r="Q148" s="237"/>
      <c r="R148" s="237"/>
      <c r="S148" s="237"/>
      <c r="T148" s="238"/>
      <c r="AT148" s="239" t="s">
        <v>189</v>
      </c>
      <c r="AU148" s="239" t="s">
        <v>84</v>
      </c>
      <c r="AV148" s="13" t="s">
        <v>187</v>
      </c>
      <c r="AW148" s="13" t="s">
        <v>39</v>
      </c>
      <c r="AX148" s="13" t="s">
        <v>24</v>
      </c>
      <c r="AY148" s="239" t="s">
        <v>179</v>
      </c>
    </row>
    <row r="149" spans="2:65" s="1" customFormat="1" ht="22.5" customHeight="1">
      <c r="B149" s="41"/>
      <c r="C149" s="254" t="s">
        <v>187</v>
      </c>
      <c r="D149" s="254" t="s">
        <v>267</v>
      </c>
      <c r="E149" s="255" t="s">
        <v>2503</v>
      </c>
      <c r="F149" s="256" t="s">
        <v>2504</v>
      </c>
      <c r="G149" s="257" t="s">
        <v>328</v>
      </c>
      <c r="H149" s="258">
        <v>11</v>
      </c>
      <c r="I149" s="259"/>
      <c r="J149" s="260">
        <f>ROUND(I149*H149,2)</f>
        <v>0</v>
      </c>
      <c r="K149" s="256" t="s">
        <v>2237</v>
      </c>
      <c r="L149" s="261"/>
      <c r="M149" s="262" t="s">
        <v>22</v>
      </c>
      <c r="N149" s="263" t="s">
        <v>47</v>
      </c>
      <c r="O149" s="42"/>
      <c r="P149" s="213">
        <f>O149*H149</f>
        <v>0</v>
      </c>
      <c r="Q149" s="213">
        <v>2.9999999999999997E-4</v>
      </c>
      <c r="R149" s="213">
        <f>Q149*H149</f>
        <v>3.2999999999999995E-3</v>
      </c>
      <c r="S149" s="213">
        <v>0</v>
      </c>
      <c r="T149" s="214">
        <f>S149*H149</f>
        <v>0</v>
      </c>
      <c r="AR149" s="24" t="s">
        <v>311</v>
      </c>
      <c r="AT149" s="24" t="s">
        <v>267</v>
      </c>
      <c r="AU149" s="24" t="s">
        <v>84</v>
      </c>
      <c r="AY149" s="24" t="s">
        <v>179</v>
      </c>
      <c r="BE149" s="215">
        <f>IF(N149="základní",J149,0)</f>
        <v>0</v>
      </c>
      <c r="BF149" s="215">
        <f>IF(N149="snížená",J149,0)</f>
        <v>0</v>
      </c>
      <c r="BG149" s="215">
        <f>IF(N149="zákl. přenesená",J149,0)</f>
        <v>0</v>
      </c>
      <c r="BH149" s="215">
        <f>IF(N149="sníž. přenesená",J149,0)</f>
        <v>0</v>
      </c>
      <c r="BI149" s="215">
        <f>IF(N149="nulová",J149,0)</f>
        <v>0</v>
      </c>
      <c r="BJ149" s="24" t="s">
        <v>24</v>
      </c>
      <c r="BK149" s="215">
        <f>ROUND(I149*H149,2)</f>
        <v>0</v>
      </c>
      <c r="BL149" s="24" t="s">
        <v>266</v>
      </c>
      <c r="BM149" s="24" t="s">
        <v>2505</v>
      </c>
    </row>
    <row r="150" spans="2:65" s="1" customFormat="1" ht="22.5" customHeight="1">
      <c r="B150" s="41"/>
      <c r="C150" s="204" t="s">
        <v>203</v>
      </c>
      <c r="D150" s="204" t="s">
        <v>182</v>
      </c>
      <c r="E150" s="205" t="s">
        <v>2499</v>
      </c>
      <c r="F150" s="206" t="s">
        <v>2500</v>
      </c>
      <c r="G150" s="207" t="s">
        <v>328</v>
      </c>
      <c r="H150" s="208">
        <v>12</v>
      </c>
      <c r="I150" s="209"/>
      <c r="J150" s="210">
        <f>ROUND(I150*H150,2)</f>
        <v>0</v>
      </c>
      <c r="K150" s="206" t="s">
        <v>186</v>
      </c>
      <c r="L150" s="61"/>
      <c r="M150" s="211" t="s">
        <v>22</v>
      </c>
      <c r="N150" s="212" t="s">
        <v>47</v>
      </c>
      <c r="O150" s="42"/>
      <c r="P150" s="213">
        <f>O150*H150</f>
        <v>0</v>
      </c>
      <c r="Q150" s="213">
        <v>8.0000000000000007E-5</v>
      </c>
      <c r="R150" s="213">
        <f>Q150*H150</f>
        <v>9.6000000000000013E-4</v>
      </c>
      <c r="S150" s="213">
        <v>0</v>
      </c>
      <c r="T150" s="214">
        <f>S150*H150</f>
        <v>0</v>
      </c>
      <c r="AR150" s="24" t="s">
        <v>266</v>
      </c>
      <c r="AT150" s="24" t="s">
        <v>182</v>
      </c>
      <c r="AU150" s="24" t="s">
        <v>84</v>
      </c>
      <c r="AY150" s="24" t="s">
        <v>179</v>
      </c>
      <c r="BE150" s="215">
        <f>IF(N150="základní",J150,0)</f>
        <v>0</v>
      </c>
      <c r="BF150" s="215">
        <f>IF(N150="snížená",J150,0)</f>
        <v>0</v>
      </c>
      <c r="BG150" s="215">
        <f>IF(N150="zákl. přenesená",J150,0)</f>
        <v>0</v>
      </c>
      <c r="BH150" s="215">
        <f>IF(N150="sníž. přenesená",J150,0)</f>
        <v>0</v>
      </c>
      <c r="BI150" s="215">
        <f>IF(N150="nulová",J150,0)</f>
        <v>0</v>
      </c>
      <c r="BJ150" s="24" t="s">
        <v>24</v>
      </c>
      <c r="BK150" s="215">
        <f>ROUND(I150*H150,2)</f>
        <v>0</v>
      </c>
      <c r="BL150" s="24" t="s">
        <v>266</v>
      </c>
      <c r="BM150" s="24" t="s">
        <v>2506</v>
      </c>
    </row>
    <row r="151" spans="2:65" s="14" customFormat="1" ht="13.5">
      <c r="B151" s="240"/>
      <c r="C151" s="241"/>
      <c r="D151" s="218" t="s">
        <v>189</v>
      </c>
      <c r="E151" s="242" t="s">
        <v>22</v>
      </c>
      <c r="F151" s="243" t="s">
        <v>2507</v>
      </c>
      <c r="G151" s="241"/>
      <c r="H151" s="244" t="s">
        <v>22</v>
      </c>
      <c r="I151" s="245"/>
      <c r="J151" s="241"/>
      <c r="K151" s="241"/>
      <c r="L151" s="246"/>
      <c r="M151" s="247"/>
      <c r="N151" s="248"/>
      <c r="O151" s="248"/>
      <c r="P151" s="248"/>
      <c r="Q151" s="248"/>
      <c r="R151" s="248"/>
      <c r="S151" s="248"/>
      <c r="T151" s="249"/>
      <c r="AT151" s="250" t="s">
        <v>189</v>
      </c>
      <c r="AU151" s="250" t="s">
        <v>84</v>
      </c>
      <c r="AV151" s="14" t="s">
        <v>24</v>
      </c>
      <c r="AW151" s="14" t="s">
        <v>39</v>
      </c>
      <c r="AX151" s="14" t="s">
        <v>76</v>
      </c>
      <c r="AY151" s="250" t="s">
        <v>179</v>
      </c>
    </row>
    <row r="152" spans="2:65" s="12" customFormat="1" ht="13.5">
      <c r="B152" s="216"/>
      <c r="C152" s="217"/>
      <c r="D152" s="218" t="s">
        <v>189</v>
      </c>
      <c r="E152" s="219" t="s">
        <v>22</v>
      </c>
      <c r="F152" s="220" t="s">
        <v>2508</v>
      </c>
      <c r="G152" s="217"/>
      <c r="H152" s="221">
        <v>12</v>
      </c>
      <c r="I152" s="222"/>
      <c r="J152" s="217"/>
      <c r="K152" s="217"/>
      <c r="L152" s="223"/>
      <c r="M152" s="224"/>
      <c r="N152" s="225"/>
      <c r="O152" s="225"/>
      <c r="P152" s="225"/>
      <c r="Q152" s="225"/>
      <c r="R152" s="225"/>
      <c r="S152" s="225"/>
      <c r="T152" s="226"/>
      <c r="AT152" s="227" t="s">
        <v>189</v>
      </c>
      <c r="AU152" s="227" t="s">
        <v>84</v>
      </c>
      <c r="AV152" s="12" t="s">
        <v>84</v>
      </c>
      <c r="AW152" s="12" t="s">
        <v>39</v>
      </c>
      <c r="AX152" s="12" t="s">
        <v>76</v>
      </c>
      <c r="AY152" s="227" t="s">
        <v>179</v>
      </c>
    </row>
    <row r="153" spans="2:65" s="13" customFormat="1" ht="13.5">
      <c r="B153" s="228"/>
      <c r="C153" s="229"/>
      <c r="D153" s="230" t="s">
        <v>189</v>
      </c>
      <c r="E153" s="231" t="s">
        <v>22</v>
      </c>
      <c r="F153" s="232" t="s">
        <v>191</v>
      </c>
      <c r="G153" s="229"/>
      <c r="H153" s="233">
        <v>12</v>
      </c>
      <c r="I153" s="234"/>
      <c r="J153" s="229"/>
      <c r="K153" s="229"/>
      <c r="L153" s="235"/>
      <c r="M153" s="236"/>
      <c r="N153" s="237"/>
      <c r="O153" s="237"/>
      <c r="P153" s="237"/>
      <c r="Q153" s="237"/>
      <c r="R153" s="237"/>
      <c r="S153" s="237"/>
      <c r="T153" s="238"/>
      <c r="AT153" s="239" t="s">
        <v>189</v>
      </c>
      <c r="AU153" s="239" t="s">
        <v>84</v>
      </c>
      <c r="AV153" s="13" t="s">
        <v>187</v>
      </c>
      <c r="AW153" s="13" t="s">
        <v>39</v>
      </c>
      <c r="AX153" s="13" t="s">
        <v>24</v>
      </c>
      <c r="AY153" s="239" t="s">
        <v>179</v>
      </c>
    </row>
    <row r="154" spans="2:65" s="1" customFormat="1" ht="22.5" customHeight="1">
      <c r="B154" s="41"/>
      <c r="C154" s="254" t="s">
        <v>195</v>
      </c>
      <c r="D154" s="254" t="s">
        <v>267</v>
      </c>
      <c r="E154" s="255" t="s">
        <v>2509</v>
      </c>
      <c r="F154" s="256" t="s">
        <v>2510</v>
      </c>
      <c r="G154" s="257" t="s">
        <v>328</v>
      </c>
      <c r="H154" s="258">
        <v>11</v>
      </c>
      <c r="I154" s="259"/>
      <c r="J154" s="260">
        <f>ROUND(I154*H154,2)</f>
        <v>0</v>
      </c>
      <c r="K154" s="256" t="s">
        <v>2237</v>
      </c>
      <c r="L154" s="261"/>
      <c r="M154" s="262" t="s">
        <v>22</v>
      </c>
      <c r="N154" s="263" t="s">
        <v>47</v>
      </c>
      <c r="O154" s="42"/>
      <c r="P154" s="213">
        <f>O154*H154</f>
        <v>0</v>
      </c>
      <c r="Q154" s="213">
        <v>2.0000000000000001E-4</v>
      </c>
      <c r="R154" s="213">
        <f>Q154*H154</f>
        <v>2.2000000000000001E-3</v>
      </c>
      <c r="S154" s="213">
        <v>0</v>
      </c>
      <c r="T154" s="214">
        <f>S154*H154</f>
        <v>0</v>
      </c>
      <c r="AR154" s="24" t="s">
        <v>311</v>
      </c>
      <c r="AT154" s="24" t="s">
        <v>267</v>
      </c>
      <c r="AU154" s="24" t="s">
        <v>84</v>
      </c>
      <c r="AY154" s="24" t="s">
        <v>179</v>
      </c>
      <c r="BE154" s="215">
        <f>IF(N154="základní",J154,0)</f>
        <v>0</v>
      </c>
      <c r="BF154" s="215">
        <f>IF(N154="snížená",J154,0)</f>
        <v>0</v>
      </c>
      <c r="BG154" s="215">
        <f>IF(N154="zákl. přenesená",J154,0)</f>
        <v>0</v>
      </c>
      <c r="BH154" s="215">
        <f>IF(N154="sníž. přenesená",J154,0)</f>
        <v>0</v>
      </c>
      <c r="BI154" s="215">
        <f>IF(N154="nulová",J154,0)</f>
        <v>0</v>
      </c>
      <c r="BJ154" s="24" t="s">
        <v>24</v>
      </c>
      <c r="BK154" s="215">
        <f>ROUND(I154*H154,2)</f>
        <v>0</v>
      </c>
      <c r="BL154" s="24" t="s">
        <v>266</v>
      </c>
      <c r="BM154" s="24" t="s">
        <v>2511</v>
      </c>
    </row>
    <row r="155" spans="2:65" s="1" customFormat="1" ht="22.5" customHeight="1">
      <c r="B155" s="41"/>
      <c r="C155" s="204" t="s">
        <v>215</v>
      </c>
      <c r="D155" s="204" t="s">
        <v>182</v>
      </c>
      <c r="E155" s="205" t="s">
        <v>2512</v>
      </c>
      <c r="F155" s="206" t="s">
        <v>2513</v>
      </c>
      <c r="G155" s="207" t="s">
        <v>328</v>
      </c>
      <c r="H155" s="208">
        <v>1</v>
      </c>
      <c r="I155" s="209"/>
      <c r="J155" s="210">
        <f>ROUND(I155*H155,2)</f>
        <v>0</v>
      </c>
      <c r="K155" s="206" t="s">
        <v>2237</v>
      </c>
      <c r="L155" s="61"/>
      <c r="M155" s="211" t="s">
        <v>22</v>
      </c>
      <c r="N155" s="212" t="s">
        <v>47</v>
      </c>
      <c r="O155" s="42"/>
      <c r="P155" s="213">
        <f>O155*H155</f>
        <v>0</v>
      </c>
      <c r="Q155" s="213">
        <v>1.4999999999999999E-4</v>
      </c>
      <c r="R155" s="213">
        <f>Q155*H155</f>
        <v>1.4999999999999999E-4</v>
      </c>
      <c r="S155" s="213">
        <v>0</v>
      </c>
      <c r="T155" s="214">
        <f>S155*H155</f>
        <v>0</v>
      </c>
      <c r="AR155" s="24" t="s">
        <v>266</v>
      </c>
      <c r="AT155" s="24" t="s">
        <v>182</v>
      </c>
      <c r="AU155" s="24" t="s">
        <v>84</v>
      </c>
      <c r="AY155" s="24" t="s">
        <v>179</v>
      </c>
      <c r="BE155" s="215">
        <f>IF(N155="základní",J155,0)</f>
        <v>0</v>
      </c>
      <c r="BF155" s="215">
        <f>IF(N155="snížená",J155,0)</f>
        <v>0</v>
      </c>
      <c r="BG155" s="215">
        <f>IF(N155="zákl. přenesená",J155,0)</f>
        <v>0</v>
      </c>
      <c r="BH155" s="215">
        <f>IF(N155="sníž. přenesená",J155,0)</f>
        <v>0</v>
      </c>
      <c r="BI155" s="215">
        <f>IF(N155="nulová",J155,0)</f>
        <v>0</v>
      </c>
      <c r="BJ155" s="24" t="s">
        <v>24</v>
      </c>
      <c r="BK155" s="215">
        <f>ROUND(I155*H155,2)</f>
        <v>0</v>
      </c>
      <c r="BL155" s="24" t="s">
        <v>266</v>
      </c>
      <c r="BM155" s="24" t="s">
        <v>2514</v>
      </c>
    </row>
    <row r="156" spans="2:65" s="1" customFormat="1" ht="40.5">
      <c r="B156" s="41"/>
      <c r="C156" s="63"/>
      <c r="D156" s="218" t="s">
        <v>2203</v>
      </c>
      <c r="E156" s="63"/>
      <c r="F156" s="267" t="s">
        <v>2515</v>
      </c>
      <c r="G156" s="63"/>
      <c r="H156" s="63"/>
      <c r="I156" s="172"/>
      <c r="J156" s="63"/>
      <c r="K156" s="63"/>
      <c r="L156" s="61"/>
      <c r="M156" s="268"/>
      <c r="N156" s="42"/>
      <c r="O156" s="42"/>
      <c r="P156" s="42"/>
      <c r="Q156" s="42"/>
      <c r="R156" s="42"/>
      <c r="S156" s="42"/>
      <c r="T156" s="78"/>
      <c r="AT156" s="24" t="s">
        <v>2203</v>
      </c>
      <c r="AU156" s="24" t="s">
        <v>84</v>
      </c>
    </row>
    <row r="157" spans="2:65" s="1" customFormat="1" ht="27">
      <c r="B157" s="41"/>
      <c r="C157" s="63"/>
      <c r="D157" s="230" t="s">
        <v>936</v>
      </c>
      <c r="E157" s="63"/>
      <c r="F157" s="275" t="s">
        <v>2516</v>
      </c>
      <c r="G157" s="63"/>
      <c r="H157" s="63"/>
      <c r="I157" s="172"/>
      <c r="J157" s="63"/>
      <c r="K157" s="63"/>
      <c r="L157" s="61"/>
      <c r="M157" s="268"/>
      <c r="N157" s="42"/>
      <c r="O157" s="42"/>
      <c r="P157" s="42"/>
      <c r="Q157" s="42"/>
      <c r="R157" s="42"/>
      <c r="S157" s="42"/>
      <c r="T157" s="78"/>
      <c r="AT157" s="24" t="s">
        <v>936</v>
      </c>
      <c r="AU157" s="24" t="s">
        <v>84</v>
      </c>
    </row>
    <row r="158" spans="2:65" s="1" customFormat="1" ht="22.5" customHeight="1">
      <c r="B158" s="41"/>
      <c r="C158" s="204" t="s">
        <v>200</v>
      </c>
      <c r="D158" s="204" t="s">
        <v>182</v>
      </c>
      <c r="E158" s="205" t="s">
        <v>2517</v>
      </c>
      <c r="F158" s="206" t="s">
        <v>2518</v>
      </c>
      <c r="G158" s="207" t="s">
        <v>328</v>
      </c>
      <c r="H158" s="208">
        <v>1</v>
      </c>
      <c r="I158" s="209"/>
      <c r="J158" s="210">
        <f>ROUND(I158*H158,2)</f>
        <v>0</v>
      </c>
      <c r="K158" s="206" t="s">
        <v>2237</v>
      </c>
      <c r="L158" s="61"/>
      <c r="M158" s="211" t="s">
        <v>22</v>
      </c>
      <c r="N158" s="212" t="s">
        <v>47</v>
      </c>
      <c r="O158" s="42"/>
      <c r="P158" s="213">
        <f>O158*H158</f>
        <v>0</v>
      </c>
      <c r="Q158" s="213">
        <v>0</v>
      </c>
      <c r="R158" s="213">
        <f>Q158*H158</f>
        <v>0</v>
      </c>
      <c r="S158" s="213">
        <v>0</v>
      </c>
      <c r="T158" s="214">
        <f>S158*H158</f>
        <v>0</v>
      </c>
      <c r="AR158" s="24" t="s">
        <v>266</v>
      </c>
      <c r="AT158" s="24" t="s">
        <v>182</v>
      </c>
      <c r="AU158" s="24" t="s">
        <v>84</v>
      </c>
      <c r="AY158" s="24" t="s">
        <v>179</v>
      </c>
      <c r="BE158" s="215">
        <f>IF(N158="základní",J158,0)</f>
        <v>0</v>
      </c>
      <c r="BF158" s="215">
        <f>IF(N158="snížená",J158,0)</f>
        <v>0</v>
      </c>
      <c r="BG158" s="215">
        <f>IF(N158="zákl. přenesená",J158,0)</f>
        <v>0</v>
      </c>
      <c r="BH158" s="215">
        <f>IF(N158="sníž. přenesená",J158,0)</f>
        <v>0</v>
      </c>
      <c r="BI158" s="215">
        <f>IF(N158="nulová",J158,0)</f>
        <v>0</v>
      </c>
      <c r="BJ158" s="24" t="s">
        <v>24</v>
      </c>
      <c r="BK158" s="215">
        <f>ROUND(I158*H158,2)</f>
        <v>0</v>
      </c>
      <c r="BL158" s="24" t="s">
        <v>266</v>
      </c>
      <c r="BM158" s="24" t="s">
        <v>2519</v>
      </c>
    </row>
    <row r="159" spans="2:65" s="1" customFormat="1" ht="22.5" customHeight="1">
      <c r="B159" s="41"/>
      <c r="C159" s="204" t="s">
        <v>224</v>
      </c>
      <c r="D159" s="204" t="s">
        <v>182</v>
      </c>
      <c r="E159" s="205" t="s">
        <v>2520</v>
      </c>
      <c r="F159" s="206" t="s">
        <v>2521</v>
      </c>
      <c r="G159" s="207" t="s">
        <v>328</v>
      </c>
      <c r="H159" s="208">
        <v>2</v>
      </c>
      <c r="I159" s="209"/>
      <c r="J159" s="210">
        <f>ROUND(I159*H159,2)</f>
        <v>0</v>
      </c>
      <c r="K159" s="206" t="s">
        <v>186</v>
      </c>
      <c r="L159" s="61"/>
      <c r="M159" s="211" t="s">
        <v>22</v>
      </c>
      <c r="N159" s="212" t="s">
        <v>47</v>
      </c>
      <c r="O159" s="42"/>
      <c r="P159" s="213">
        <f>O159*H159</f>
        <v>0</v>
      </c>
      <c r="Q159" s="213">
        <v>2.2000000000000001E-4</v>
      </c>
      <c r="R159" s="213">
        <f>Q159*H159</f>
        <v>4.4000000000000002E-4</v>
      </c>
      <c r="S159" s="213">
        <v>0</v>
      </c>
      <c r="T159" s="214">
        <f>S159*H159</f>
        <v>0</v>
      </c>
      <c r="AR159" s="24" t="s">
        <v>266</v>
      </c>
      <c r="AT159" s="24" t="s">
        <v>182</v>
      </c>
      <c r="AU159" s="24" t="s">
        <v>84</v>
      </c>
      <c r="AY159" s="24" t="s">
        <v>179</v>
      </c>
      <c r="BE159" s="215">
        <f>IF(N159="základní",J159,0)</f>
        <v>0</v>
      </c>
      <c r="BF159" s="215">
        <f>IF(N159="snížená",J159,0)</f>
        <v>0</v>
      </c>
      <c r="BG159" s="215">
        <f>IF(N159="zákl. přenesená",J159,0)</f>
        <v>0</v>
      </c>
      <c r="BH159" s="215">
        <f>IF(N159="sníž. přenesená",J159,0)</f>
        <v>0</v>
      </c>
      <c r="BI159" s="215">
        <f>IF(N159="nulová",J159,0)</f>
        <v>0</v>
      </c>
      <c r="BJ159" s="24" t="s">
        <v>24</v>
      </c>
      <c r="BK159" s="215">
        <f>ROUND(I159*H159,2)</f>
        <v>0</v>
      </c>
      <c r="BL159" s="24" t="s">
        <v>266</v>
      </c>
      <c r="BM159" s="24" t="s">
        <v>2522</v>
      </c>
    </row>
    <row r="160" spans="2:65" s="14" customFormat="1" ht="13.5">
      <c r="B160" s="240"/>
      <c r="C160" s="241"/>
      <c r="D160" s="218" t="s">
        <v>189</v>
      </c>
      <c r="E160" s="242" t="s">
        <v>22</v>
      </c>
      <c r="F160" s="243" t="s">
        <v>2523</v>
      </c>
      <c r="G160" s="241"/>
      <c r="H160" s="244" t="s">
        <v>22</v>
      </c>
      <c r="I160" s="245"/>
      <c r="J160" s="241"/>
      <c r="K160" s="241"/>
      <c r="L160" s="246"/>
      <c r="M160" s="247"/>
      <c r="N160" s="248"/>
      <c r="O160" s="248"/>
      <c r="P160" s="248"/>
      <c r="Q160" s="248"/>
      <c r="R160" s="248"/>
      <c r="S160" s="248"/>
      <c r="T160" s="249"/>
      <c r="AT160" s="250" t="s">
        <v>189</v>
      </c>
      <c r="AU160" s="250" t="s">
        <v>84</v>
      </c>
      <c r="AV160" s="14" t="s">
        <v>24</v>
      </c>
      <c r="AW160" s="14" t="s">
        <v>39</v>
      </c>
      <c r="AX160" s="14" t="s">
        <v>76</v>
      </c>
      <c r="AY160" s="250" t="s">
        <v>179</v>
      </c>
    </row>
    <row r="161" spans="2:65" s="12" customFormat="1" ht="13.5">
      <c r="B161" s="216"/>
      <c r="C161" s="217"/>
      <c r="D161" s="218" t="s">
        <v>189</v>
      </c>
      <c r="E161" s="219" t="s">
        <v>22</v>
      </c>
      <c r="F161" s="220" t="s">
        <v>2524</v>
      </c>
      <c r="G161" s="217"/>
      <c r="H161" s="221">
        <v>2</v>
      </c>
      <c r="I161" s="222"/>
      <c r="J161" s="217"/>
      <c r="K161" s="217"/>
      <c r="L161" s="223"/>
      <c r="M161" s="224"/>
      <c r="N161" s="225"/>
      <c r="O161" s="225"/>
      <c r="P161" s="225"/>
      <c r="Q161" s="225"/>
      <c r="R161" s="225"/>
      <c r="S161" s="225"/>
      <c r="T161" s="226"/>
      <c r="AT161" s="227" t="s">
        <v>189</v>
      </c>
      <c r="AU161" s="227" t="s">
        <v>84</v>
      </c>
      <c r="AV161" s="12" t="s">
        <v>84</v>
      </c>
      <c r="AW161" s="12" t="s">
        <v>39</v>
      </c>
      <c r="AX161" s="12" t="s">
        <v>76</v>
      </c>
      <c r="AY161" s="227" t="s">
        <v>179</v>
      </c>
    </row>
    <row r="162" spans="2:65" s="13" customFormat="1" ht="13.5">
      <c r="B162" s="228"/>
      <c r="C162" s="229"/>
      <c r="D162" s="230" t="s">
        <v>189</v>
      </c>
      <c r="E162" s="231" t="s">
        <v>22</v>
      </c>
      <c r="F162" s="232" t="s">
        <v>191</v>
      </c>
      <c r="G162" s="229"/>
      <c r="H162" s="233">
        <v>2</v>
      </c>
      <c r="I162" s="234"/>
      <c r="J162" s="229"/>
      <c r="K162" s="229"/>
      <c r="L162" s="235"/>
      <c r="M162" s="236"/>
      <c r="N162" s="237"/>
      <c r="O162" s="237"/>
      <c r="P162" s="237"/>
      <c r="Q162" s="237"/>
      <c r="R162" s="237"/>
      <c r="S162" s="237"/>
      <c r="T162" s="238"/>
      <c r="AT162" s="239" t="s">
        <v>189</v>
      </c>
      <c r="AU162" s="239" t="s">
        <v>84</v>
      </c>
      <c r="AV162" s="13" t="s">
        <v>187</v>
      </c>
      <c r="AW162" s="13" t="s">
        <v>39</v>
      </c>
      <c r="AX162" s="13" t="s">
        <v>24</v>
      </c>
      <c r="AY162" s="239" t="s">
        <v>179</v>
      </c>
    </row>
    <row r="163" spans="2:65" s="1" customFormat="1" ht="22.5" customHeight="1">
      <c r="B163" s="41"/>
      <c r="C163" s="204" t="s">
        <v>29</v>
      </c>
      <c r="D163" s="204" t="s">
        <v>182</v>
      </c>
      <c r="E163" s="205" t="s">
        <v>2525</v>
      </c>
      <c r="F163" s="206" t="s">
        <v>2526</v>
      </c>
      <c r="G163" s="207" t="s">
        <v>328</v>
      </c>
      <c r="H163" s="208">
        <v>2</v>
      </c>
      <c r="I163" s="209"/>
      <c r="J163" s="210">
        <f>ROUND(I163*H163,2)</f>
        <v>0</v>
      </c>
      <c r="K163" s="206" t="s">
        <v>186</v>
      </c>
      <c r="L163" s="61"/>
      <c r="M163" s="211" t="s">
        <v>22</v>
      </c>
      <c r="N163" s="212" t="s">
        <v>47</v>
      </c>
      <c r="O163" s="42"/>
      <c r="P163" s="213">
        <f>O163*H163</f>
        <v>0</v>
      </c>
      <c r="Q163" s="213">
        <v>2.4000000000000001E-4</v>
      </c>
      <c r="R163" s="213">
        <f>Q163*H163</f>
        <v>4.8000000000000001E-4</v>
      </c>
      <c r="S163" s="213">
        <v>0</v>
      </c>
      <c r="T163" s="214">
        <f>S163*H163</f>
        <v>0</v>
      </c>
      <c r="AR163" s="24" t="s">
        <v>266</v>
      </c>
      <c r="AT163" s="24" t="s">
        <v>182</v>
      </c>
      <c r="AU163" s="24" t="s">
        <v>84</v>
      </c>
      <c r="AY163" s="24" t="s">
        <v>179</v>
      </c>
      <c r="BE163" s="215">
        <f>IF(N163="základní",J163,0)</f>
        <v>0</v>
      </c>
      <c r="BF163" s="215">
        <f>IF(N163="snížená",J163,0)</f>
        <v>0</v>
      </c>
      <c r="BG163" s="215">
        <f>IF(N163="zákl. přenesená",J163,0)</f>
        <v>0</v>
      </c>
      <c r="BH163" s="215">
        <f>IF(N163="sníž. přenesená",J163,0)</f>
        <v>0</v>
      </c>
      <c r="BI163" s="215">
        <f>IF(N163="nulová",J163,0)</f>
        <v>0</v>
      </c>
      <c r="BJ163" s="24" t="s">
        <v>24</v>
      </c>
      <c r="BK163" s="215">
        <f>ROUND(I163*H163,2)</f>
        <v>0</v>
      </c>
      <c r="BL163" s="24" t="s">
        <v>266</v>
      </c>
      <c r="BM163" s="24" t="s">
        <v>2527</v>
      </c>
    </row>
    <row r="164" spans="2:65" s="1" customFormat="1" ht="40.5">
      <c r="B164" s="41"/>
      <c r="C164" s="63"/>
      <c r="D164" s="230" t="s">
        <v>2203</v>
      </c>
      <c r="E164" s="63"/>
      <c r="F164" s="275" t="s">
        <v>2528</v>
      </c>
      <c r="G164" s="63"/>
      <c r="H164" s="63"/>
      <c r="I164" s="172"/>
      <c r="J164" s="63"/>
      <c r="K164" s="63"/>
      <c r="L164" s="61"/>
      <c r="M164" s="268"/>
      <c r="N164" s="42"/>
      <c r="O164" s="42"/>
      <c r="P164" s="42"/>
      <c r="Q164" s="42"/>
      <c r="R164" s="42"/>
      <c r="S164" s="42"/>
      <c r="T164" s="78"/>
      <c r="AT164" s="24" t="s">
        <v>2203</v>
      </c>
      <c r="AU164" s="24" t="s">
        <v>84</v>
      </c>
    </row>
    <row r="165" spans="2:65" s="1" customFormat="1" ht="31.5" customHeight="1">
      <c r="B165" s="41"/>
      <c r="C165" s="204" t="s">
        <v>240</v>
      </c>
      <c r="D165" s="204" t="s">
        <v>182</v>
      </c>
      <c r="E165" s="205" t="s">
        <v>2529</v>
      </c>
      <c r="F165" s="206" t="s">
        <v>2530</v>
      </c>
      <c r="G165" s="207" t="s">
        <v>212</v>
      </c>
      <c r="H165" s="208">
        <v>8.9999999999999993E-3</v>
      </c>
      <c r="I165" s="209"/>
      <c r="J165" s="210">
        <f>ROUND(I165*H165,2)</f>
        <v>0</v>
      </c>
      <c r="K165" s="206" t="s">
        <v>186</v>
      </c>
      <c r="L165" s="61"/>
      <c r="M165" s="211" t="s">
        <v>22</v>
      </c>
      <c r="N165" s="212" t="s">
        <v>47</v>
      </c>
      <c r="O165" s="42"/>
      <c r="P165" s="213">
        <f>O165*H165</f>
        <v>0</v>
      </c>
      <c r="Q165" s="213">
        <v>0</v>
      </c>
      <c r="R165" s="213">
        <f>Q165*H165</f>
        <v>0</v>
      </c>
      <c r="S165" s="213">
        <v>0</v>
      </c>
      <c r="T165" s="214">
        <f>S165*H165</f>
        <v>0</v>
      </c>
      <c r="AR165" s="24" t="s">
        <v>266</v>
      </c>
      <c r="AT165" s="24" t="s">
        <v>182</v>
      </c>
      <c r="AU165" s="24" t="s">
        <v>84</v>
      </c>
      <c r="AY165" s="24" t="s">
        <v>179</v>
      </c>
      <c r="BE165" s="215">
        <f>IF(N165="základní",J165,0)</f>
        <v>0</v>
      </c>
      <c r="BF165" s="215">
        <f>IF(N165="snížená",J165,0)</f>
        <v>0</v>
      </c>
      <c r="BG165" s="215">
        <f>IF(N165="zákl. přenesená",J165,0)</f>
        <v>0</v>
      </c>
      <c r="BH165" s="215">
        <f>IF(N165="sníž. přenesená",J165,0)</f>
        <v>0</v>
      </c>
      <c r="BI165" s="215">
        <f>IF(N165="nulová",J165,0)</f>
        <v>0</v>
      </c>
      <c r="BJ165" s="24" t="s">
        <v>24</v>
      </c>
      <c r="BK165" s="215">
        <f>ROUND(I165*H165,2)</f>
        <v>0</v>
      </c>
      <c r="BL165" s="24" t="s">
        <v>266</v>
      </c>
      <c r="BM165" s="24" t="s">
        <v>2531</v>
      </c>
    </row>
    <row r="166" spans="2:65" s="1" customFormat="1" ht="121.5">
      <c r="B166" s="41"/>
      <c r="C166" s="63"/>
      <c r="D166" s="230" t="s">
        <v>2203</v>
      </c>
      <c r="E166" s="63"/>
      <c r="F166" s="275" t="s">
        <v>2532</v>
      </c>
      <c r="G166" s="63"/>
      <c r="H166" s="63"/>
      <c r="I166" s="172"/>
      <c r="J166" s="63"/>
      <c r="K166" s="63"/>
      <c r="L166" s="61"/>
      <c r="M166" s="268"/>
      <c r="N166" s="42"/>
      <c r="O166" s="42"/>
      <c r="P166" s="42"/>
      <c r="Q166" s="42"/>
      <c r="R166" s="42"/>
      <c r="S166" s="42"/>
      <c r="T166" s="78"/>
      <c r="AT166" s="24" t="s">
        <v>2203</v>
      </c>
      <c r="AU166" s="24" t="s">
        <v>84</v>
      </c>
    </row>
    <row r="167" spans="2:65" s="1" customFormat="1" ht="31.5" customHeight="1">
      <c r="B167" s="41"/>
      <c r="C167" s="204" t="s">
        <v>206</v>
      </c>
      <c r="D167" s="204" t="s">
        <v>182</v>
      </c>
      <c r="E167" s="205" t="s">
        <v>2533</v>
      </c>
      <c r="F167" s="206" t="s">
        <v>2534</v>
      </c>
      <c r="G167" s="207" t="s">
        <v>212</v>
      </c>
      <c r="H167" s="208">
        <v>8.9999999999999993E-3</v>
      </c>
      <c r="I167" s="209"/>
      <c r="J167" s="210">
        <f>ROUND(I167*H167,2)</f>
        <v>0</v>
      </c>
      <c r="K167" s="206" t="s">
        <v>186</v>
      </c>
      <c r="L167" s="61"/>
      <c r="M167" s="211" t="s">
        <v>22</v>
      </c>
      <c r="N167" s="212" t="s">
        <v>47</v>
      </c>
      <c r="O167" s="42"/>
      <c r="P167" s="213">
        <f>O167*H167</f>
        <v>0</v>
      </c>
      <c r="Q167" s="213">
        <v>0</v>
      </c>
      <c r="R167" s="213">
        <f>Q167*H167</f>
        <v>0</v>
      </c>
      <c r="S167" s="213">
        <v>0</v>
      </c>
      <c r="T167" s="214">
        <f>S167*H167</f>
        <v>0</v>
      </c>
      <c r="AR167" s="24" t="s">
        <v>266</v>
      </c>
      <c r="AT167" s="24" t="s">
        <v>182</v>
      </c>
      <c r="AU167" s="24" t="s">
        <v>84</v>
      </c>
      <c r="AY167" s="24" t="s">
        <v>179</v>
      </c>
      <c r="BE167" s="215">
        <f>IF(N167="základní",J167,0)</f>
        <v>0</v>
      </c>
      <c r="BF167" s="215">
        <f>IF(N167="snížená",J167,0)</f>
        <v>0</v>
      </c>
      <c r="BG167" s="215">
        <f>IF(N167="zákl. přenesená",J167,0)</f>
        <v>0</v>
      </c>
      <c r="BH167" s="215">
        <f>IF(N167="sníž. přenesená",J167,0)</f>
        <v>0</v>
      </c>
      <c r="BI167" s="215">
        <f>IF(N167="nulová",J167,0)</f>
        <v>0</v>
      </c>
      <c r="BJ167" s="24" t="s">
        <v>24</v>
      </c>
      <c r="BK167" s="215">
        <f>ROUND(I167*H167,2)</f>
        <v>0</v>
      </c>
      <c r="BL167" s="24" t="s">
        <v>266</v>
      </c>
      <c r="BM167" s="24" t="s">
        <v>2535</v>
      </c>
    </row>
    <row r="168" spans="2:65" s="1" customFormat="1" ht="121.5">
      <c r="B168" s="41"/>
      <c r="C168" s="63"/>
      <c r="D168" s="218" t="s">
        <v>2203</v>
      </c>
      <c r="E168" s="63"/>
      <c r="F168" s="267" t="s">
        <v>2532</v>
      </c>
      <c r="G168" s="63"/>
      <c r="H168" s="63"/>
      <c r="I168" s="172"/>
      <c r="J168" s="63"/>
      <c r="K168" s="63"/>
      <c r="L168" s="61"/>
      <c r="M168" s="268"/>
      <c r="N168" s="42"/>
      <c r="O168" s="42"/>
      <c r="P168" s="42"/>
      <c r="Q168" s="42"/>
      <c r="R168" s="42"/>
      <c r="S168" s="42"/>
      <c r="T168" s="78"/>
      <c r="AT168" s="24" t="s">
        <v>2203</v>
      </c>
      <c r="AU168" s="24" t="s">
        <v>84</v>
      </c>
    </row>
    <row r="169" spans="2:65" s="11" customFormat="1" ht="29.85" customHeight="1">
      <c r="B169" s="187"/>
      <c r="C169" s="188"/>
      <c r="D169" s="201" t="s">
        <v>75</v>
      </c>
      <c r="E169" s="202" t="s">
        <v>2536</v>
      </c>
      <c r="F169" s="202" t="s">
        <v>2537</v>
      </c>
      <c r="G169" s="188"/>
      <c r="H169" s="188"/>
      <c r="I169" s="191"/>
      <c r="J169" s="203">
        <f>BK169</f>
        <v>0</v>
      </c>
      <c r="K169" s="188"/>
      <c r="L169" s="193"/>
      <c r="M169" s="194"/>
      <c r="N169" s="195"/>
      <c r="O169" s="195"/>
      <c r="P169" s="196">
        <f>SUM(P170:P200)</f>
        <v>0</v>
      </c>
      <c r="Q169" s="195"/>
      <c r="R169" s="196">
        <f>SUM(R170:R200)</f>
        <v>0.22974</v>
      </c>
      <c r="S169" s="195"/>
      <c r="T169" s="197">
        <f>SUM(T170:T200)</f>
        <v>0</v>
      </c>
      <c r="AR169" s="198" t="s">
        <v>84</v>
      </c>
      <c r="AT169" s="199" t="s">
        <v>75</v>
      </c>
      <c r="AU169" s="199" t="s">
        <v>24</v>
      </c>
      <c r="AY169" s="198" t="s">
        <v>179</v>
      </c>
      <c r="BK169" s="200">
        <f>SUM(BK170:BK200)</f>
        <v>0</v>
      </c>
    </row>
    <row r="170" spans="2:65" s="1" customFormat="1" ht="31.5" customHeight="1">
      <c r="B170" s="41"/>
      <c r="C170" s="204" t="s">
        <v>24</v>
      </c>
      <c r="D170" s="204" t="s">
        <v>182</v>
      </c>
      <c r="E170" s="205" t="s">
        <v>2538</v>
      </c>
      <c r="F170" s="206" t="s">
        <v>2539</v>
      </c>
      <c r="G170" s="207" t="s">
        <v>22</v>
      </c>
      <c r="H170" s="208">
        <v>1</v>
      </c>
      <c r="I170" s="209"/>
      <c r="J170" s="210">
        <f>ROUND(I170*H170,2)</f>
        <v>0</v>
      </c>
      <c r="K170" s="206" t="s">
        <v>2237</v>
      </c>
      <c r="L170" s="61"/>
      <c r="M170" s="211" t="s">
        <v>22</v>
      </c>
      <c r="N170" s="212" t="s">
        <v>47</v>
      </c>
      <c r="O170" s="42"/>
      <c r="P170" s="213">
        <f>O170*H170</f>
        <v>0</v>
      </c>
      <c r="Q170" s="213">
        <v>0</v>
      </c>
      <c r="R170" s="213">
        <f>Q170*H170</f>
        <v>0</v>
      </c>
      <c r="S170" s="213">
        <v>0</v>
      </c>
      <c r="T170" s="214">
        <f>S170*H170</f>
        <v>0</v>
      </c>
      <c r="AR170" s="24" t="s">
        <v>266</v>
      </c>
      <c r="AT170" s="24" t="s">
        <v>182</v>
      </c>
      <c r="AU170" s="24" t="s">
        <v>84</v>
      </c>
      <c r="AY170" s="24" t="s">
        <v>179</v>
      </c>
      <c r="BE170" s="215">
        <f>IF(N170="základní",J170,0)</f>
        <v>0</v>
      </c>
      <c r="BF170" s="215">
        <f>IF(N170="snížená",J170,0)</f>
        <v>0</v>
      </c>
      <c r="BG170" s="215">
        <f>IF(N170="zákl. přenesená",J170,0)</f>
        <v>0</v>
      </c>
      <c r="BH170" s="215">
        <f>IF(N170="sníž. přenesená",J170,0)</f>
        <v>0</v>
      </c>
      <c r="BI170" s="215">
        <f>IF(N170="nulová",J170,0)</f>
        <v>0</v>
      </c>
      <c r="BJ170" s="24" t="s">
        <v>24</v>
      </c>
      <c r="BK170" s="215">
        <f>ROUND(I170*H170,2)</f>
        <v>0</v>
      </c>
      <c r="BL170" s="24" t="s">
        <v>266</v>
      </c>
      <c r="BM170" s="24" t="s">
        <v>2540</v>
      </c>
    </row>
    <row r="171" spans="2:65" s="1" customFormat="1" ht="27">
      <c r="B171" s="41"/>
      <c r="C171" s="63"/>
      <c r="D171" s="218" t="s">
        <v>936</v>
      </c>
      <c r="E171" s="63"/>
      <c r="F171" s="267" t="s">
        <v>2541</v>
      </c>
      <c r="G171" s="63"/>
      <c r="H171" s="63"/>
      <c r="I171" s="172"/>
      <c r="J171" s="63"/>
      <c r="K171" s="63"/>
      <c r="L171" s="61"/>
      <c r="M171" s="268"/>
      <c r="N171" s="42"/>
      <c r="O171" s="42"/>
      <c r="P171" s="42"/>
      <c r="Q171" s="42"/>
      <c r="R171" s="42"/>
      <c r="S171" s="42"/>
      <c r="T171" s="78"/>
      <c r="AT171" s="24" t="s">
        <v>936</v>
      </c>
      <c r="AU171" s="24" t="s">
        <v>84</v>
      </c>
    </row>
    <row r="172" spans="2:65" s="12" customFormat="1" ht="13.5">
      <c r="B172" s="216"/>
      <c r="C172" s="217"/>
      <c r="D172" s="230" t="s">
        <v>189</v>
      </c>
      <c r="E172" s="264" t="s">
        <v>22</v>
      </c>
      <c r="F172" s="265" t="s">
        <v>24</v>
      </c>
      <c r="G172" s="217"/>
      <c r="H172" s="266">
        <v>1</v>
      </c>
      <c r="I172" s="222"/>
      <c r="J172" s="217"/>
      <c r="K172" s="217"/>
      <c r="L172" s="223"/>
      <c r="M172" s="224"/>
      <c r="N172" s="225"/>
      <c r="O172" s="225"/>
      <c r="P172" s="225"/>
      <c r="Q172" s="225"/>
      <c r="R172" s="225"/>
      <c r="S172" s="225"/>
      <c r="T172" s="226"/>
      <c r="AT172" s="227" t="s">
        <v>189</v>
      </c>
      <c r="AU172" s="227" t="s">
        <v>84</v>
      </c>
      <c r="AV172" s="12" t="s">
        <v>84</v>
      </c>
      <c r="AW172" s="12" t="s">
        <v>39</v>
      </c>
      <c r="AX172" s="12" t="s">
        <v>24</v>
      </c>
      <c r="AY172" s="227" t="s">
        <v>179</v>
      </c>
    </row>
    <row r="173" spans="2:65" s="1" customFormat="1" ht="31.5" customHeight="1">
      <c r="B173" s="41"/>
      <c r="C173" s="204" t="s">
        <v>84</v>
      </c>
      <c r="D173" s="204" t="s">
        <v>182</v>
      </c>
      <c r="E173" s="205" t="s">
        <v>2542</v>
      </c>
      <c r="F173" s="206" t="s">
        <v>2543</v>
      </c>
      <c r="G173" s="207" t="s">
        <v>328</v>
      </c>
      <c r="H173" s="208">
        <v>1</v>
      </c>
      <c r="I173" s="209"/>
      <c r="J173" s="210">
        <f>ROUND(I173*H173,2)</f>
        <v>0</v>
      </c>
      <c r="K173" s="206" t="s">
        <v>186</v>
      </c>
      <c r="L173" s="61"/>
      <c r="M173" s="211" t="s">
        <v>22</v>
      </c>
      <c r="N173" s="212" t="s">
        <v>47</v>
      </c>
      <c r="O173" s="42"/>
      <c r="P173" s="213">
        <f>O173*H173</f>
        <v>0</v>
      </c>
      <c r="Q173" s="213">
        <v>0</v>
      </c>
      <c r="R173" s="213">
        <f>Q173*H173</f>
        <v>0</v>
      </c>
      <c r="S173" s="213">
        <v>0</v>
      </c>
      <c r="T173" s="214">
        <f>S173*H173</f>
        <v>0</v>
      </c>
      <c r="AR173" s="24" t="s">
        <v>266</v>
      </c>
      <c r="AT173" s="24" t="s">
        <v>182</v>
      </c>
      <c r="AU173" s="24" t="s">
        <v>84</v>
      </c>
      <c r="AY173" s="24" t="s">
        <v>179</v>
      </c>
      <c r="BE173" s="215">
        <f>IF(N173="základní",J173,0)</f>
        <v>0</v>
      </c>
      <c r="BF173" s="215">
        <f>IF(N173="snížená",J173,0)</f>
        <v>0</v>
      </c>
      <c r="BG173" s="215">
        <f>IF(N173="zákl. přenesená",J173,0)</f>
        <v>0</v>
      </c>
      <c r="BH173" s="215">
        <f>IF(N173="sníž. přenesená",J173,0)</f>
        <v>0</v>
      </c>
      <c r="BI173" s="215">
        <f>IF(N173="nulová",J173,0)</f>
        <v>0</v>
      </c>
      <c r="BJ173" s="24" t="s">
        <v>24</v>
      </c>
      <c r="BK173" s="215">
        <f>ROUND(I173*H173,2)</f>
        <v>0</v>
      </c>
      <c r="BL173" s="24" t="s">
        <v>266</v>
      </c>
      <c r="BM173" s="24" t="s">
        <v>2544</v>
      </c>
    </row>
    <row r="174" spans="2:65" s="14" customFormat="1" ht="13.5">
      <c r="B174" s="240"/>
      <c r="C174" s="241"/>
      <c r="D174" s="218" t="s">
        <v>189</v>
      </c>
      <c r="E174" s="242" t="s">
        <v>22</v>
      </c>
      <c r="F174" s="243" t="s">
        <v>2545</v>
      </c>
      <c r="G174" s="241"/>
      <c r="H174" s="244" t="s">
        <v>22</v>
      </c>
      <c r="I174" s="245"/>
      <c r="J174" s="241"/>
      <c r="K174" s="241"/>
      <c r="L174" s="246"/>
      <c r="M174" s="247"/>
      <c r="N174" s="248"/>
      <c r="O174" s="248"/>
      <c r="P174" s="248"/>
      <c r="Q174" s="248"/>
      <c r="R174" s="248"/>
      <c r="S174" s="248"/>
      <c r="T174" s="249"/>
      <c r="AT174" s="250" t="s">
        <v>189</v>
      </c>
      <c r="AU174" s="250" t="s">
        <v>84</v>
      </c>
      <c r="AV174" s="14" t="s">
        <v>24</v>
      </c>
      <c r="AW174" s="14" t="s">
        <v>39</v>
      </c>
      <c r="AX174" s="14" t="s">
        <v>76</v>
      </c>
      <c r="AY174" s="250" t="s">
        <v>179</v>
      </c>
    </row>
    <row r="175" spans="2:65" s="12" customFormat="1" ht="13.5">
      <c r="B175" s="216"/>
      <c r="C175" s="217"/>
      <c r="D175" s="218" t="s">
        <v>189</v>
      </c>
      <c r="E175" s="219" t="s">
        <v>22</v>
      </c>
      <c r="F175" s="220" t="s">
        <v>2546</v>
      </c>
      <c r="G175" s="217"/>
      <c r="H175" s="221">
        <v>1</v>
      </c>
      <c r="I175" s="222"/>
      <c r="J175" s="217"/>
      <c r="K175" s="217"/>
      <c r="L175" s="223"/>
      <c r="M175" s="224"/>
      <c r="N175" s="225"/>
      <c r="O175" s="225"/>
      <c r="P175" s="225"/>
      <c r="Q175" s="225"/>
      <c r="R175" s="225"/>
      <c r="S175" s="225"/>
      <c r="T175" s="226"/>
      <c r="AT175" s="227" t="s">
        <v>189</v>
      </c>
      <c r="AU175" s="227" t="s">
        <v>84</v>
      </c>
      <c r="AV175" s="12" t="s">
        <v>84</v>
      </c>
      <c r="AW175" s="12" t="s">
        <v>39</v>
      </c>
      <c r="AX175" s="12" t="s">
        <v>76</v>
      </c>
      <c r="AY175" s="227" t="s">
        <v>179</v>
      </c>
    </row>
    <row r="176" spans="2:65" s="13" customFormat="1" ht="13.5">
      <c r="B176" s="228"/>
      <c r="C176" s="229"/>
      <c r="D176" s="230" t="s">
        <v>189</v>
      </c>
      <c r="E176" s="231" t="s">
        <v>22</v>
      </c>
      <c r="F176" s="232" t="s">
        <v>191</v>
      </c>
      <c r="G176" s="229"/>
      <c r="H176" s="233">
        <v>1</v>
      </c>
      <c r="I176" s="234"/>
      <c r="J176" s="229"/>
      <c r="K176" s="229"/>
      <c r="L176" s="235"/>
      <c r="M176" s="236"/>
      <c r="N176" s="237"/>
      <c r="O176" s="237"/>
      <c r="P176" s="237"/>
      <c r="Q176" s="237"/>
      <c r="R176" s="237"/>
      <c r="S176" s="237"/>
      <c r="T176" s="238"/>
      <c r="AT176" s="239" t="s">
        <v>189</v>
      </c>
      <c r="AU176" s="239" t="s">
        <v>84</v>
      </c>
      <c r="AV176" s="13" t="s">
        <v>187</v>
      </c>
      <c r="AW176" s="13" t="s">
        <v>39</v>
      </c>
      <c r="AX176" s="13" t="s">
        <v>24</v>
      </c>
      <c r="AY176" s="239" t="s">
        <v>179</v>
      </c>
    </row>
    <row r="177" spans="2:65" s="1" customFormat="1" ht="44.25" customHeight="1">
      <c r="B177" s="41"/>
      <c r="C177" s="254" t="s">
        <v>197</v>
      </c>
      <c r="D177" s="254" t="s">
        <v>267</v>
      </c>
      <c r="E177" s="255" t="s">
        <v>2547</v>
      </c>
      <c r="F177" s="256" t="s">
        <v>2548</v>
      </c>
      <c r="G177" s="257" t="s">
        <v>328</v>
      </c>
      <c r="H177" s="258">
        <v>1</v>
      </c>
      <c r="I177" s="259"/>
      <c r="J177" s="260">
        <f>ROUND(I177*H177,2)</f>
        <v>0</v>
      </c>
      <c r="K177" s="256" t="s">
        <v>2237</v>
      </c>
      <c r="L177" s="261"/>
      <c r="M177" s="262" t="s">
        <v>22</v>
      </c>
      <c r="N177" s="263" t="s">
        <v>47</v>
      </c>
      <c r="O177" s="42"/>
      <c r="P177" s="213">
        <f>O177*H177</f>
        <v>0</v>
      </c>
      <c r="Q177" s="213">
        <v>2.1999999999999999E-2</v>
      </c>
      <c r="R177" s="213">
        <f>Q177*H177</f>
        <v>2.1999999999999999E-2</v>
      </c>
      <c r="S177" s="213">
        <v>0</v>
      </c>
      <c r="T177" s="214">
        <f>S177*H177</f>
        <v>0</v>
      </c>
      <c r="AR177" s="24" t="s">
        <v>311</v>
      </c>
      <c r="AT177" s="24" t="s">
        <v>267</v>
      </c>
      <c r="AU177" s="24" t="s">
        <v>84</v>
      </c>
      <c r="AY177" s="24" t="s">
        <v>179</v>
      </c>
      <c r="BE177" s="215">
        <f>IF(N177="základní",J177,0)</f>
        <v>0</v>
      </c>
      <c r="BF177" s="215">
        <f>IF(N177="snížená",J177,0)</f>
        <v>0</v>
      </c>
      <c r="BG177" s="215">
        <f>IF(N177="zákl. přenesená",J177,0)</f>
        <v>0</v>
      </c>
      <c r="BH177" s="215">
        <f>IF(N177="sníž. přenesená",J177,0)</f>
        <v>0</v>
      </c>
      <c r="BI177" s="215">
        <f>IF(N177="nulová",J177,0)</f>
        <v>0</v>
      </c>
      <c r="BJ177" s="24" t="s">
        <v>24</v>
      </c>
      <c r="BK177" s="215">
        <f>ROUND(I177*H177,2)</f>
        <v>0</v>
      </c>
      <c r="BL177" s="24" t="s">
        <v>266</v>
      </c>
      <c r="BM177" s="24" t="s">
        <v>2549</v>
      </c>
    </row>
    <row r="178" spans="2:65" s="1" customFormat="1" ht="31.5" customHeight="1">
      <c r="B178" s="41"/>
      <c r="C178" s="204" t="s">
        <v>187</v>
      </c>
      <c r="D178" s="204" t="s">
        <v>182</v>
      </c>
      <c r="E178" s="205" t="s">
        <v>2550</v>
      </c>
      <c r="F178" s="206" t="s">
        <v>2551</v>
      </c>
      <c r="G178" s="207" t="s">
        <v>328</v>
      </c>
      <c r="H178" s="208">
        <v>1</v>
      </c>
      <c r="I178" s="209"/>
      <c r="J178" s="210">
        <f>ROUND(I178*H178,2)</f>
        <v>0</v>
      </c>
      <c r="K178" s="206" t="s">
        <v>2237</v>
      </c>
      <c r="L178" s="61"/>
      <c r="M178" s="211" t="s">
        <v>22</v>
      </c>
      <c r="N178" s="212" t="s">
        <v>47</v>
      </c>
      <c r="O178" s="42"/>
      <c r="P178" s="213">
        <f>O178*H178</f>
        <v>0</v>
      </c>
      <c r="Q178" s="213">
        <v>0</v>
      </c>
      <c r="R178" s="213">
        <f>Q178*H178</f>
        <v>0</v>
      </c>
      <c r="S178" s="213">
        <v>0</v>
      </c>
      <c r="T178" s="214">
        <f>S178*H178</f>
        <v>0</v>
      </c>
      <c r="AR178" s="24" t="s">
        <v>266</v>
      </c>
      <c r="AT178" s="24" t="s">
        <v>182</v>
      </c>
      <c r="AU178" s="24" t="s">
        <v>84</v>
      </c>
      <c r="AY178" s="24" t="s">
        <v>179</v>
      </c>
      <c r="BE178" s="215">
        <f>IF(N178="základní",J178,0)</f>
        <v>0</v>
      </c>
      <c r="BF178" s="215">
        <f>IF(N178="snížená",J178,0)</f>
        <v>0</v>
      </c>
      <c r="BG178" s="215">
        <f>IF(N178="zákl. přenesená",J178,0)</f>
        <v>0</v>
      </c>
      <c r="BH178" s="215">
        <f>IF(N178="sníž. přenesená",J178,0)</f>
        <v>0</v>
      </c>
      <c r="BI178" s="215">
        <f>IF(N178="nulová",J178,0)</f>
        <v>0</v>
      </c>
      <c r="BJ178" s="24" t="s">
        <v>24</v>
      </c>
      <c r="BK178" s="215">
        <f>ROUND(I178*H178,2)</f>
        <v>0</v>
      </c>
      <c r="BL178" s="24" t="s">
        <v>266</v>
      </c>
      <c r="BM178" s="24" t="s">
        <v>2552</v>
      </c>
    </row>
    <row r="179" spans="2:65" s="1" customFormat="1" ht="31.5" customHeight="1">
      <c r="B179" s="41"/>
      <c r="C179" s="204" t="s">
        <v>203</v>
      </c>
      <c r="D179" s="204" t="s">
        <v>182</v>
      </c>
      <c r="E179" s="205" t="s">
        <v>2553</v>
      </c>
      <c r="F179" s="206" t="s">
        <v>2554</v>
      </c>
      <c r="G179" s="207" t="s">
        <v>328</v>
      </c>
      <c r="H179" s="208">
        <v>3</v>
      </c>
      <c r="I179" s="209"/>
      <c r="J179" s="210">
        <f>ROUND(I179*H179,2)</f>
        <v>0</v>
      </c>
      <c r="K179" s="206" t="s">
        <v>186</v>
      </c>
      <c r="L179" s="61"/>
      <c r="M179" s="211" t="s">
        <v>22</v>
      </c>
      <c r="N179" s="212" t="s">
        <v>47</v>
      </c>
      <c r="O179" s="42"/>
      <c r="P179" s="213">
        <f>O179*H179</f>
        <v>0</v>
      </c>
      <c r="Q179" s="213">
        <v>0</v>
      </c>
      <c r="R179" s="213">
        <f>Q179*H179</f>
        <v>0</v>
      </c>
      <c r="S179" s="213">
        <v>0</v>
      </c>
      <c r="T179" s="214">
        <f>S179*H179</f>
        <v>0</v>
      </c>
      <c r="AR179" s="24" t="s">
        <v>266</v>
      </c>
      <c r="AT179" s="24" t="s">
        <v>182</v>
      </c>
      <c r="AU179" s="24" t="s">
        <v>84</v>
      </c>
      <c r="AY179" s="24" t="s">
        <v>179</v>
      </c>
      <c r="BE179" s="215">
        <f>IF(N179="základní",J179,0)</f>
        <v>0</v>
      </c>
      <c r="BF179" s="215">
        <f>IF(N179="snížená",J179,0)</f>
        <v>0</v>
      </c>
      <c r="BG179" s="215">
        <f>IF(N179="zákl. přenesená",J179,0)</f>
        <v>0</v>
      </c>
      <c r="BH179" s="215">
        <f>IF(N179="sníž. přenesená",J179,0)</f>
        <v>0</v>
      </c>
      <c r="BI179" s="215">
        <f>IF(N179="nulová",J179,0)</f>
        <v>0</v>
      </c>
      <c r="BJ179" s="24" t="s">
        <v>24</v>
      </c>
      <c r="BK179" s="215">
        <f>ROUND(I179*H179,2)</f>
        <v>0</v>
      </c>
      <c r="BL179" s="24" t="s">
        <v>266</v>
      </c>
      <c r="BM179" s="24" t="s">
        <v>2555</v>
      </c>
    </row>
    <row r="180" spans="2:65" s="14" customFormat="1" ht="13.5">
      <c r="B180" s="240"/>
      <c r="C180" s="241"/>
      <c r="D180" s="218" t="s">
        <v>189</v>
      </c>
      <c r="E180" s="242" t="s">
        <v>22</v>
      </c>
      <c r="F180" s="243" t="s">
        <v>2545</v>
      </c>
      <c r="G180" s="241"/>
      <c r="H180" s="244" t="s">
        <v>22</v>
      </c>
      <c r="I180" s="245"/>
      <c r="J180" s="241"/>
      <c r="K180" s="241"/>
      <c r="L180" s="246"/>
      <c r="M180" s="247"/>
      <c r="N180" s="248"/>
      <c r="O180" s="248"/>
      <c r="P180" s="248"/>
      <c r="Q180" s="248"/>
      <c r="R180" s="248"/>
      <c r="S180" s="248"/>
      <c r="T180" s="249"/>
      <c r="AT180" s="250" t="s">
        <v>189</v>
      </c>
      <c r="AU180" s="250" t="s">
        <v>84</v>
      </c>
      <c r="AV180" s="14" t="s">
        <v>24</v>
      </c>
      <c r="AW180" s="14" t="s">
        <v>39</v>
      </c>
      <c r="AX180" s="14" t="s">
        <v>76</v>
      </c>
      <c r="AY180" s="250" t="s">
        <v>179</v>
      </c>
    </row>
    <row r="181" spans="2:65" s="12" customFormat="1" ht="13.5">
      <c r="B181" s="216"/>
      <c r="C181" s="217"/>
      <c r="D181" s="218" t="s">
        <v>189</v>
      </c>
      <c r="E181" s="219" t="s">
        <v>22</v>
      </c>
      <c r="F181" s="220" t="s">
        <v>2556</v>
      </c>
      <c r="G181" s="217"/>
      <c r="H181" s="221">
        <v>3</v>
      </c>
      <c r="I181" s="222"/>
      <c r="J181" s="217"/>
      <c r="K181" s="217"/>
      <c r="L181" s="223"/>
      <c r="M181" s="224"/>
      <c r="N181" s="225"/>
      <c r="O181" s="225"/>
      <c r="P181" s="225"/>
      <c r="Q181" s="225"/>
      <c r="R181" s="225"/>
      <c r="S181" s="225"/>
      <c r="T181" s="226"/>
      <c r="AT181" s="227" t="s">
        <v>189</v>
      </c>
      <c r="AU181" s="227" t="s">
        <v>84</v>
      </c>
      <c r="AV181" s="12" t="s">
        <v>84</v>
      </c>
      <c r="AW181" s="12" t="s">
        <v>39</v>
      </c>
      <c r="AX181" s="12" t="s">
        <v>76</v>
      </c>
      <c r="AY181" s="227" t="s">
        <v>179</v>
      </c>
    </row>
    <row r="182" spans="2:65" s="13" customFormat="1" ht="13.5">
      <c r="B182" s="228"/>
      <c r="C182" s="229"/>
      <c r="D182" s="230" t="s">
        <v>189</v>
      </c>
      <c r="E182" s="231" t="s">
        <v>22</v>
      </c>
      <c r="F182" s="232" t="s">
        <v>191</v>
      </c>
      <c r="G182" s="229"/>
      <c r="H182" s="233">
        <v>3</v>
      </c>
      <c r="I182" s="234"/>
      <c r="J182" s="229"/>
      <c r="K182" s="229"/>
      <c r="L182" s="235"/>
      <c r="M182" s="236"/>
      <c r="N182" s="237"/>
      <c r="O182" s="237"/>
      <c r="P182" s="237"/>
      <c r="Q182" s="237"/>
      <c r="R182" s="237"/>
      <c r="S182" s="237"/>
      <c r="T182" s="238"/>
      <c r="AT182" s="239" t="s">
        <v>189</v>
      </c>
      <c r="AU182" s="239" t="s">
        <v>84</v>
      </c>
      <c r="AV182" s="13" t="s">
        <v>187</v>
      </c>
      <c r="AW182" s="13" t="s">
        <v>39</v>
      </c>
      <c r="AX182" s="13" t="s">
        <v>24</v>
      </c>
      <c r="AY182" s="239" t="s">
        <v>179</v>
      </c>
    </row>
    <row r="183" spans="2:65" s="1" customFormat="1" ht="44.25" customHeight="1">
      <c r="B183" s="41"/>
      <c r="C183" s="254" t="s">
        <v>195</v>
      </c>
      <c r="D183" s="254" t="s">
        <v>267</v>
      </c>
      <c r="E183" s="255" t="s">
        <v>2557</v>
      </c>
      <c r="F183" s="256" t="s">
        <v>2558</v>
      </c>
      <c r="G183" s="257" t="s">
        <v>328</v>
      </c>
      <c r="H183" s="258">
        <v>2</v>
      </c>
      <c r="I183" s="259"/>
      <c r="J183" s="260">
        <f>ROUND(I183*H183,2)</f>
        <v>0</v>
      </c>
      <c r="K183" s="256" t="s">
        <v>2237</v>
      </c>
      <c r="L183" s="261"/>
      <c r="M183" s="262" t="s">
        <v>22</v>
      </c>
      <c r="N183" s="263" t="s">
        <v>47</v>
      </c>
      <c r="O183" s="42"/>
      <c r="P183" s="213">
        <f>O183*H183</f>
        <v>0</v>
      </c>
      <c r="Q183" s="213">
        <v>2.4299999999999999E-2</v>
      </c>
      <c r="R183" s="213">
        <f>Q183*H183</f>
        <v>4.8599999999999997E-2</v>
      </c>
      <c r="S183" s="213">
        <v>0</v>
      </c>
      <c r="T183" s="214">
        <f>S183*H183</f>
        <v>0</v>
      </c>
      <c r="AR183" s="24" t="s">
        <v>311</v>
      </c>
      <c r="AT183" s="24" t="s">
        <v>267</v>
      </c>
      <c r="AU183" s="24" t="s">
        <v>84</v>
      </c>
      <c r="AY183" s="24" t="s">
        <v>179</v>
      </c>
      <c r="BE183" s="215">
        <f>IF(N183="základní",J183,0)</f>
        <v>0</v>
      </c>
      <c r="BF183" s="215">
        <f>IF(N183="snížená",J183,0)</f>
        <v>0</v>
      </c>
      <c r="BG183" s="215">
        <f>IF(N183="zákl. přenesená",J183,0)</f>
        <v>0</v>
      </c>
      <c r="BH183" s="215">
        <f>IF(N183="sníž. přenesená",J183,0)</f>
        <v>0</v>
      </c>
      <c r="BI183" s="215">
        <f>IF(N183="nulová",J183,0)</f>
        <v>0</v>
      </c>
      <c r="BJ183" s="24" t="s">
        <v>24</v>
      </c>
      <c r="BK183" s="215">
        <f>ROUND(I183*H183,2)</f>
        <v>0</v>
      </c>
      <c r="BL183" s="24" t="s">
        <v>266</v>
      </c>
      <c r="BM183" s="24" t="s">
        <v>2559</v>
      </c>
    </row>
    <row r="184" spans="2:65" s="1" customFormat="1" ht="44.25" customHeight="1">
      <c r="B184" s="41"/>
      <c r="C184" s="254" t="s">
        <v>215</v>
      </c>
      <c r="D184" s="254" t="s">
        <v>267</v>
      </c>
      <c r="E184" s="255" t="s">
        <v>2560</v>
      </c>
      <c r="F184" s="256" t="s">
        <v>2561</v>
      </c>
      <c r="G184" s="257" t="s">
        <v>328</v>
      </c>
      <c r="H184" s="258">
        <v>1</v>
      </c>
      <c r="I184" s="259"/>
      <c r="J184" s="260">
        <f>ROUND(I184*H184,2)</f>
        <v>0</v>
      </c>
      <c r="K184" s="256" t="s">
        <v>2237</v>
      </c>
      <c r="L184" s="261"/>
      <c r="M184" s="262" t="s">
        <v>22</v>
      </c>
      <c r="N184" s="263" t="s">
        <v>47</v>
      </c>
      <c r="O184" s="42"/>
      <c r="P184" s="213">
        <f>O184*H184</f>
        <v>0</v>
      </c>
      <c r="Q184" s="213">
        <v>2.5700000000000001E-2</v>
      </c>
      <c r="R184" s="213">
        <f>Q184*H184</f>
        <v>2.5700000000000001E-2</v>
      </c>
      <c r="S184" s="213">
        <v>0</v>
      </c>
      <c r="T184" s="214">
        <f>S184*H184</f>
        <v>0</v>
      </c>
      <c r="AR184" s="24" t="s">
        <v>311</v>
      </c>
      <c r="AT184" s="24" t="s">
        <v>267</v>
      </c>
      <c r="AU184" s="24" t="s">
        <v>84</v>
      </c>
      <c r="AY184" s="24" t="s">
        <v>179</v>
      </c>
      <c r="BE184" s="215">
        <f>IF(N184="základní",J184,0)</f>
        <v>0</v>
      </c>
      <c r="BF184" s="215">
        <f>IF(N184="snížená",J184,0)</f>
        <v>0</v>
      </c>
      <c r="BG184" s="215">
        <f>IF(N184="zákl. přenesená",J184,0)</f>
        <v>0</v>
      </c>
      <c r="BH184" s="215">
        <f>IF(N184="sníž. přenesená",J184,0)</f>
        <v>0</v>
      </c>
      <c r="BI184" s="215">
        <f>IF(N184="nulová",J184,0)</f>
        <v>0</v>
      </c>
      <c r="BJ184" s="24" t="s">
        <v>24</v>
      </c>
      <c r="BK184" s="215">
        <f>ROUND(I184*H184,2)</f>
        <v>0</v>
      </c>
      <c r="BL184" s="24" t="s">
        <v>266</v>
      </c>
      <c r="BM184" s="24" t="s">
        <v>2562</v>
      </c>
    </row>
    <row r="185" spans="2:65" s="1" customFormat="1" ht="31.5" customHeight="1">
      <c r="B185" s="41"/>
      <c r="C185" s="204" t="s">
        <v>200</v>
      </c>
      <c r="D185" s="204" t="s">
        <v>182</v>
      </c>
      <c r="E185" s="205" t="s">
        <v>2563</v>
      </c>
      <c r="F185" s="206" t="s">
        <v>2564</v>
      </c>
      <c r="G185" s="207" t="s">
        <v>328</v>
      </c>
      <c r="H185" s="208">
        <v>6</v>
      </c>
      <c r="I185" s="209"/>
      <c r="J185" s="210">
        <f>ROUND(I185*H185,2)</f>
        <v>0</v>
      </c>
      <c r="K185" s="206" t="s">
        <v>186</v>
      </c>
      <c r="L185" s="61"/>
      <c r="M185" s="211" t="s">
        <v>22</v>
      </c>
      <c r="N185" s="212" t="s">
        <v>47</v>
      </c>
      <c r="O185" s="42"/>
      <c r="P185" s="213">
        <f>O185*H185</f>
        <v>0</v>
      </c>
      <c r="Q185" s="213">
        <v>0</v>
      </c>
      <c r="R185" s="213">
        <f>Q185*H185</f>
        <v>0</v>
      </c>
      <c r="S185" s="213">
        <v>0</v>
      </c>
      <c r="T185" s="214">
        <f>S185*H185</f>
        <v>0</v>
      </c>
      <c r="AR185" s="24" t="s">
        <v>266</v>
      </c>
      <c r="AT185" s="24" t="s">
        <v>182</v>
      </c>
      <c r="AU185" s="24" t="s">
        <v>84</v>
      </c>
      <c r="AY185" s="24" t="s">
        <v>179</v>
      </c>
      <c r="BE185" s="215">
        <f>IF(N185="základní",J185,0)</f>
        <v>0</v>
      </c>
      <c r="BF185" s="215">
        <f>IF(N185="snížená",J185,0)</f>
        <v>0</v>
      </c>
      <c r="BG185" s="215">
        <f>IF(N185="zákl. přenesená",J185,0)</f>
        <v>0</v>
      </c>
      <c r="BH185" s="215">
        <f>IF(N185="sníž. přenesená",J185,0)</f>
        <v>0</v>
      </c>
      <c r="BI185" s="215">
        <f>IF(N185="nulová",J185,0)</f>
        <v>0</v>
      </c>
      <c r="BJ185" s="24" t="s">
        <v>24</v>
      </c>
      <c r="BK185" s="215">
        <f>ROUND(I185*H185,2)</f>
        <v>0</v>
      </c>
      <c r="BL185" s="24" t="s">
        <v>266</v>
      </c>
      <c r="BM185" s="24" t="s">
        <v>2565</v>
      </c>
    </row>
    <row r="186" spans="2:65" s="14" customFormat="1" ht="13.5">
      <c r="B186" s="240"/>
      <c r="C186" s="241"/>
      <c r="D186" s="218" t="s">
        <v>189</v>
      </c>
      <c r="E186" s="242" t="s">
        <v>22</v>
      </c>
      <c r="F186" s="243" t="s">
        <v>2545</v>
      </c>
      <c r="G186" s="241"/>
      <c r="H186" s="244" t="s">
        <v>22</v>
      </c>
      <c r="I186" s="245"/>
      <c r="J186" s="241"/>
      <c r="K186" s="241"/>
      <c r="L186" s="246"/>
      <c r="M186" s="247"/>
      <c r="N186" s="248"/>
      <c r="O186" s="248"/>
      <c r="P186" s="248"/>
      <c r="Q186" s="248"/>
      <c r="R186" s="248"/>
      <c r="S186" s="248"/>
      <c r="T186" s="249"/>
      <c r="AT186" s="250" t="s">
        <v>189</v>
      </c>
      <c r="AU186" s="250" t="s">
        <v>84</v>
      </c>
      <c r="AV186" s="14" t="s">
        <v>24</v>
      </c>
      <c r="AW186" s="14" t="s">
        <v>39</v>
      </c>
      <c r="AX186" s="14" t="s">
        <v>76</v>
      </c>
      <c r="AY186" s="250" t="s">
        <v>179</v>
      </c>
    </row>
    <row r="187" spans="2:65" s="12" customFormat="1" ht="13.5">
      <c r="B187" s="216"/>
      <c r="C187" s="217"/>
      <c r="D187" s="218" t="s">
        <v>189</v>
      </c>
      <c r="E187" s="219" t="s">
        <v>22</v>
      </c>
      <c r="F187" s="220" t="s">
        <v>2566</v>
      </c>
      <c r="G187" s="217"/>
      <c r="H187" s="221">
        <v>6</v>
      </c>
      <c r="I187" s="222"/>
      <c r="J187" s="217"/>
      <c r="K187" s="217"/>
      <c r="L187" s="223"/>
      <c r="M187" s="224"/>
      <c r="N187" s="225"/>
      <c r="O187" s="225"/>
      <c r="P187" s="225"/>
      <c r="Q187" s="225"/>
      <c r="R187" s="225"/>
      <c r="S187" s="225"/>
      <c r="T187" s="226"/>
      <c r="AT187" s="227" t="s">
        <v>189</v>
      </c>
      <c r="AU187" s="227" t="s">
        <v>84</v>
      </c>
      <c r="AV187" s="12" t="s">
        <v>84</v>
      </c>
      <c r="AW187" s="12" t="s">
        <v>39</v>
      </c>
      <c r="AX187" s="12" t="s">
        <v>76</v>
      </c>
      <c r="AY187" s="227" t="s">
        <v>179</v>
      </c>
    </row>
    <row r="188" spans="2:65" s="13" customFormat="1" ht="13.5">
      <c r="B188" s="228"/>
      <c r="C188" s="229"/>
      <c r="D188" s="230" t="s">
        <v>189</v>
      </c>
      <c r="E188" s="231" t="s">
        <v>22</v>
      </c>
      <c r="F188" s="232" t="s">
        <v>191</v>
      </c>
      <c r="G188" s="229"/>
      <c r="H188" s="233">
        <v>6</v>
      </c>
      <c r="I188" s="234"/>
      <c r="J188" s="229"/>
      <c r="K188" s="229"/>
      <c r="L188" s="235"/>
      <c r="M188" s="236"/>
      <c r="N188" s="237"/>
      <c r="O188" s="237"/>
      <c r="P188" s="237"/>
      <c r="Q188" s="237"/>
      <c r="R188" s="237"/>
      <c r="S188" s="237"/>
      <c r="T188" s="238"/>
      <c r="AT188" s="239" t="s">
        <v>189</v>
      </c>
      <c r="AU188" s="239" t="s">
        <v>84</v>
      </c>
      <c r="AV188" s="13" t="s">
        <v>187</v>
      </c>
      <c r="AW188" s="13" t="s">
        <v>39</v>
      </c>
      <c r="AX188" s="13" t="s">
        <v>24</v>
      </c>
      <c r="AY188" s="239" t="s">
        <v>179</v>
      </c>
    </row>
    <row r="189" spans="2:65" s="1" customFormat="1" ht="44.25" customHeight="1">
      <c r="B189" s="41"/>
      <c r="C189" s="254" t="s">
        <v>224</v>
      </c>
      <c r="D189" s="254" t="s">
        <v>267</v>
      </c>
      <c r="E189" s="255" t="s">
        <v>2567</v>
      </c>
      <c r="F189" s="256" t="s">
        <v>2568</v>
      </c>
      <c r="G189" s="257" t="s">
        <v>328</v>
      </c>
      <c r="H189" s="258">
        <v>4</v>
      </c>
      <c r="I189" s="259"/>
      <c r="J189" s="260">
        <f>ROUND(I189*H189,2)</f>
        <v>0</v>
      </c>
      <c r="K189" s="256" t="s">
        <v>2237</v>
      </c>
      <c r="L189" s="261"/>
      <c r="M189" s="262" t="s">
        <v>22</v>
      </c>
      <c r="N189" s="263" t="s">
        <v>47</v>
      </c>
      <c r="O189" s="42"/>
      <c r="P189" s="213">
        <f>O189*H189</f>
        <v>0</v>
      </c>
      <c r="Q189" s="213">
        <v>1.2239999999999999E-2</v>
      </c>
      <c r="R189" s="213">
        <f>Q189*H189</f>
        <v>4.8959999999999997E-2</v>
      </c>
      <c r="S189" s="213">
        <v>0</v>
      </c>
      <c r="T189" s="214">
        <f>S189*H189</f>
        <v>0</v>
      </c>
      <c r="AR189" s="24" t="s">
        <v>311</v>
      </c>
      <c r="AT189" s="24" t="s">
        <v>267</v>
      </c>
      <c r="AU189" s="24" t="s">
        <v>84</v>
      </c>
      <c r="AY189" s="24" t="s">
        <v>179</v>
      </c>
      <c r="BE189" s="215">
        <f>IF(N189="základní",J189,0)</f>
        <v>0</v>
      </c>
      <c r="BF189" s="215">
        <f>IF(N189="snížená",J189,0)</f>
        <v>0</v>
      </c>
      <c r="BG189" s="215">
        <f>IF(N189="zákl. přenesená",J189,0)</f>
        <v>0</v>
      </c>
      <c r="BH189" s="215">
        <f>IF(N189="sníž. přenesená",J189,0)</f>
        <v>0</v>
      </c>
      <c r="BI189" s="215">
        <f>IF(N189="nulová",J189,0)</f>
        <v>0</v>
      </c>
      <c r="BJ189" s="24" t="s">
        <v>24</v>
      </c>
      <c r="BK189" s="215">
        <f>ROUND(I189*H189,2)</f>
        <v>0</v>
      </c>
      <c r="BL189" s="24" t="s">
        <v>266</v>
      </c>
      <c r="BM189" s="24" t="s">
        <v>2569</v>
      </c>
    </row>
    <row r="190" spans="2:65" s="1" customFormat="1" ht="44.25" customHeight="1">
      <c r="B190" s="41"/>
      <c r="C190" s="254" t="s">
        <v>29</v>
      </c>
      <c r="D190" s="254" t="s">
        <v>267</v>
      </c>
      <c r="E190" s="255" t="s">
        <v>2570</v>
      </c>
      <c r="F190" s="256" t="s">
        <v>2571</v>
      </c>
      <c r="G190" s="257" t="s">
        <v>328</v>
      </c>
      <c r="H190" s="258">
        <v>1</v>
      </c>
      <c r="I190" s="259"/>
      <c r="J190" s="260">
        <f>ROUND(I190*H190,2)</f>
        <v>0</v>
      </c>
      <c r="K190" s="256" t="s">
        <v>2237</v>
      </c>
      <c r="L190" s="261"/>
      <c r="M190" s="262" t="s">
        <v>22</v>
      </c>
      <c r="N190" s="263" t="s">
        <v>47</v>
      </c>
      <c r="O190" s="42"/>
      <c r="P190" s="213">
        <f>O190*H190</f>
        <v>0</v>
      </c>
      <c r="Q190" s="213">
        <v>3.0839999999999999E-2</v>
      </c>
      <c r="R190" s="213">
        <f>Q190*H190</f>
        <v>3.0839999999999999E-2</v>
      </c>
      <c r="S190" s="213">
        <v>0</v>
      </c>
      <c r="T190" s="214">
        <f>S190*H190</f>
        <v>0</v>
      </c>
      <c r="AR190" s="24" t="s">
        <v>311</v>
      </c>
      <c r="AT190" s="24" t="s">
        <v>267</v>
      </c>
      <c r="AU190" s="24" t="s">
        <v>84</v>
      </c>
      <c r="AY190" s="24" t="s">
        <v>179</v>
      </c>
      <c r="BE190" s="215">
        <f>IF(N190="základní",J190,0)</f>
        <v>0</v>
      </c>
      <c r="BF190" s="215">
        <f>IF(N190="snížená",J190,0)</f>
        <v>0</v>
      </c>
      <c r="BG190" s="215">
        <f>IF(N190="zákl. přenesená",J190,0)</f>
        <v>0</v>
      </c>
      <c r="BH190" s="215">
        <f>IF(N190="sníž. přenesená",J190,0)</f>
        <v>0</v>
      </c>
      <c r="BI190" s="215">
        <f>IF(N190="nulová",J190,0)</f>
        <v>0</v>
      </c>
      <c r="BJ190" s="24" t="s">
        <v>24</v>
      </c>
      <c r="BK190" s="215">
        <f>ROUND(I190*H190,2)</f>
        <v>0</v>
      </c>
      <c r="BL190" s="24" t="s">
        <v>266</v>
      </c>
      <c r="BM190" s="24" t="s">
        <v>2572</v>
      </c>
    </row>
    <row r="191" spans="2:65" s="1" customFormat="1" ht="44.25" customHeight="1">
      <c r="B191" s="41"/>
      <c r="C191" s="254" t="s">
        <v>240</v>
      </c>
      <c r="D191" s="254" t="s">
        <v>267</v>
      </c>
      <c r="E191" s="255" t="s">
        <v>2573</v>
      </c>
      <c r="F191" s="256" t="s">
        <v>2574</v>
      </c>
      <c r="G191" s="257" t="s">
        <v>328</v>
      </c>
      <c r="H191" s="258">
        <v>1</v>
      </c>
      <c r="I191" s="259"/>
      <c r="J191" s="260">
        <f>ROUND(I191*H191,2)</f>
        <v>0</v>
      </c>
      <c r="K191" s="256" t="s">
        <v>2237</v>
      </c>
      <c r="L191" s="261"/>
      <c r="M191" s="262" t="s">
        <v>22</v>
      </c>
      <c r="N191" s="263" t="s">
        <v>47</v>
      </c>
      <c r="O191" s="42"/>
      <c r="P191" s="213">
        <f>O191*H191</f>
        <v>0</v>
      </c>
      <c r="Q191" s="213">
        <v>3.7319999999999999E-2</v>
      </c>
      <c r="R191" s="213">
        <f>Q191*H191</f>
        <v>3.7319999999999999E-2</v>
      </c>
      <c r="S191" s="213">
        <v>0</v>
      </c>
      <c r="T191" s="214">
        <f>S191*H191</f>
        <v>0</v>
      </c>
      <c r="AR191" s="24" t="s">
        <v>311</v>
      </c>
      <c r="AT191" s="24" t="s">
        <v>267</v>
      </c>
      <c r="AU191" s="24" t="s">
        <v>84</v>
      </c>
      <c r="AY191" s="24" t="s">
        <v>179</v>
      </c>
      <c r="BE191" s="215">
        <f>IF(N191="základní",J191,0)</f>
        <v>0</v>
      </c>
      <c r="BF191" s="215">
        <f>IF(N191="snížená",J191,0)</f>
        <v>0</v>
      </c>
      <c r="BG191" s="215">
        <f>IF(N191="zákl. přenesená",J191,0)</f>
        <v>0</v>
      </c>
      <c r="BH191" s="215">
        <f>IF(N191="sníž. přenesená",J191,0)</f>
        <v>0</v>
      </c>
      <c r="BI191" s="215">
        <f>IF(N191="nulová",J191,0)</f>
        <v>0</v>
      </c>
      <c r="BJ191" s="24" t="s">
        <v>24</v>
      </c>
      <c r="BK191" s="215">
        <f>ROUND(I191*H191,2)</f>
        <v>0</v>
      </c>
      <c r="BL191" s="24" t="s">
        <v>266</v>
      </c>
      <c r="BM191" s="24" t="s">
        <v>2575</v>
      </c>
    </row>
    <row r="192" spans="2:65" s="1" customFormat="1" ht="31.5" customHeight="1">
      <c r="B192" s="41"/>
      <c r="C192" s="204" t="s">
        <v>206</v>
      </c>
      <c r="D192" s="204" t="s">
        <v>182</v>
      </c>
      <c r="E192" s="205" t="s">
        <v>2576</v>
      </c>
      <c r="F192" s="206" t="s">
        <v>2577</v>
      </c>
      <c r="G192" s="207" t="s">
        <v>328</v>
      </c>
      <c r="H192" s="208">
        <v>1</v>
      </c>
      <c r="I192" s="209"/>
      <c r="J192" s="210">
        <f>ROUND(I192*H192,2)</f>
        <v>0</v>
      </c>
      <c r="K192" s="206" t="s">
        <v>186</v>
      </c>
      <c r="L192" s="61"/>
      <c r="M192" s="211" t="s">
        <v>22</v>
      </c>
      <c r="N192" s="212" t="s">
        <v>47</v>
      </c>
      <c r="O192" s="42"/>
      <c r="P192" s="213">
        <f>O192*H192</f>
        <v>0</v>
      </c>
      <c r="Q192" s="213">
        <v>0</v>
      </c>
      <c r="R192" s="213">
        <f>Q192*H192</f>
        <v>0</v>
      </c>
      <c r="S192" s="213">
        <v>0</v>
      </c>
      <c r="T192" s="214">
        <f>S192*H192</f>
        <v>0</v>
      </c>
      <c r="AR192" s="24" t="s">
        <v>266</v>
      </c>
      <c r="AT192" s="24" t="s">
        <v>182</v>
      </c>
      <c r="AU192" s="24" t="s">
        <v>84</v>
      </c>
      <c r="AY192" s="24" t="s">
        <v>179</v>
      </c>
      <c r="BE192" s="215">
        <f>IF(N192="základní",J192,0)</f>
        <v>0</v>
      </c>
      <c r="BF192" s="215">
        <f>IF(N192="snížená",J192,0)</f>
        <v>0</v>
      </c>
      <c r="BG192" s="215">
        <f>IF(N192="zákl. přenesená",J192,0)</f>
        <v>0</v>
      </c>
      <c r="BH192" s="215">
        <f>IF(N192="sníž. přenesená",J192,0)</f>
        <v>0</v>
      </c>
      <c r="BI192" s="215">
        <f>IF(N192="nulová",J192,0)</f>
        <v>0</v>
      </c>
      <c r="BJ192" s="24" t="s">
        <v>24</v>
      </c>
      <c r="BK192" s="215">
        <f>ROUND(I192*H192,2)</f>
        <v>0</v>
      </c>
      <c r="BL192" s="24" t="s">
        <v>266</v>
      </c>
      <c r="BM192" s="24" t="s">
        <v>2578</v>
      </c>
    </row>
    <row r="193" spans="2:65" s="14" customFormat="1" ht="13.5">
      <c r="B193" s="240"/>
      <c r="C193" s="241"/>
      <c r="D193" s="218" t="s">
        <v>189</v>
      </c>
      <c r="E193" s="242" t="s">
        <v>22</v>
      </c>
      <c r="F193" s="243" t="s">
        <v>2545</v>
      </c>
      <c r="G193" s="241"/>
      <c r="H193" s="244" t="s">
        <v>22</v>
      </c>
      <c r="I193" s="245"/>
      <c r="J193" s="241"/>
      <c r="K193" s="241"/>
      <c r="L193" s="246"/>
      <c r="M193" s="247"/>
      <c r="N193" s="248"/>
      <c r="O193" s="248"/>
      <c r="P193" s="248"/>
      <c r="Q193" s="248"/>
      <c r="R193" s="248"/>
      <c r="S193" s="248"/>
      <c r="T193" s="249"/>
      <c r="AT193" s="250" t="s">
        <v>189</v>
      </c>
      <c r="AU193" s="250" t="s">
        <v>84</v>
      </c>
      <c r="AV193" s="14" t="s">
        <v>24</v>
      </c>
      <c r="AW193" s="14" t="s">
        <v>39</v>
      </c>
      <c r="AX193" s="14" t="s">
        <v>76</v>
      </c>
      <c r="AY193" s="250" t="s">
        <v>179</v>
      </c>
    </row>
    <row r="194" spans="2:65" s="12" customFormat="1" ht="13.5">
      <c r="B194" s="216"/>
      <c r="C194" s="217"/>
      <c r="D194" s="218" t="s">
        <v>189</v>
      </c>
      <c r="E194" s="219" t="s">
        <v>22</v>
      </c>
      <c r="F194" s="220" t="s">
        <v>2546</v>
      </c>
      <c r="G194" s="217"/>
      <c r="H194" s="221">
        <v>1</v>
      </c>
      <c r="I194" s="222"/>
      <c r="J194" s="217"/>
      <c r="K194" s="217"/>
      <c r="L194" s="223"/>
      <c r="M194" s="224"/>
      <c r="N194" s="225"/>
      <c r="O194" s="225"/>
      <c r="P194" s="225"/>
      <c r="Q194" s="225"/>
      <c r="R194" s="225"/>
      <c r="S194" s="225"/>
      <c r="T194" s="226"/>
      <c r="AT194" s="227" t="s">
        <v>189</v>
      </c>
      <c r="AU194" s="227" t="s">
        <v>84</v>
      </c>
      <c r="AV194" s="12" t="s">
        <v>84</v>
      </c>
      <c r="AW194" s="12" t="s">
        <v>39</v>
      </c>
      <c r="AX194" s="12" t="s">
        <v>76</v>
      </c>
      <c r="AY194" s="227" t="s">
        <v>179</v>
      </c>
    </row>
    <row r="195" spans="2:65" s="13" customFormat="1" ht="13.5">
      <c r="B195" s="228"/>
      <c r="C195" s="229"/>
      <c r="D195" s="230" t="s">
        <v>189</v>
      </c>
      <c r="E195" s="231" t="s">
        <v>22</v>
      </c>
      <c r="F195" s="232" t="s">
        <v>191</v>
      </c>
      <c r="G195" s="229"/>
      <c r="H195" s="233">
        <v>1</v>
      </c>
      <c r="I195" s="234"/>
      <c r="J195" s="229"/>
      <c r="K195" s="229"/>
      <c r="L195" s="235"/>
      <c r="M195" s="236"/>
      <c r="N195" s="237"/>
      <c r="O195" s="237"/>
      <c r="P195" s="237"/>
      <c r="Q195" s="237"/>
      <c r="R195" s="237"/>
      <c r="S195" s="237"/>
      <c r="T195" s="238"/>
      <c r="AT195" s="239" t="s">
        <v>189</v>
      </c>
      <c r="AU195" s="239" t="s">
        <v>84</v>
      </c>
      <c r="AV195" s="13" t="s">
        <v>187</v>
      </c>
      <c r="AW195" s="13" t="s">
        <v>39</v>
      </c>
      <c r="AX195" s="13" t="s">
        <v>24</v>
      </c>
      <c r="AY195" s="239" t="s">
        <v>179</v>
      </c>
    </row>
    <row r="196" spans="2:65" s="1" customFormat="1" ht="44.25" customHeight="1">
      <c r="B196" s="41"/>
      <c r="C196" s="254" t="s">
        <v>253</v>
      </c>
      <c r="D196" s="254" t="s">
        <v>267</v>
      </c>
      <c r="E196" s="255" t="s">
        <v>2579</v>
      </c>
      <c r="F196" s="256" t="s">
        <v>2580</v>
      </c>
      <c r="G196" s="257" t="s">
        <v>328</v>
      </c>
      <c r="H196" s="258">
        <v>1</v>
      </c>
      <c r="I196" s="259"/>
      <c r="J196" s="260">
        <f>ROUND(I196*H196,2)</f>
        <v>0</v>
      </c>
      <c r="K196" s="256" t="s">
        <v>2237</v>
      </c>
      <c r="L196" s="261"/>
      <c r="M196" s="262" t="s">
        <v>22</v>
      </c>
      <c r="N196" s="263" t="s">
        <v>47</v>
      </c>
      <c r="O196" s="42"/>
      <c r="P196" s="213">
        <f>O196*H196</f>
        <v>0</v>
      </c>
      <c r="Q196" s="213">
        <v>1.6320000000000001E-2</v>
      </c>
      <c r="R196" s="213">
        <f>Q196*H196</f>
        <v>1.6320000000000001E-2</v>
      </c>
      <c r="S196" s="213">
        <v>0</v>
      </c>
      <c r="T196" s="214">
        <f>S196*H196</f>
        <v>0</v>
      </c>
      <c r="AR196" s="24" t="s">
        <v>311</v>
      </c>
      <c r="AT196" s="24" t="s">
        <v>267</v>
      </c>
      <c r="AU196" s="24" t="s">
        <v>84</v>
      </c>
      <c r="AY196" s="24" t="s">
        <v>179</v>
      </c>
      <c r="BE196" s="215">
        <f>IF(N196="základní",J196,0)</f>
        <v>0</v>
      </c>
      <c r="BF196" s="215">
        <f>IF(N196="snížená",J196,0)</f>
        <v>0</v>
      </c>
      <c r="BG196" s="215">
        <f>IF(N196="zákl. přenesená",J196,0)</f>
        <v>0</v>
      </c>
      <c r="BH196" s="215">
        <f>IF(N196="sníž. přenesená",J196,0)</f>
        <v>0</v>
      </c>
      <c r="BI196" s="215">
        <f>IF(N196="nulová",J196,0)</f>
        <v>0</v>
      </c>
      <c r="BJ196" s="24" t="s">
        <v>24</v>
      </c>
      <c r="BK196" s="215">
        <f>ROUND(I196*H196,2)</f>
        <v>0</v>
      </c>
      <c r="BL196" s="24" t="s">
        <v>266</v>
      </c>
      <c r="BM196" s="24" t="s">
        <v>2581</v>
      </c>
    </row>
    <row r="197" spans="2:65" s="1" customFormat="1" ht="31.5" customHeight="1">
      <c r="B197" s="41"/>
      <c r="C197" s="204" t="s">
        <v>213</v>
      </c>
      <c r="D197" s="204" t="s">
        <v>182</v>
      </c>
      <c r="E197" s="205" t="s">
        <v>2582</v>
      </c>
      <c r="F197" s="206" t="s">
        <v>2583</v>
      </c>
      <c r="G197" s="207" t="s">
        <v>212</v>
      </c>
      <c r="H197" s="208">
        <v>0.23</v>
      </c>
      <c r="I197" s="209"/>
      <c r="J197" s="210">
        <f>ROUND(I197*H197,2)</f>
        <v>0</v>
      </c>
      <c r="K197" s="206" t="s">
        <v>186</v>
      </c>
      <c r="L197" s="61"/>
      <c r="M197" s="211" t="s">
        <v>22</v>
      </c>
      <c r="N197" s="212" t="s">
        <v>47</v>
      </c>
      <c r="O197" s="42"/>
      <c r="P197" s="213">
        <f>O197*H197</f>
        <v>0</v>
      </c>
      <c r="Q197" s="213">
        <v>0</v>
      </c>
      <c r="R197" s="213">
        <f>Q197*H197</f>
        <v>0</v>
      </c>
      <c r="S197" s="213">
        <v>0</v>
      </c>
      <c r="T197" s="214">
        <f>S197*H197</f>
        <v>0</v>
      </c>
      <c r="AR197" s="24" t="s">
        <v>266</v>
      </c>
      <c r="AT197" s="24" t="s">
        <v>182</v>
      </c>
      <c r="AU197" s="24" t="s">
        <v>84</v>
      </c>
      <c r="AY197" s="24" t="s">
        <v>179</v>
      </c>
      <c r="BE197" s="215">
        <f>IF(N197="základní",J197,0)</f>
        <v>0</v>
      </c>
      <c r="BF197" s="215">
        <f>IF(N197="snížená",J197,0)</f>
        <v>0</v>
      </c>
      <c r="BG197" s="215">
        <f>IF(N197="zákl. přenesená",J197,0)</f>
        <v>0</v>
      </c>
      <c r="BH197" s="215">
        <f>IF(N197="sníž. přenesená",J197,0)</f>
        <v>0</v>
      </c>
      <c r="BI197" s="215">
        <f>IF(N197="nulová",J197,0)</f>
        <v>0</v>
      </c>
      <c r="BJ197" s="24" t="s">
        <v>24</v>
      </c>
      <c r="BK197" s="215">
        <f>ROUND(I197*H197,2)</f>
        <v>0</v>
      </c>
      <c r="BL197" s="24" t="s">
        <v>266</v>
      </c>
      <c r="BM197" s="24" t="s">
        <v>2584</v>
      </c>
    </row>
    <row r="198" spans="2:65" s="1" customFormat="1" ht="121.5">
      <c r="B198" s="41"/>
      <c r="C198" s="63"/>
      <c r="D198" s="230" t="s">
        <v>2203</v>
      </c>
      <c r="E198" s="63"/>
      <c r="F198" s="275" t="s">
        <v>2385</v>
      </c>
      <c r="G198" s="63"/>
      <c r="H198" s="63"/>
      <c r="I198" s="172"/>
      <c r="J198" s="63"/>
      <c r="K198" s="63"/>
      <c r="L198" s="61"/>
      <c r="M198" s="268"/>
      <c r="N198" s="42"/>
      <c r="O198" s="42"/>
      <c r="P198" s="42"/>
      <c r="Q198" s="42"/>
      <c r="R198" s="42"/>
      <c r="S198" s="42"/>
      <c r="T198" s="78"/>
      <c r="AT198" s="24" t="s">
        <v>2203</v>
      </c>
      <c r="AU198" s="24" t="s">
        <v>84</v>
      </c>
    </row>
    <row r="199" spans="2:65" s="1" customFormat="1" ht="44.25" customHeight="1">
      <c r="B199" s="41"/>
      <c r="C199" s="204" t="s">
        <v>10</v>
      </c>
      <c r="D199" s="204" t="s">
        <v>182</v>
      </c>
      <c r="E199" s="205" t="s">
        <v>2585</v>
      </c>
      <c r="F199" s="206" t="s">
        <v>2586</v>
      </c>
      <c r="G199" s="207" t="s">
        <v>212</v>
      </c>
      <c r="H199" s="208">
        <v>0.23</v>
      </c>
      <c r="I199" s="209"/>
      <c r="J199" s="210">
        <f>ROUND(I199*H199,2)</f>
        <v>0</v>
      </c>
      <c r="K199" s="206" t="s">
        <v>186</v>
      </c>
      <c r="L199" s="61"/>
      <c r="M199" s="211" t="s">
        <v>22</v>
      </c>
      <c r="N199" s="212" t="s">
        <v>47</v>
      </c>
      <c r="O199" s="42"/>
      <c r="P199" s="213">
        <f>O199*H199</f>
        <v>0</v>
      </c>
      <c r="Q199" s="213">
        <v>0</v>
      </c>
      <c r="R199" s="213">
        <f>Q199*H199</f>
        <v>0</v>
      </c>
      <c r="S199" s="213">
        <v>0</v>
      </c>
      <c r="T199" s="214">
        <f>S199*H199</f>
        <v>0</v>
      </c>
      <c r="AR199" s="24" t="s">
        <v>266</v>
      </c>
      <c r="AT199" s="24" t="s">
        <v>182</v>
      </c>
      <c r="AU199" s="24" t="s">
        <v>84</v>
      </c>
      <c r="AY199" s="24" t="s">
        <v>179</v>
      </c>
      <c r="BE199" s="215">
        <f>IF(N199="základní",J199,0)</f>
        <v>0</v>
      </c>
      <c r="BF199" s="215">
        <f>IF(N199="snížená",J199,0)</f>
        <v>0</v>
      </c>
      <c r="BG199" s="215">
        <f>IF(N199="zákl. přenesená",J199,0)</f>
        <v>0</v>
      </c>
      <c r="BH199" s="215">
        <f>IF(N199="sníž. přenesená",J199,0)</f>
        <v>0</v>
      </c>
      <c r="BI199" s="215">
        <f>IF(N199="nulová",J199,0)</f>
        <v>0</v>
      </c>
      <c r="BJ199" s="24" t="s">
        <v>24</v>
      </c>
      <c r="BK199" s="215">
        <f>ROUND(I199*H199,2)</f>
        <v>0</v>
      </c>
      <c r="BL199" s="24" t="s">
        <v>266</v>
      </c>
      <c r="BM199" s="24" t="s">
        <v>2587</v>
      </c>
    </row>
    <row r="200" spans="2:65" s="1" customFormat="1" ht="121.5">
      <c r="B200" s="41"/>
      <c r="C200" s="63"/>
      <c r="D200" s="218" t="s">
        <v>2203</v>
      </c>
      <c r="E200" s="63"/>
      <c r="F200" s="267" t="s">
        <v>2385</v>
      </c>
      <c r="G200" s="63"/>
      <c r="H200" s="63"/>
      <c r="I200" s="172"/>
      <c r="J200" s="63"/>
      <c r="K200" s="63"/>
      <c r="L200" s="61"/>
      <c r="M200" s="268"/>
      <c r="N200" s="42"/>
      <c r="O200" s="42"/>
      <c r="P200" s="42"/>
      <c r="Q200" s="42"/>
      <c r="R200" s="42"/>
      <c r="S200" s="42"/>
      <c r="T200" s="78"/>
      <c r="AT200" s="24" t="s">
        <v>2203</v>
      </c>
      <c r="AU200" s="24" t="s">
        <v>84</v>
      </c>
    </row>
    <row r="201" spans="2:65" s="11" customFormat="1" ht="29.85" customHeight="1">
      <c r="B201" s="187"/>
      <c r="C201" s="188"/>
      <c r="D201" s="201" t="s">
        <v>75</v>
      </c>
      <c r="E201" s="202" t="s">
        <v>2117</v>
      </c>
      <c r="F201" s="202" t="s">
        <v>2588</v>
      </c>
      <c r="G201" s="188"/>
      <c r="H201" s="188"/>
      <c r="I201" s="191"/>
      <c r="J201" s="203">
        <f>BK201</f>
        <v>0</v>
      </c>
      <c r="K201" s="188"/>
      <c r="L201" s="193"/>
      <c r="M201" s="194"/>
      <c r="N201" s="195"/>
      <c r="O201" s="195"/>
      <c r="P201" s="196">
        <f>SUM(P202:P203)</f>
        <v>0</v>
      </c>
      <c r="Q201" s="195"/>
      <c r="R201" s="196">
        <f>SUM(R202:R203)</f>
        <v>7.1500000000000001E-3</v>
      </c>
      <c r="S201" s="195"/>
      <c r="T201" s="197">
        <f>SUM(T202:T203)</f>
        <v>0</v>
      </c>
      <c r="AR201" s="198" t="s">
        <v>84</v>
      </c>
      <c r="AT201" s="199" t="s">
        <v>75</v>
      </c>
      <c r="AU201" s="199" t="s">
        <v>24</v>
      </c>
      <c r="AY201" s="198" t="s">
        <v>179</v>
      </c>
      <c r="BK201" s="200">
        <f>SUM(BK202:BK203)</f>
        <v>0</v>
      </c>
    </row>
    <row r="202" spans="2:65" s="1" customFormat="1" ht="31.5" customHeight="1">
      <c r="B202" s="41"/>
      <c r="C202" s="204" t="s">
        <v>24</v>
      </c>
      <c r="D202" s="204" t="s">
        <v>182</v>
      </c>
      <c r="E202" s="205" t="s">
        <v>2589</v>
      </c>
      <c r="F202" s="206" t="s">
        <v>2590</v>
      </c>
      <c r="G202" s="207" t="s">
        <v>372</v>
      </c>
      <c r="H202" s="208">
        <v>149</v>
      </c>
      <c r="I202" s="209"/>
      <c r="J202" s="210">
        <f>ROUND(I202*H202,2)</f>
        <v>0</v>
      </c>
      <c r="K202" s="206" t="s">
        <v>186</v>
      </c>
      <c r="L202" s="61"/>
      <c r="M202" s="211" t="s">
        <v>22</v>
      </c>
      <c r="N202" s="212" t="s">
        <v>47</v>
      </c>
      <c r="O202" s="42"/>
      <c r="P202" s="213">
        <f>O202*H202</f>
        <v>0</v>
      </c>
      <c r="Q202" s="213">
        <v>2.0000000000000002E-5</v>
      </c>
      <c r="R202" s="213">
        <f>Q202*H202</f>
        <v>2.9800000000000004E-3</v>
      </c>
      <c r="S202" s="213">
        <v>0</v>
      </c>
      <c r="T202" s="214">
        <f>S202*H202</f>
        <v>0</v>
      </c>
      <c r="AR202" s="24" t="s">
        <v>266</v>
      </c>
      <c r="AT202" s="24" t="s">
        <v>182</v>
      </c>
      <c r="AU202" s="24" t="s">
        <v>84</v>
      </c>
      <c r="AY202" s="24" t="s">
        <v>179</v>
      </c>
      <c r="BE202" s="215">
        <f>IF(N202="základní",J202,0)</f>
        <v>0</v>
      </c>
      <c r="BF202" s="215">
        <f>IF(N202="snížená",J202,0)</f>
        <v>0</v>
      </c>
      <c r="BG202" s="215">
        <f>IF(N202="zákl. přenesená",J202,0)</f>
        <v>0</v>
      </c>
      <c r="BH202" s="215">
        <f>IF(N202="sníž. přenesená",J202,0)</f>
        <v>0</v>
      </c>
      <c r="BI202" s="215">
        <f>IF(N202="nulová",J202,0)</f>
        <v>0</v>
      </c>
      <c r="BJ202" s="24" t="s">
        <v>24</v>
      </c>
      <c r="BK202" s="215">
        <f>ROUND(I202*H202,2)</f>
        <v>0</v>
      </c>
      <c r="BL202" s="24" t="s">
        <v>266</v>
      </c>
      <c r="BM202" s="24" t="s">
        <v>2591</v>
      </c>
    </row>
    <row r="203" spans="2:65" s="1" customFormat="1" ht="31.5" customHeight="1">
      <c r="B203" s="41"/>
      <c r="C203" s="204" t="s">
        <v>84</v>
      </c>
      <c r="D203" s="204" t="s">
        <v>182</v>
      </c>
      <c r="E203" s="205" t="s">
        <v>2592</v>
      </c>
      <c r="F203" s="206" t="s">
        <v>2593</v>
      </c>
      <c r="G203" s="207" t="s">
        <v>372</v>
      </c>
      <c r="H203" s="208">
        <v>139</v>
      </c>
      <c r="I203" s="209"/>
      <c r="J203" s="210">
        <f>ROUND(I203*H203,2)</f>
        <v>0</v>
      </c>
      <c r="K203" s="206" t="s">
        <v>186</v>
      </c>
      <c r="L203" s="61"/>
      <c r="M203" s="211" t="s">
        <v>22</v>
      </c>
      <c r="N203" s="269" t="s">
        <v>47</v>
      </c>
      <c r="O203" s="270"/>
      <c r="P203" s="271">
        <f>O203*H203</f>
        <v>0</v>
      </c>
      <c r="Q203" s="271">
        <v>3.0000000000000001E-5</v>
      </c>
      <c r="R203" s="271">
        <f>Q203*H203</f>
        <v>4.1700000000000001E-3</v>
      </c>
      <c r="S203" s="271">
        <v>0</v>
      </c>
      <c r="T203" s="272">
        <f>S203*H203</f>
        <v>0</v>
      </c>
      <c r="AR203" s="24" t="s">
        <v>266</v>
      </c>
      <c r="AT203" s="24" t="s">
        <v>182</v>
      </c>
      <c r="AU203" s="24" t="s">
        <v>84</v>
      </c>
      <c r="AY203" s="24" t="s">
        <v>179</v>
      </c>
      <c r="BE203" s="215">
        <f>IF(N203="základní",J203,0)</f>
        <v>0</v>
      </c>
      <c r="BF203" s="215">
        <f>IF(N203="snížená",J203,0)</f>
        <v>0</v>
      </c>
      <c r="BG203" s="215">
        <f>IF(N203="zákl. přenesená",J203,0)</f>
        <v>0</v>
      </c>
      <c r="BH203" s="215">
        <f>IF(N203="sníž. přenesená",J203,0)</f>
        <v>0</v>
      </c>
      <c r="BI203" s="215">
        <f>IF(N203="nulová",J203,0)</f>
        <v>0</v>
      </c>
      <c r="BJ203" s="24" t="s">
        <v>24</v>
      </c>
      <c r="BK203" s="215">
        <f>ROUND(I203*H203,2)</f>
        <v>0</v>
      </c>
      <c r="BL203" s="24" t="s">
        <v>266</v>
      </c>
      <c r="BM203" s="24" t="s">
        <v>2594</v>
      </c>
    </row>
    <row r="204" spans="2:65" s="1" customFormat="1" ht="6.95" customHeight="1">
      <c r="B204" s="56"/>
      <c r="C204" s="57"/>
      <c r="D204" s="57"/>
      <c r="E204" s="57"/>
      <c r="F204" s="57"/>
      <c r="G204" s="57"/>
      <c r="H204" s="57"/>
      <c r="I204" s="148"/>
      <c r="J204" s="57"/>
      <c r="K204" s="57"/>
      <c r="L204" s="61"/>
    </row>
  </sheetData>
  <sheetProtection algorithmName="SHA-512" hashValue="Zhoe1NjKtG29pAIqwpdbFyhtzuUOEs+IediJfuynG7udSMVPz9e4XsOkCg/QXV3TkVeUDsyxrhny7y+CnJoMhQ==" saltValue="uErcb/X2Pw9jE53LlA8mDg==" spinCount="100000" sheet="1" objects="1" scenarios="1" formatCells="0" formatColumns="0" formatRows="0" sort="0" autoFilter="0"/>
  <autoFilter ref="C87:K203"/>
  <mergeCells count="12">
    <mergeCell ref="G1:H1"/>
    <mergeCell ref="L2:V2"/>
    <mergeCell ref="E49:H49"/>
    <mergeCell ref="E51:H51"/>
    <mergeCell ref="E76:H76"/>
    <mergeCell ref="E78:H78"/>
    <mergeCell ref="E80:H80"/>
    <mergeCell ref="E7:H7"/>
    <mergeCell ref="E9:H9"/>
    <mergeCell ref="E11:H11"/>
    <mergeCell ref="E26:H26"/>
    <mergeCell ref="E47:H47"/>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9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108</v>
      </c>
      <c r="G1" s="410" t="s">
        <v>109</v>
      </c>
      <c r="H1" s="410"/>
      <c r="I1" s="124"/>
      <c r="J1" s="123" t="s">
        <v>110</v>
      </c>
      <c r="K1" s="122" t="s">
        <v>111</v>
      </c>
      <c r="L1" s="123" t="s">
        <v>112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402"/>
      <c r="M2" s="402"/>
      <c r="N2" s="402"/>
      <c r="O2" s="402"/>
      <c r="P2" s="402"/>
      <c r="Q2" s="402"/>
      <c r="R2" s="402"/>
      <c r="S2" s="402"/>
      <c r="T2" s="402"/>
      <c r="U2" s="402"/>
      <c r="V2" s="402"/>
      <c r="AT2" s="24" t="s">
        <v>98</v>
      </c>
    </row>
    <row r="3" spans="1:70" ht="6.95" customHeight="1">
      <c r="B3" s="25"/>
      <c r="C3" s="26"/>
      <c r="D3" s="26"/>
      <c r="E3" s="26"/>
      <c r="F3" s="26"/>
      <c r="G3" s="26"/>
      <c r="H3" s="26"/>
      <c r="I3" s="125"/>
      <c r="J3" s="26"/>
      <c r="K3" s="27"/>
      <c r="AT3" s="24" t="s">
        <v>84</v>
      </c>
    </row>
    <row r="4" spans="1:70" ht="36.950000000000003" customHeight="1">
      <c r="B4" s="28"/>
      <c r="C4" s="29"/>
      <c r="D4" s="30" t="s">
        <v>113</v>
      </c>
      <c r="E4" s="29"/>
      <c r="F4" s="29"/>
      <c r="G4" s="29"/>
      <c r="H4" s="29"/>
      <c r="I4" s="126"/>
      <c r="J4" s="29"/>
      <c r="K4" s="31"/>
      <c r="M4" s="32" t="s">
        <v>12</v>
      </c>
      <c r="AT4" s="24" t="s">
        <v>6</v>
      </c>
    </row>
    <row r="5" spans="1:70" ht="6.95" customHeight="1">
      <c r="B5" s="28"/>
      <c r="C5" s="29"/>
      <c r="D5" s="29"/>
      <c r="E5" s="29"/>
      <c r="F5" s="29"/>
      <c r="G5" s="29"/>
      <c r="H5" s="29"/>
      <c r="I5" s="126"/>
      <c r="J5" s="29"/>
      <c r="K5" s="31"/>
    </row>
    <row r="6" spans="1:70">
      <c r="B6" s="28"/>
      <c r="C6" s="29"/>
      <c r="D6" s="37" t="s">
        <v>18</v>
      </c>
      <c r="E6" s="29"/>
      <c r="F6" s="29"/>
      <c r="G6" s="29"/>
      <c r="H6" s="29"/>
      <c r="I6" s="126"/>
      <c r="J6" s="29"/>
      <c r="K6" s="31"/>
    </row>
    <row r="7" spans="1:70" ht="22.5" customHeight="1">
      <c r="B7" s="28"/>
      <c r="C7" s="29"/>
      <c r="D7" s="29"/>
      <c r="E7" s="403" t="str">
        <f>'Rekapitulace stavby'!K6</f>
        <v>Gymnázium Litomyšl - Modernizace laboratoří přírodovědných předmětů - PP</v>
      </c>
      <c r="F7" s="404"/>
      <c r="G7" s="404"/>
      <c r="H7" s="404"/>
      <c r="I7" s="126"/>
      <c r="J7" s="29"/>
      <c r="K7" s="31"/>
    </row>
    <row r="8" spans="1:70">
      <c r="B8" s="28"/>
      <c r="C8" s="29"/>
      <c r="D8" s="37" t="s">
        <v>114</v>
      </c>
      <c r="E8" s="29"/>
      <c r="F8" s="29"/>
      <c r="G8" s="29"/>
      <c r="H8" s="29"/>
      <c r="I8" s="126"/>
      <c r="J8" s="29"/>
      <c r="K8" s="31"/>
    </row>
    <row r="9" spans="1:70" s="1" customFormat="1" ht="22.5" customHeight="1">
      <c r="B9" s="41"/>
      <c r="C9" s="42"/>
      <c r="D9" s="42"/>
      <c r="E9" s="403" t="s">
        <v>115</v>
      </c>
      <c r="F9" s="405"/>
      <c r="G9" s="405"/>
      <c r="H9" s="405"/>
      <c r="I9" s="127"/>
      <c r="J9" s="42"/>
      <c r="K9" s="45"/>
    </row>
    <row r="10" spans="1:70" s="1" customFormat="1">
      <c r="B10" s="41"/>
      <c r="C10" s="42"/>
      <c r="D10" s="37" t="s">
        <v>116</v>
      </c>
      <c r="E10" s="42"/>
      <c r="F10" s="42"/>
      <c r="G10" s="42"/>
      <c r="H10" s="42"/>
      <c r="I10" s="127"/>
      <c r="J10" s="42"/>
      <c r="K10" s="45"/>
    </row>
    <row r="11" spans="1:70" s="1" customFormat="1" ht="36.950000000000003" customHeight="1">
      <c r="B11" s="41"/>
      <c r="C11" s="42"/>
      <c r="D11" s="42"/>
      <c r="E11" s="406" t="s">
        <v>2595</v>
      </c>
      <c r="F11" s="405"/>
      <c r="G11" s="405"/>
      <c r="H11" s="405"/>
      <c r="I11" s="127"/>
      <c r="J11" s="42"/>
      <c r="K11" s="45"/>
    </row>
    <row r="12" spans="1:70" s="1" customFormat="1" ht="13.5">
      <c r="B12" s="41"/>
      <c r="C12" s="42"/>
      <c r="D12" s="42"/>
      <c r="E12" s="42"/>
      <c r="F12" s="42"/>
      <c r="G12" s="42"/>
      <c r="H12" s="42"/>
      <c r="I12" s="127"/>
      <c r="J12" s="42"/>
      <c r="K12" s="45"/>
    </row>
    <row r="13" spans="1:70" s="1" customFormat="1" ht="14.45" customHeight="1">
      <c r="B13" s="41"/>
      <c r="C13" s="42"/>
      <c r="D13" s="37" t="s">
        <v>21</v>
      </c>
      <c r="E13" s="42"/>
      <c r="F13" s="35" t="s">
        <v>22</v>
      </c>
      <c r="G13" s="42"/>
      <c r="H13" s="42"/>
      <c r="I13" s="128" t="s">
        <v>23</v>
      </c>
      <c r="J13" s="35" t="s">
        <v>22</v>
      </c>
      <c r="K13" s="45"/>
    </row>
    <row r="14" spans="1:70" s="1" customFormat="1" ht="14.45" customHeight="1">
      <c r="B14" s="41"/>
      <c r="C14" s="42"/>
      <c r="D14" s="37" t="s">
        <v>25</v>
      </c>
      <c r="E14" s="42"/>
      <c r="F14" s="35" t="s">
        <v>26</v>
      </c>
      <c r="G14" s="42"/>
      <c r="H14" s="42"/>
      <c r="I14" s="128" t="s">
        <v>27</v>
      </c>
      <c r="J14" s="129" t="str">
        <f>'Rekapitulace stavby'!AN8</f>
        <v>20.2.2017</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31</v>
      </c>
      <c r="E16" s="42"/>
      <c r="F16" s="42"/>
      <c r="G16" s="42"/>
      <c r="H16" s="42"/>
      <c r="I16" s="128" t="s">
        <v>32</v>
      </c>
      <c r="J16" s="35" t="s">
        <v>22</v>
      </c>
      <c r="K16" s="45"/>
    </row>
    <row r="17" spans="2:11" s="1" customFormat="1" ht="18" customHeight="1">
      <c r="B17" s="41"/>
      <c r="C17" s="42"/>
      <c r="D17" s="42"/>
      <c r="E17" s="35" t="s">
        <v>33</v>
      </c>
      <c r="F17" s="42"/>
      <c r="G17" s="42"/>
      <c r="H17" s="42"/>
      <c r="I17" s="128" t="s">
        <v>34</v>
      </c>
      <c r="J17" s="35" t="s">
        <v>22</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35</v>
      </c>
      <c r="E19" s="42"/>
      <c r="F19" s="42"/>
      <c r="G19" s="42"/>
      <c r="H19" s="42"/>
      <c r="I19" s="128" t="s">
        <v>32</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34</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37</v>
      </c>
      <c r="E22" s="42"/>
      <c r="F22" s="42"/>
      <c r="G22" s="42"/>
      <c r="H22" s="42"/>
      <c r="I22" s="128" t="s">
        <v>32</v>
      </c>
      <c r="J22" s="35" t="s">
        <v>22</v>
      </c>
      <c r="K22" s="45"/>
    </row>
    <row r="23" spans="2:11" s="1" customFormat="1" ht="18" customHeight="1">
      <c r="B23" s="41"/>
      <c r="C23" s="42"/>
      <c r="D23" s="42"/>
      <c r="E23" s="35" t="s">
        <v>38</v>
      </c>
      <c r="F23" s="42"/>
      <c r="G23" s="42"/>
      <c r="H23" s="42"/>
      <c r="I23" s="128" t="s">
        <v>34</v>
      </c>
      <c r="J23" s="35" t="s">
        <v>22</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40</v>
      </c>
      <c r="E25" s="42"/>
      <c r="F25" s="42"/>
      <c r="G25" s="42"/>
      <c r="H25" s="42"/>
      <c r="I25" s="127"/>
      <c r="J25" s="42"/>
      <c r="K25" s="45"/>
    </row>
    <row r="26" spans="2:11" s="7" customFormat="1" ht="22.5" customHeight="1">
      <c r="B26" s="130"/>
      <c r="C26" s="131"/>
      <c r="D26" s="131"/>
      <c r="E26" s="368" t="s">
        <v>22</v>
      </c>
      <c r="F26" s="368"/>
      <c r="G26" s="368"/>
      <c r="H26" s="368"/>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42</v>
      </c>
      <c r="E29" s="42"/>
      <c r="F29" s="42"/>
      <c r="G29" s="42"/>
      <c r="H29" s="42"/>
      <c r="I29" s="127"/>
      <c r="J29" s="137">
        <f>ROUND(J112,2)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44</v>
      </c>
      <c r="G31" s="42"/>
      <c r="H31" s="42"/>
      <c r="I31" s="138" t="s">
        <v>43</v>
      </c>
      <c r="J31" s="46" t="s">
        <v>45</v>
      </c>
      <c r="K31" s="45"/>
    </row>
    <row r="32" spans="2:11" s="1" customFormat="1" ht="14.45" customHeight="1">
      <c r="B32" s="41"/>
      <c r="C32" s="42"/>
      <c r="D32" s="49" t="s">
        <v>46</v>
      </c>
      <c r="E32" s="49" t="s">
        <v>47</v>
      </c>
      <c r="F32" s="139">
        <f>ROUND(SUM(BE112:BE395), 2)</f>
        <v>0</v>
      </c>
      <c r="G32" s="42"/>
      <c r="H32" s="42"/>
      <c r="I32" s="140">
        <v>0.21</v>
      </c>
      <c r="J32" s="139">
        <f>ROUND(ROUND((SUM(BE112:BE395)), 2)*I32, 2)</f>
        <v>0</v>
      </c>
      <c r="K32" s="45"/>
    </row>
    <row r="33" spans="2:11" s="1" customFormat="1" ht="14.45" customHeight="1">
      <c r="B33" s="41"/>
      <c r="C33" s="42"/>
      <c r="D33" s="42"/>
      <c r="E33" s="49" t="s">
        <v>48</v>
      </c>
      <c r="F33" s="139">
        <f>ROUND(SUM(BF112:BF395), 2)</f>
        <v>0</v>
      </c>
      <c r="G33" s="42"/>
      <c r="H33" s="42"/>
      <c r="I33" s="140">
        <v>0.15</v>
      </c>
      <c r="J33" s="139">
        <f>ROUND(ROUND((SUM(BF112:BF395)), 2)*I33, 2)</f>
        <v>0</v>
      </c>
      <c r="K33" s="45"/>
    </row>
    <row r="34" spans="2:11" s="1" customFormat="1" ht="14.45" hidden="1" customHeight="1">
      <c r="B34" s="41"/>
      <c r="C34" s="42"/>
      <c r="D34" s="42"/>
      <c r="E34" s="49" t="s">
        <v>49</v>
      </c>
      <c r="F34" s="139">
        <f>ROUND(SUM(BG112:BG395), 2)</f>
        <v>0</v>
      </c>
      <c r="G34" s="42"/>
      <c r="H34" s="42"/>
      <c r="I34" s="140">
        <v>0.21</v>
      </c>
      <c r="J34" s="139">
        <v>0</v>
      </c>
      <c r="K34" s="45"/>
    </row>
    <row r="35" spans="2:11" s="1" customFormat="1" ht="14.45" hidden="1" customHeight="1">
      <c r="B35" s="41"/>
      <c r="C35" s="42"/>
      <c r="D35" s="42"/>
      <c r="E35" s="49" t="s">
        <v>50</v>
      </c>
      <c r="F35" s="139">
        <f>ROUND(SUM(BH112:BH395), 2)</f>
        <v>0</v>
      </c>
      <c r="G35" s="42"/>
      <c r="H35" s="42"/>
      <c r="I35" s="140">
        <v>0.15</v>
      </c>
      <c r="J35" s="139">
        <v>0</v>
      </c>
      <c r="K35" s="45"/>
    </row>
    <row r="36" spans="2:11" s="1" customFormat="1" ht="14.45" hidden="1" customHeight="1">
      <c r="B36" s="41"/>
      <c r="C36" s="42"/>
      <c r="D36" s="42"/>
      <c r="E36" s="49" t="s">
        <v>51</v>
      </c>
      <c r="F36" s="139">
        <f>ROUND(SUM(BI112:BI395),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52</v>
      </c>
      <c r="E38" s="79"/>
      <c r="F38" s="79"/>
      <c r="G38" s="143" t="s">
        <v>53</v>
      </c>
      <c r="H38" s="144" t="s">
        <v>54</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118</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22.5" customHeight="1">
      <c r="B47" s="41"/>
      <c r="C47" s="42"/>
      <c r="D47" s="42"/>
      <c r="E47" s="403" t="str">
        <f>E7</f>
        <v>Gymnázium Litomyšl - Modernizace laboratoří přírodovědných předmětů - PP</v>
      </c>
      <c r="F47" s="404"/>
      <c r="G47" s="404"/>
      <c r="H47" s="404"/>
      <c r="I47" s="127"/>
      <c r="J47" s="42"/>
      <c r="K47" s="45"/>
    </row>
    <row r="48" spans="2:11">
      <c r="B48" s="28"/>
      <c r="C48" s="37" t="s">
        <v>114</v>
      </c>
      <c r="D48" s="29"/>
      <c r="E48" s="29"/>
      <c r="F48" s="29"/>
      <c r="G48" s="29"/>
      <c r="H48" s="29"/>
      <c r="I48" s="126"/>
      <c r="J48" s="29"/>
      <c r="K48" s="31"/>
    </row>
    <row r="49" spans="2:47" s="1" customFormat="1" ht="22.5" customHeight="1">
      <c r="B49" s="41"/>
      <c r="C49" s="42"/>
      <c r="D49" s="42"/>
      <c r="E49" s="403" t="s">
        <v>115</v>
      </c>
      <c r="F49" s="405"/>
      <c r="G49" s="405"/>
      <c r="H49" s="405"/>
      <c r="I49" s="127"/>
      <c r="J49" s="42"/>
      <c r="K49" s="45"/>
    </row>
    <row r="50" spans="2:47" s="1" customFormat="1" ht="14.45" customHeight="1">
      <c r="B50" s="41"/>
      <c r="C50" s="37" t="s">
        <v>116</v>
      </c>
      <c r="D50" s="42"/>
      <c r="E50" s="42"/>
      <c r="F50" s="42"/>
      <c r="G50" s="42"/>
      <c r="H50" s="42"/>
      <c r="I50" s="127"/>
      <c r="J50" s="42"/>
      <c r="K50" s="45"/>
    </row>
    <row r="51" spans="2:47" s="1" customFormat="1" ht="23.25" customHeight="1">
      <c r="B51" s="41"/>
      <c r="C51" s="42"/>
      <c r="D51" s="42"/>
      <c r="E51" s="406" t="str">
        <f>E11</f>
        <v>04 - Silnoproud, slaboproud</v>
      </c>
      <c r="F51" s="405"/>
      <c r="G51" s="405"/>
      <c r="H51" s="405"/>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25</v>
      </c>
      <c r="D53" s="42"/>
      <c r="E53" s="42"/>
      <c r="F53" s="35" t="str">
        <f>F14</f>
        <v>Litomyšl</v>
      </c>
      <c r="G53" s="42"/>
      <c r="H53" s="42"/>
      <c r="I53" s="128" t="s">
        <v>27</v>
      </c>
      <c r="J53" s="129" t="str">
        <f>IF(J14="","",J14)</f>
        <v>20.2.2017</v>
      </c>
      <c r="K53" s="45"/>
    </row>
    <row r="54" spans="2:47" s="1" customFormat="1" ht="6.95" customHeight="1">
      <c r="B54" s="41"/>
      <c r="C54" s="42"/>
      <c r="D54" s="42"/>
      <c r="E54" s="42"/>
      <c r="F54" s="42"/>
      <c r="G54" s="42"/>
      <c r="H54" s="42"/>
      <c r="I54" s="127"/>
      <c r="J54" s="42"/>
      <c r="K54" s="45"/>
    </row>
    <row r="55" spans="2:47" s="1" customFormat="1">
      <c r="B55" s="41"/>
      <c r="C55" s="37" t="s">
        <v>31</v>
      </c>
      <c r="D55" s="42"/>
      <c r="E55" s="42"/>
      <c r="F55" s="35" t="str">
        <f>E17</f>
        <v>Pardubický kraj, Komenského náměstí 125, Pardubice</v>
      </c>
      <c r="G55" s="42"/>
      <c r="H55" s="42"/>
      <c r="I55" s="128" t="s">
        <v>37</v>
      </c>
      <c r="J55" s="35" t="str">
        <f>E23</f>
        <v>KIP spol. s r.o., Toulovcovo náměstí 156</v>
      </c>
      <c r="K55" s="45"/>
    </row>
    <row r="56" spans="2:47" s="1" customFormat="1" ht="14.45" customHeight="1">
      <c r="B56" s="41"/>
      <c r="C56" s="37" t="s">
        <v>35</v>
      </c>
      <c r="D56" s="42"/>
      <c r="E56" s="42"/>
      <c r="F56" s="35" t="str">
        <f>IF(E20="","",E20)</f>
        <v/>
      </c>
      <c r="G56" s="42"/>
      <c r="H56" s="42"/>
      <c r="I56" s="127"/>
      <c r="J56" s="42"/>
      <c r="K56" s="45"/>
    </row>
    <row r="57" spans="2:47" s="1" customFormat="1" ht="10.35" customHeight="1">
      <c r="B57" s="41"/>
      <c r="C57" s="42"/>
      <c r="D57" s="42"/>
      <c r="E57" s="42"/>
      <c r="F57" s="42"/>
      <c r="G57" s="42"/>
      <c r="H57" s="42"/>
      <c r="I57" s="127"/>
      <c r="J57" s="42"/>
      <c r="K57" s="45"/>
    </row>
    <row r="58" spans="2:47" s="1" customFormat="1" ht="29.25" customHeight="1">
      <c r="B58" s="41"/>
      <c r="C58" s="153" t="s">
        <v>119</v>
      </c>
      <c r="D58" s="141"/>
      <c r="E58" s="141"/>
      <c r="F58" s="141"/>
      <c r="G58" s="141"/>
      <c r="H58" s="141"/>
      <c r="I58" s="154"/>
      <c r="J58" s="155" t="s">
        <v>120</v>
      </c>
      <c r="K58" s="156"/>
    </row>
    <row r="59" spans="2:47" s="1" customFormat="1" ht="10.35" customHeight="1">
      <c r="B59" s="41"/>
      <c r="C59" s="42"/>
      <c r="D59" s="42"/>
      <c r="E59" s="42"/>
      <c r="F59" s="42"/>
      <c r="G59" s="42"/>
      <c r="H59" s="42"/>
      <c r="I59" s="127"/>
      <c r="J59" s="42"/>
      <c r="K59" s="45"/>
    </row>
    <row r="60" spans="2:47" s="1" customFormat="1" ht="29.25" customHeight="1">
      <c r="B60" s="41"/>
      <c r="C60" s="157" t="s">
        <v>121</v>
      </c>
      <c r="D60" s="42"/>
      <c r="E60" s="42"/>
      <c r="F60" s="42"/>
      <c r="G60" s="42"/>
      <c r="H60" s="42"/>
      <c r="I60" s="127"/>
      <c r="J60" s="137">
        <f>J112</f>
        <v>0</v>
      </c>
      <c r="K60" s="45"/>
      <c r="AU60" s="24" t="s">
        <v>122</v>
      </c>
    </row>
    <row r="61" spans="2:47" s="8" customFormat="1" ht="24.95" customHeight="1">
      <c r="B61" s="158"/>
      <c r="C61" s="159"/>
      <c r="D61" s="160" t="s">
        <v>2596</v>
      </c>
      <c r="E61" s="161"/>
      <c r="F61" s="161"/>
      <c r="G61" s="161"/>
      <c r="H61" s="161"/>
      <c r="I61" s="162"/>
      <c r="J61" s="163">
        <f>J113</f>
        <v>0</v>
      </c>
      <c r="K61" s="164"/>
    </row>
    <row r="62" spans="2:47" s="8" customFormat="1" ht="24.95" customHeight="1">
      <c r="B62" s="158"/>
      <c r="C62" s="159"/>
      <c r="D62" s="160" t="s">
        <v>2597</v>
      </c>
      <c r="E62" s="161"/>
      <c r="F62" s="161"/>
      <c r="G62" s="161"/>
      <c r="H62" s="161"/>
      <c r="I62" s="162"/>
      <c r="J62" s="163">
        <f>J147</f>
        <v>0</v>
      </c>
      <c r="K62" s="164"/>
    </row>
    <row r="63" spans="2:47" s="8" customFormat="1" ht="24.95" customHeight="1">
      <c r="B63" s="158"/>
      <c r="C63" s="159"/>
      <c r="D63" s="160" t="s">
        <v>2598</v>
      </c>
      <c r="E63" s="161"/>
      <c r="F63" s="161"/>
      <c r="G63" s="161"/>
      <c r="H63" s="161"/>
      <c r="I63" s="162"/>
      <c r="J63" s="163">
        <f>J154</f>
        <v>0</v>
      </c>
      <c r="K63" s="164"/>
    </row>
    <row r="64" spans="2:47" s="8" customFormat="1" ht="24.95" customHeight="1">
      <c r="B64" s="158"/>
      <c r="C64" s="159"/>
      <c r="D64" s="160" t="s">
        <v>2599</v>
      </c>
      <c r="E64" s="161"/>
      <c r="F64" s="161"/>
      <c r="G64" s="161"/>
      <c r="H64" s="161"/>
      <c r="I64" s="162"/>
      <c r="J64" s="163">
        <f>J187</f>
        <v>0</v>
      </c>
      <c r="K64" s="164"/>
    </row>
    <row r="65" spans="2:11" s="8" customFormat="1" ht="24.95" customHeight="1">
      <c r="B65" s="158"/>
      <c r="C65" s="159"/>
      <c r="D65" s="160" t="s">
        <v>2600</v>
      </c>
      <c r="E65" s="161"/>
      <c r="F65" s="161"/>
      <c r="G65" s="161"/>
      <c r="H65" s="161"/>
      <c r="I65" s="162"/>
      <c r="J65" s="163">
        <f>J207</f>
        <v>0</v>
      </c>
      <c r="K65" s="164"/>
    </row>
    <row r="66" spans="2:11" s="8" customFormat="1" ht="24.95" customHeight="1">
      <c r="B66" s="158"/>
      <c r="C66" s="159"/>
      <c r="D66" s="160" t="s">
        <v>2601</v>
      </c>
      <c r="E66" s="161"/>
      <c r="F66" s="161"/>
      <c r="G66" s="161"/>
      <c r="H66" s="161"/>
      <c r="I66" s="162"/>
      <c r="J66" s="163">
        <f>J214</f>
        <v>0</v>
      </c>
      <c r="K66" s="164"/>
    </row>
    <row r="67" spans="2:11" s="8" customFormat="1" ht="24.95" customHeight="1">
      <c r="B67" s="158"/>
      <c r="C67" s="159"/>
      <c r="D67" s="160" t="s">
        <v>2602</v>
      </c>
      <c r="E67" s="161"/>
      <c r="F67" s="161"/>
      <c r="G67" s="161"/>
      <c r="H67" s="161"/>
      <c r="I67" s="162"/>
      <c r="J67" s="163">
        <f>J231</f>
        <v>0</v>
      </c>
      <c r="K67" s="164"/>
    </row>
    <row r="68" spans="2:11" s="9" customFormat="1" ht="19.899999999999999" customHeight="1">
      <c r="B68" s="165"/>
      <c r="C68" s="166"/>
      <c r="D68" s="167" t="s">
        <v>2603</v>
      </c>
      <c r="E68" s="168"/>
      <c r="F68" s="168"/>
      <c r="G68" s="168"/>
      <c r="H68" s="168"/>
      <c r="I68" s="169"/>
      <c r="J68" s="170">
        <f>J232</f>
        <v>0</v>
      </c>
      <c r="K68" s="171"/>
    </row>
    <row r="69" spans="2:11" s="9" customFormat="1" ht="19.899999999999999" customHeight="1">
      <c r="B69" s="165"/>
      <c r="C69" s="166"/>
      <c r="D69" s="167" t="s">
        <v>2604</v>
      </c>
      <c r="E69" s="168"/>
      <c r="F69" s="168"/>
      <c r="G69" s="168"/>
      <c r="H69" s="168"/>
      <c r="I69" s="169"/>
      <c r="J69" s="170">
        <f>J236</f>
        <v>0</v>
      </c>
      <c r="K69" s="171"/>
    </row>
    <row r="70" spans="2:11" s="9" customFormat="1" ht="19.899999999999999" customHeight="1">
      <c r="B70" s="165"/>
      <c r="C70" s="166"/>
      <c r="D70" s="167" t="s">
        <v>2605</v>
      </c>
      <c r="E70" s="168"/>
      <c r="F70" s="168"/>
      <c r="G70" s="168"/>
      <c r="H70" s="168"/>
      <c r="I70" s="169"/>
      <c r="J70" s="170">
        <f>J240</f>
        <v>0</v>
      </c>
      <c r="K70" s="171"/>
    </row>
    <row r="71" spans="2:11" s="8" customFormat="1" ht="24.95" customHeight="1">
      <c r="B71" s="158"/>
      <c r="C71" s="159"/>
      <c r="D71" s="160" t="s">
        <v>2606</v>
      </c>
      <c r="E71" s="161"/>
      <c r="F71" s="161"/>
      <c r="G71" s="161"/>
      <c r="H71" s="161"/>
      <c r="I71" s="162"/>
      <c r="J71" s="163">
        <f>J250</f>
        <v>0</v>
      </c>
      <c r="K71" s="164"/>
    </row>
    <row r="72" spans="2:11" s="8" customFormat="1" ht="24.95" customHeight="1">
      <c r="B72" s="158"/>
      <c r="C72" s="159"/>
      <c r="D72" s="160" t="s">
        <v>2607</v>
      </c>
      <c r="E72" s="161"/>
      <c r="F72" s="161"/>
      <c r="G72" s="161"/>
      <c r="H72" s="161"/>
      <c r="I72" s="162"/>
      <c r="J72" s="163">
        <f>J257</f>
        <v>0</v>
      </c>
      <c r="K72" s="164"/>
    </row>
    <row r="73" spans="2:11" s="9" customFormat="1" ht="19.899999999999999" customHeight="1">
      <c r="B73" s="165"/>
      <c r="C73" s="166"/>
      <c r="D73" s="167" t="s">
        <v>2608</v>
      </c>
      <c r="E73" s="168"/>
      <c r="F73" s="168"/>
      <c r="G73" s="168"/>
      <c r="H73" s="168"/>
      <c r="I73" s="169"/>
      <c r="J73" s="170">
        <f>J258</f>
        <v>0</v>
      </c>
      <c r="K73" s="171"/>
    </row>
    <row r="74" spans="2:11" s="9" customFormat="1" ht="19.899999999999999" customHeight="1">
      <c r="B74" s="165"/>
      <c r="C74" s="166"/>
      <c r="D74" s="167" t="s">
        <v>2609</v>
      </c>
      <c r="E74" s="168"/>
      <c r="F74" s="168"/>
      <c r="G74" s="168"/>
      <c r="H74" s="168"/>
      <c r="I74" s="169"/>
      <c r="J74" s="170">
        <f>J262</f>
        <v>0</v>
      </c>
      <c r="K74" s="171"/>
    </row>
    <row r="75" spans="2:11" s="9" customFormat="1" ht="19.899999999999999" customHeight="1">
      <c r="B75" s="165"/>
      <c r="C75" s="166"/>
      <c r="D75" s="167" t="s">
        <v>2610</v>
      </c>
      <c r="E75" s="168"/>
      <c r="F75" s="168"/>
      <c r="G75" s="168"/>
      <c r="H75" s="168"/>
      <c r="I75" s="169"/>
      <c r="J75" s="170">
        <f>J266</f>
        <v>0</v>
      </c>
      <c r="K75" s="171"/>
    </row>
    <row r="76" spans="2:11" s="8" customFormat="1" ht="24.95" customHeight="1">
      <c r="B76" s="158"/>
      <c r="C76" s="159"/>
      <c r="D76" s="160" t="s">
        <v>2611</v>
      </c>
      <c r="E76" s="161"/>
      <c r="F76" s="161"/>
      <c r="G76" s="161"/>
      <c r="H76" s="161"/>
      <c r="I76" s="162"/>
      <c r="J76" s="163">
        <f>J276</f>
        <v>0</v>
      </c>
      <c r="K76" s="164"/>
    </row>
    <row r="77" spans="2:11" s="9" customFormat="1" ht="19.899999999999999" customHeight="1">
      <c r="B77" s="165"/>
      <c r="C77" s="166"/>
      <c r="D77" s="167" t="s">
        <v>2612</v>
      </c>
      <c r="E77" s="168"/>
      <c r="F77" s="168"/>
      <c r="G77" s="168"/>
      <c r="H77" s="168"/>
      <c r="I77" s="169"/>
      <c r="J77" s="170">
        <f>J277</f>
        <v>0</v>
      </c>
      <c r="K77" s="171"/>
    </row>
    <row r="78" spans="2:11" s="9" customFormat="1" ht="19.899999999999999" customHeight="1">
      <c r="B78" s="165"/>
      <c r="C78" s="166"/>
      <c r="D78" s="167" t="s">
        <v>2613</v>
      </c>
      <c r="E78" s="168"/>
      <c r="F78" s="168"/>
      <c r="G78" s="168"/>
      <c r="H78" s="168"/>
      <c r="I78" s="169"/>
      <c r="J78" s="170">
        <f>J293</f>
        <v>0</v>
      </c>
      <c r="K78" s="171"/>
    </row>
    <row r="79" spans="2:11" s="9" customFormat="1" ht="19.899999999999999" customHeight="1">
      <c r="B79" s="165"/>
      <c r="C79" s="166"/>
      <c r="D79" s="167" t="s">
        <v>2614</v>
      </c>
      <c r="E79" s="168"/>
      <c r="F79" s="168"/>
      <c r="G79" s="168"/>
      <c r="H79" s="168"/>
      <c r="I79" s="169"/>
      <c r="J79" s="170">
        <f>J300</f>
        <v>0</v>
      </c>
      <c r="K79" s="171"/>
    </row>
    <row r="80" spans="2:11" s="9" customFormat="1" ht="19.899999999999999" customHeight="1">
      <c r="B80" s="165"/>
      <c r="C80" s="166"/>
      <c r="D80" s="167" t="s">
        <v>2615</v>
      </c>
      <c r="E80" s="168"/>
      <c r="F80" s="168"/>
      <c r="G80" s="168"/>
      <c r="H80" s="168"/>
      <c r="I80" s="169"/>
      <c r="J80" s="170">
        <f>J304</f>
        <v>0</v>
      </c>
      <c r="K80" s="171"/>
    </row>
    <row r="81" spans="2:12" s="8" customFormat="1" ht="24.95" customHeight="1">
      <c r="B81" s="158"/>
      <c r="C81" s="159"/>
      <c r="D81" s="160" t="s">
        <v>2616</v>
      </c>
      <c r="E81" s="161"/>
      <c r="F81" s="161"/>
      <c r="G81" s="161"/>
      <c r="H81" s="161"/>
      <c r="I81" s="162"/>
      <c r="J81" s="163">
        <f>J309</f>
        <v>0</v>
      </c>
      <c r="K81" s="164"/>
    </row>
    <row r="82" spans="2:12" s="8" customFormat="1" ht="24.95" customHeight="1">
      <c r="B82" s="158"/>
      <c r="C82" s="159"/>
      <c r="D82" s="160" t="s">
        <v>2617</v>
      </c>
      <c r="E82" s="161"/>
      <c r="F82" s="161"/>
      <c r="G82" s="161"/>
      <c r="H82" s="161"/>
      <c r="I82" s="162"/>
      <c r="J82" s="163">
        <f>J315</f>
        <v>0</v>
      </c>
      <c r="K82" s="164"/>
    </row>
    <row r="83" spans="2:12" s="9" customFormat="1" ht="19.899999999999999" customHeight="1">
      <c r="B83" s="165"/>
      <c r="C83" s="166"/>
      <c r="D83" s="167" t="s">
        <v>2618</v>
      </c>
      <c r="E83" s="168"/>
      <c r="F83" s="168"/>
      <c r="G83" s="168"/>
      <c r="H83" s="168"/>
      <c r="I83" s="169"/>
      <c r="J83" s="170">
        <f>J316</f>
        <v>0</v>
      </c>
      <c r="K83" s="171"/>
    </row>
    <row r="84" spans="2:12" s="9" customFormat="1" ht="19.899999999999999" customHeight="1">
      <c r="B84" s="165"/>
      <c r="C84" s="166"/>
      <c r="D84" s="167" t="s">
        <v>2619</v>
      </c>
      <c r="E84" s="168"/>
      <c r="F84" s="168"/>
      <c r="G84" s="168"/>
      <c r="H84" s="168"/>
      <c r="I84" s="169"/>
      <c r="J84" s="170">
        <f>J331</f>
        <v>0</v>
      </c>
      <c r="K84" s="171"/>
    </row>
    <row r="85" spans="2:12" s="9" customFormat="1" ht="19.899999999999999" customHeight="1">
      <c r="B85" s="165"/>
      <c r="C85" s="166"/>
      <c r="D85" s="167" t="s">
        <v>2620</v>
      </c>
      <c r="E85" s="168"/>
      <c r="F85" s="168"/>
      <c r="G85" s="168"/>
      <c r="H85" s="168"/>
      <c r="I85" s="169"/>
      <c r="J85" s="170">
        <f>J338</f>
        <v>0</v>
      </c>
      <c r="K85" s="171"/>
    </row>
    <row r="86" spans="2:12" s="9" customFormat="1" ht="19.899999999999999" customHeight="1">
      <c r="B86" s="165"/>
      <c r="C86" s="166"/>
      <c r="D86" s="167" t="s">
        <v>2621</v>
      </c>
      <c r="E86" s="168"/>
      <c r="F86" s="168"/>
      <c r="G86" s="168"/>
      <c r="H86" s="168"/>
      <c r="I86" s="169"/>
      <c r="J86" s="170">
        <f>J342</f>
        <v>0</v>
      </c>
      <c r="K86" s="171"/>
    </row>
    <row r="87" spans="2:12" s="8" customFormat="1" ht="24.95" customHeight="1">
      <c r="B87" s="158"/>
      <c r="C87" s="159"/>
      <c r="D87" s="160" t="s">
        <v>2622</v>
      </c>
      <c r="E87" s="161"/>
      <c r="F87" s="161"/>
      <c r="G87" s="161"/>
      <c r="H87" s="161"/>
      <c r="I87" s="162"/>
      <c r="J87" s="163">
        <f>J346</f>
        <v>0</v>
      </c>
      <c r="K87" s="164"/>
    </row>
    <row r="88" spans="2:12" s="8" customFormat="1" ht="24.95" customHeight="1">
      <c r="B88" s="158"/>
      <c r="C88" s="159"/>
      <c r="D88" s="160" t="s">
        <v>2623</v>
      </c>
      <c r="E88" s="161"/>
      <c r="F88" s="161"/>
      <c r="G88" s="161"/>
      <c r="H88" s="161"/>
      <c r="I88" s="162"/>
      <c r="J88" s="163">
        <f>J358</f>
        <v>0</v>
      </c>
      <c r="K88" s="164"/>
    </row>
    <row r="89" spans="2:12" s="8" customFormat="1" ht="24.95" customHeight="1">
      <c r="B89" s="158"/>
      <c r="C89" s="159"/>
      <c r="D89" s="160" t="s">
        <v>2624</v>
      </c>
      <c r="E89" s="161"/>
      <c r="F89" s="161"/>
      <c r="G89" s="161"/>
      <c r="H89" s="161"/>
      <c r="I89" s="162"/>
      <c r="J89" s="163">
        <f>J372</f>
        <v>0</v>
      </c>
      <c r="K89" s="164"/>
    </row>
    <row r="90" spans="2:12" s="8" customFormat="1" ht="24.95" customHeight="1">
      <c r="B90" s="158"/>
      <c r="C90" s="159"/>
      <c r="D90" s="160" t="s">
        <v>2624</v>
      </c>
      <c r="E90" s="161"/>
      <c r="F90" s="161"/>
      <c r="G90" s="161"/>
      <c r="H90" s="161"/>
      <c r="I90" s="162"/>
      <c r="J90" s="163">
        <f>J385</f>
        <v>0</v>
      </c>
      <c r="K90" s="164"/>
    </row>
    <row r="91" spans="2:12" s="1" customFormat="1" ht="21.75" customHeight="1">
      <c r="B91" s="41"/>
      <c r="C91" s="42"/>
      <c r="D91" s="42"/>
      <c r="E91" s="42"/>
      <c r="F91" s="42"/>
      <c r="G91" s="42"/>
      <c r="H91" s="42"/>
      <c r="I91" s="127"/>
      <c r="J91" s="42"/>
      <c r="K91" s="45"/>
    </row>
    <row r="92" spans="2:12" s="1" customFormat="1" ht="6.95" customHeight="1">
      <c r="B92" s="56"/>
      <c r="C92" s="57"/>
      <c r="D92" s="57"/>
      <c r="E92" s="57"/>
      <c r="F92" s="57"/>
      <c r="G92" s="57"/>
      <c r="H92" s="57"/>
      <c r="I92" s="148"/>
      <c r="J92" s="57"/>
      <c r="K92" s="58"/>
    </row>
    <row r="96" spans="2:12" s="1" customFormat="1" ht="6.95" customHeight="1">
      <c r="B96" s="59"/>
      <c r="C96" s="60"/>
      <c r="D96" s="60"/>
      <c r="E96" s="60"/>
      <c r="F96" s="60"/>
      <c r="G96" s="60"/>
      <c r="H96" s="60"/>
      <c r="I96" s="151"/>
      <c r="J96" s="60"/>
      <c r="K96" s="60"/>
      <c r="L96" s="61"/>
    </row>
    <row r="97" spans="2:63" s="1" customFormat="1" ht="36.950000000000003" customHeight="1">
      <c r="B97" s="41"/>
      <c r="C97" s="62" t="s">
        <v>163</v>
      </c>
      <c r="D97" s="63"/>
      <c r="E97" s="63"/>
      <c r="F97" s="63"/>
      <c r="G97" s="63"/>
      <c r="H97" s="63"/>
      <c r="I97" s="172"/>
      <c r="J97" s="63"/>
      <c r="K97" s="63"/>
      <c r="L97" s="61"/>
    </row>
    <row r="98" spans="2:63" s="1" customFormat="1" ht="6.95" customHeight="1">
      <c r="B98" s="41"/>
      <c r="C98" s="63"/>
      <c r="D98" s="63"/>
      <c r="E98" s="63"/>
      <c r="F98" s="63"/>
      <c r="G98" s="63"/>
      <c r="H98" s="63"/>
      <c r="I98" s="172"/>
      <c r="J98" s="63"/>
      <c r="K98" s="63"/>
      <c r="L98" s="61"/>
    </row>
    <row r="99" spans="2:63" s="1" customFormat="1" ht="14.45" customHeight="1">
      <c r="B99" s="41"/>
      <c r="C99" s="65" t="s">
        <v>18</v>
      </c>
      <c r="D99" s="63"/>
      <c r="E99" s="63"/>
      <c r="F99" s="63"/>
      <c r="G99" s="63"/>
      <c r="H99" s="63"/>
      <c r="I99" s="172"/>
      <c r="J99" s="63"/>
      <c r="K99" s="63"/>
      <c r="L99" s="61"/>
    </row>
    <row r="100" spans="2:63" s="1" customFormat="1" ht="22.5" customHeight="1">
      <c r="B100" s="41"/>
      <c r="C100" s="63"/>
      <c r="D100" s="63"/>
      <c r="E100" s="407" t="str">
        <f>E7</f>
        <v>Gymnázium Litomyšl - Modernizace laboratoří přírodovědných předmětů - PP</v>
      </c>
      <c r="F100" s="408"/>
      <c r="G100" s="408"/>
      <c r="H100" s="408"/>
      <c r="I100" s="172"/>
      <c r="J100" s="63"/>
      <c r="K100" s="63"/>
      <c r="L100" s="61"/>
    </row>
    <row r="101" spans="2:63">
      <c r="B101" s="28"/>
      <c r="C101" s="65" t="s">
        <v>114</v>
      </c>
      <c r="D101" s="173"/>
      <c r="E101" s="173"/>
      <c r="F101" s="173"/>
      <c r="G101" s="173"/>
      <c r="H101" s="173"/>
      <c r="J101" s="173"/>
      <c r="K101" s="173"/>
      <c r="L101" s="174"/>
    </row>
    <row r="102" spans="2:63" s="1" customFormat="1" ht="22.5" customHeight="1">
      <c r="B102" s="41"/>
      <c r="C102" s="63"/>
      <c r="D102" s="63"/>
      <c r="E102" s="407" t="s">
        <v>115</v>
      </c>
      <c r="F102" s="409"/>
      <c r="G102" s="409"/>
      <c r="H102" s="409"/>
      <c r="I102" s="172"/>
      <c r="J102" s="63"/>
      <c r="K102" s="63"/>
      <c r="L102" s="61"/>
    </row>
    <row r="103" spans="2:63" s="1" customFormat="1" ht="14.45" customHeight="1">
      <c r="B103" s="41"/>
      <c r="C103" s="65" t="s">
        <v>116</v>
      </c>
      <c r="D103" s="63"/>
      <c r="E103" s="63"/>
      <c r="F103" s="63"/>
      <c r="G103" s="63"/>
      <c r="H103" s="63"/>
      <c r="I103" s="172"/>
      <c r="J103" s="63"/>
      <c r="K103" s="63"/>
      <c r="L103" s="61"/>
    </row>
    <row r="104" spans="2:63" s="1" customFormat="1" ht="23.25" customHeight="1">
      <c r="B104" s="41"/>
      <c r="C104" s="63"/>
      <c r="D104" s="63"/>
      <c r="E104" s="379" t="str">
        <f>E11</f>
        <v>04 - Silnoproud, slaboproud</v>
      </c>
      <c r="F104" s="409"/>
      <c r="G104" s="409"/>
      <c r="H104" s="409"/>
      <c r="I104" s="172"/>
      <c r="J104" s="63"/>
      <c r="K104" s="63"/>
      <c r="L104" s="61"/>
    </row>
    <row r="105" spans="2:63" s="1" customFormat="1" ht="6.95" customHeight="1">
      <c r="B105" s="41"/>
      <c r="C105" s="63"/>
      <c r="D105" s="63"/>
      <c r="E105" s="63"/>
      <c r="F105" s="63"/>
      <c r="G105" s="63"/>
      <c r="H105" s="63"/>
      <c r="I105" s="172"/>
      <c r="J105" s="63"/>
      <c r="K105" s="63"/>
      <c r="L105" s="61"/>
    </row>
    <row r="106" spans="2:63" s="1" customFormat="1" ht="18" customHeight="1">
      <c r="B106" s="41"/>
      <c r="C106" s="65" t="s">
        <v>25</v>
      </c>
      <c r="D106" s="63"/>
      <c r="E106" s="63"/>
      <c r="F106" s="175" t="str">
        <f>F14</f>
        <v>Litomyšl</v>
      </c>
      <c r="G106" s="63"/>
      <c r="H106" s="63"/>
      <c r="I106" s="176" t="s">
        <v>27</v>
      </c>
      <c r="J106" s="73" t="str">
        <f>IF(J14="","",J14)</f>
        <v>20.2.2017</v>
      </c>
      <c r="K106" s="63"/>
      <c r="L106" s="61"/>
    </row>
    <row r="107" spans="2:63" s="1" customFormat="1" ht="6.95" customHeight="1">
      <c r="B107" s="41"/>
      <c r="C107" s="63"/>
      <c r="D107" s="63"/>
      <c r="E107" s="63"/>
      <c r="F107" s="63"/>
      <c r="G107" s="63"/>
      <c r="H107" s="63"/>
      <c r="I107" s="172"/>
      <c r="J107" s="63"/>
      <c r="K107" s="63"/>
      <c r="L107" s="61"/>
    </row>
    <row r="108" spans="2:63" s="1" customFormat="1">
      <c r="B108" s="41"/>
      <c r="C108" s="65" t="s">
        <v>31</v>
      </c>
      <c r="D108" s="63"/>
      <c r="E108" s="63"/>
      <c r="F108" s="175" t="str">
        <f>E17</f>
        <v>Pardubický kraj, Komenského náměstí 125, Pardubice</v>
      </c>
      <c r="G108" s="63"/>
      <c r="H108" s="63"/>
      <c r="I108" s="176" t="s">
        <v>37</v>
      </c>
      <c r="J108" s="175" t="str">
        <f>E23</f>
        <v>KIP spol. s r.o., Toulovcovo náměstí 156</v>
      </c>
      <c r="K108" s="63"/>
      <c r="L108" s="61"/>
    </row>
    <row r="109" spans="2:63" s="1" customFormat="1" ht="14.45" customHeight="1">
      <c r="B109" s="41"/>
      <c r="C109" s="65" t="s">
        <v>35</v>
      </c>
      <c r="D109" s="63"/>
      <c r="E109" s="63"/>
      <c r="F109" s="175" t="str">
        <f>IF(E20="","",E20)</f>
        <v/>
      </c>
      <c r="G109" s="63"/>
      <c r="H109" s="63"/>
      <c r="I109" s="172"/>
      <c r="J109" s="63"/>
      <c r="K109" s="63"/>
      <c r="L109" s="61"/>
    </row>
    <row r="110" spans="2:63" s="1" customFormat="1" ht="10.35" customHeight="1">
      <c r="B110" s="41"/>
      <c r="C110" s="63"/>
      <c r="D110" s="63"/>
      <c r="E110" s="63"/>
      <c r="F110" s="63"/>
      <c r="G110" s="63"/>
      <c r="H110" s="63"/>
      <c r="I110" s="172"/>
      <c r="J110" s="63"/>
      <c r="K110" s="63"/>
      <c r="L110" s="61"/>
    </row>
    <row r="111" spans="2:63" s="10" customFormat="1" ht="29.25" customHeight="1">
      <c r="B111" s="177"/>
      <c r="C111" s="178" t="s">
        <v>164</v>
      </c>
      <c r="D111" s="179" t="s">
        <v>61</v>
      </c>
      <c r="E111" s="179" t="s">
        <v>57</v>
      </c>
      <c r="F111" s="179" t="s">
        <v>165</v>
      </c>
      <c r="G111" s="179" t="s">
        <v>166</v>
      </c>
      <c r="H111" s="179" t="s">
        <v>167</v>
      </c>
      <c r="I111" s="180" t="s">
        <v>168</v>
      </c>
      <c r="J111" s="179" t="s">
        <v>120</v>
      </c>
      <c r="K111" s="181" t="s">
        <v>169</v>
      </c>
      <c r="L111" s="182"/>
      <c r="M111" s="81" t="s">
        <v>170</v>
      </c>
      <c r="N111" s="82" t="s">
        <v>46</v>
      </c>
      <c r="O111" s="82" t="s">
        <v>171</v>
      </c>
      <c r="P111" s="82" t="s">
        <v>172</v>
      </c>
      <c r="Q111" s="82" t="s">
        <v>173</v>
      </c>
      <c r="R111" s="82" t="s">
        <v>174</v>
      </c>
      <c r="S111" s="82" t="s">
        <v>175</v>
      </c>
      <c r="T111" s="83" t="s">
        <v>176</v>
      </c>
    </row>
    <row r="112" spans="2:63" s="1" customFormat="1" ht="29.25" customHeight="1">
      <c r="B112" s="41"/>
      <c r="C112" s="87" t="s">
        <v>121</v>
      </c>
      <c r="D112" s="63"/>
      <c r="E112" s="63"/>
      <c r="F112" s="63"/>
      <c r="G112" s="63"/>
      <c r="H112" s="63"/>
      <c r="I112" s="172"/>
      <c r="J112" s="183">
        <f>BK112</f>
        <v>0</v>
      </c>
      <c r="K112" s="63"/>
      <c r="L112" s="61"/>
      <c r="M112" s="84"/>
      <c r="N112" s="85"/>
      <c r="O112" s="85"/>
      <c r="P112" s="184">
        <f>P113+P147+P154+P187+P207+P214+P231+P250+P257+P276+P309+P315+P346+P358+P372+P385</f>
        <v>0</v>
      </c>
      <c r="Q112" s="85"/>
      <c r="R112" s="184">
        <f>R113+R147+R154+R187+R207+R214+R231+R250+R257+R276+R309+R315+R346+R358+R372+R385</f>
        <v>0</v>
      </c>
      <c r="S112" s="85"/>
      <c r="T112" s="185">
        <f>T113+T147+T154+T187+T207+T214+T231+T250+T257+T276+T309+T315+T346+T358+T372+T385</f>
        <v>0</v>
      </c>
      <c r="AT112" s="24" t="s">
        <v>75</v>
      </c>
      <c r="AU112" s="24" t="s">
        <v>122</v>
      </c>
      <c r="BK112" s="186">
        <f>BK113+BK147+BK154+BK187+BK207+BK214+BK231+BK250+BK257+BK276+BK309+BK315+BK346+BK358+BK372+BK385</f>
        <v>0</v>
      </c>
    </row>
    <row r="113" spans="2:65" s="11" customFormat="1" ht="37.35" customHeight="1">
      <c r="B113" s="187"/>
      <c r="C113" s="188"/>
      <c r="D113" s="201" t="s">
        <v>75</v>
      </c>
      <c r="E113" s="273" t="s">
        <v>2625</v>
      </c>
      <c r="F113" s="273" t="s">
        <v>2626</v>
      </c>
      <c r="G113" s="188"/>
      <c r="H113" s="188"/>
      <c r="I113" s="191"/>
      <c r="J113" s="274">
        <f>BK113</f>
        <v>0</v>
      </c>
      <c r="K113" s="188"/>
      <c r="L113" s="193"/>
      <c r="M113" s="194"/>
      <c r="N113" s="195"/>
      <c r="O113" s="195"/>
      <c r="P113" s="196">
        <f>SUM(P114:P146)</f>
        <v>0</v>
      </c>
      <c r="Q113" s="195"/>
      <c r="R113" s="196">
        <f>SUM(R114:R146)</f>
        <v>0</v>
      </c>
      <c r="S113" s="195"/>
      <c r="T113" s="197">
        <f>SUM(T114:T146)</f>
        <v>0</v>
      </c>
      <c r="AR113" s="198" t="s">
        <v>24</v>
      </c>
      <c r="AT113" s="199" t="s">
        <v>75</v>
      </c>
      <c r="AU113" s="199" t="s">
        <v>76</v>
      </c>
      <c r="AY113" s="198" t="s">
        <v>179</v>
      </c>
      <c r="BK113" s="200">
        <f>SUM(BK114:BK146)</f>
        <v>0</v>
      </c>
    </row>
    <row r="114" spans="2:65" s="1" customFormat="1" ht="22.5" customHeight="1">
      <c r="B114" s="41"/>
      <c r="C114" s="204" t="s">
        <v>24</v>
      </c>
      <c r="D114" s="204" t="s">
        <v>182</v>
      </c>
      <c r="E114" s="205" t="s">
        <v>24</v>
      </c>
      <c r="F114" s="206" t="s">
        <v>2627</v>
      </c>
      <c r="G114" s="207" t="s">
        <v>771</v>
      </c>
      <c r="H114" s="208">
        <v>5</v>
      </c>
      <c r="I114" s="209"/>
      <c r="J114" s="210">
        <f t="shared" ref="J114:J121" si="0">ROUND(I114*H114,2)</f>
        <v>0</v>
      </c>
      <c r="K114" s="206" t="s">
        <v>2237</v>
      </c>
      <c r="L114" s="61"/>
      <c r="M114" s="211" t="s">
        <v>22</v>
      </c>
      <c r="N114" s="212" t="s">
        <v>47</v>
      </c>
      <c r="O114" s="42"/>
      <c r="P114" s="213">
        <f t="shared" ref="P114:P121" si="1">O114*H114</f>
        <v>0</v>
      </c>
      <c r="Q114" s="213">
        <v>0</v>
      </c>
      <c r="R114" s="213">
        <f t="shared" ref="R114:R121" si="2">Q114*H114</f>
        <v>0</v>
      </c>
      <c r="S114" s="213">
        <v>0</v>
      </c>
      <c r="T114" s="214">
        <f t="shared" ref="T114:T121" si="3">S114*H114</f>
        <v>0</v>
      </c>
      <c r="AR114" s="24" t="s">
        <v>187</v>
      </c>
      <c r="AT114" s="24" t="s">
        <v>182</v>
      </c>
      <c r="AU114" s="24" t="s">
        <v>24</v>
      </c>
      <c r="AY114" s="24" t="s">
        <v>179</v>
      </c>
      <c r="BE114" s="215">
        <f t="shared" ref="BE114:BE121" si="4">IF(N114="základní",J114,0)</f>
        <v>0</v>
      </c>
      <c r="BF114" s="215">
        <f t="shared" ref="BF114:BF121" si="5">IF(N114="snížená",J114,0)</f>
        <v>0</v>
      </c>
      <c r="BG114" s="215">
        <f t="shared" ref="BG114:BG121" si="6">IF(N114="zákl. přenesená",J114,0)</f>
        <v>0</v>
      </c>
      <c r="BH114" s="215">
        <f t="shared" ref="BH114:BH121" si="7">IF(N114="sníž. přenesená",J114,0)</f>
        <v>0</v>
      </c>
      <c r="BI114" s="215">
        <f t="shared" ref="BI114:BI121" si="8">IF(N114="nulová",J114,0)</f>
        <v>0</v>
      </c>
      <c r="BJ114" s="24" t="s">
        <v>24</v>
      </c>
      <c r="BK114" s="215">
        <f t="shared" ref="BK114:BK121" si="9">ROUND(I114*H114,2)</f>
        <v>0</v>
      </c>
      <c r="BL114" s="24" t="s">
        <v>187</v>
      </c>
      <c r="BM114" s="24" t="s">
        <v>84</v>
      </c>
    </row>
    <row r="115" spans="2:65" s="1" customFormat="1" ht="22.5" customHeight="1">
      <c r="B115" s="41"/>
      <c r="C115" s="204" t="s">
        <v>84</v>
      </c>
      <c r="D115" s="204" t="s">
        <v>182</v>
      </c>
      <c r="E115" s="205" t="s">
        <v>84</v>
      </c>
      <c r="F115" s="206" t="s">
        <v>2628</v>
      </c>
      <c r="G115" s="207" t="s">
        <v>771</v>
      </c>
      <c r="H115" s="208">
        <v>1</v>
      </c>
      <c r="I115" s="209"/>
      <c r="J115" s="210">
        <f t="shared" si="0"/>
        <v>0</v>
      </c>
      <c r="K115" s="206" t="s">
        <v>2237</v>
      </c>
      <c r="L115" s="61"/>
      <c r="M115" s="211" t="s">
        <v>22</v>
      </c>
      <c r="N115" s="212" t="s">
        <v>47</v>
      </c>
      <c r="O115" s="42"/>
      <c r="P115" s="213">
        <f t="shared" si="1"/>
        <v>0</v>
      </c>
      <c r="Q115" s="213">
        <v>0</v>
      </c>
      <c r="R115" s="213">
        <f t="shared" si="2"/>
        <v>0</v>
      </c>
      <c r="S115" s="213">
        <v>0</v>
      </c>
      <c r="T115" s="214">
        <f t="shared" si="3"/>
        <v>0</v>
      </c>
      <c r="AR115" s="24" t="s">
        <v>187</v>
      </c>
      <c r="AT115" s="24" t="s">
        <v>182</v>
      </c>
      <c r="AU115" s="24" t="s">
        <v>24</v>
      </c>
      <c r="AY115" s="24" t="s">
        <v>179</v>
      </c>
      <c r="BE115" s="215">
        <f t="shared" si="4"/>
        <v>0</v>
      </c>
      <c r="BF115" s="215">
        <f t="shared" si="5"/>
        <v>0</v>
      </c>
      <c r="BG115" s="215">
        <f t="shared" si="6"/>
        <v>0</v>
      </c>
      <c r="BH115" s="215">
        <f t="shared" si="7"/>
        <v>0</v>
      </c>
      <c r="BI115" s="215">
        <f t="shared" si="8"/>
        <v>0</v>
      </c>
      <c r="BJ115" s="24" t="s">
        <v>24</v>
      </c>
      <c r="BK115" s="215">
        <f t="shared" si="9"/>
        <v>0</v>
      </c>
      <c r="BL115" s="24" t="s">
        <v>187</v>
      </c>
      <c r="BM115" s="24" t="s">
        <v>187</v>
      </c>
    </row>
    <row r="116" spans="2:65" s="1" customFormat="1" ht="22.5" customHeight="1">
      <c r="B116" s="41"/>
      <c r="C116" s="204" t="s">
        <v>197</v>
      </c>
      <c r="D116" s="204" t="s">
        <v>182</v>
      </c>
      <c r="E116" s="205" t="s">
        <v>197</v>
      </c>
      <c r="F116" s="206" t="s">
        <v>2629</v>
      </c>
      <c r="G116" s="207" t="s">
        <v>771</v>
      </c>
      <c r="H116" s="208">
        <v>19</v>
      </c>
      <c r="I116" s="209"/>
      <c r="J116" s="210">
        <f t="shared" si="0"/>
        <v>0</v>
      </c>
      <c r="K116" s="206" t="s">
        <v>2237</v>
      </c>
      <c r="L116" s="61"/>
      <c r="M116" s="211" t="s">
        <v>22</v>
      </c>
      <c r="N116" s="212" t="s">
        <v>47</v>
      </c>
      <c r="O116" s="42"/>
      <c r="P116" s="213">
        <f t="shared" si="1"/>
        <v>0</v>
      </c>
      <c r="Q116" s="213">
        <v>0</v>
      </c>
      <c r="R116" s="213">
        <f t="shared" si="2"/>
        <v>0</v>
      </c>
      <c r="S116" s="213">
        <v>0</v>
      </c>
      <c r="T116" s="214">
        <f t="shared" si="3"/>
        <v>0</v>
      </c>
      <c r="AR116" s="24" t="s">
        <v>187</v>
      </c>
      <c r="AT116" s="24" t="s">
        <v>182</v>
      </c>
      <c r="AU116" s="24" t="s">
        <v>24</v>
      </c>
      <c r="AY116" s="24" t="s">
        <v>179</v>
      </c>
      <c r="BE116" s="215">
        <f t="shared" si="4"/>
        <v>0</v>
      </c>
      <c r="BF116" s="215">
        <f t="shared" si="5"/>
        <v>0</v>
      </c>
      <c r="BG116" s="215">
        <f t="shared" si="6"/>
        <v>0</v>
      </c>
      <c r="BH116" s="215">
        <f t="shared" si="7"/>
        <v>0</v>
      </c>
      <c r="BI116" s="215">
        <f t="shared" si="8"/>
        <v>0</v>
      </c>
      <c r="BJ116" s="24" t="s">
        <v>24</v>
      </c>
      <c r="BK116" s="215">
        <f t="shared" si="9"/>
        <v>0</v>
      </c>
      <c r="BL116" s="24" t="s">
        <v>187</v>
      </c>
      <c r="BM116" s="24" t="s">
        <v>195</v>
      </c>
    </row>
    <row r="117" spans="2:65" s="1" customFormat="1" ht="22.5" customHeight="1">
      <c r="B117" s="41"/>
      <c r="C117" s="204" t="s">
        <v>187</v>
      </c>
      <c r="D117" s="204" t="s">
        <v>182</v>
      </c>
      <c r="E117" s="205" t="s">
        <v>187</v>
      </c>
      <c r="F117" s="206" t="s">
        <v>2630</v>
      </c>
      <c r="G117" s="207" t="s">
        <v>771</v>
      </c>
      <c r="H117" s="208">
        <v>3</v>
      </c>
      <c r="I117" s="209"/>
      <c r="J117" s="210">
        <f t="shared" si="0"/>
        <v>0</v>
      </c>
      <c r="K117" s="206" t="s">
        <v>2237</v>
      </c>
      <c r="L117" s="61"/>
      <c r="M117" s="211" t="s">
        <v>22</v>
      </c>
      <c r="N117" s="212" t="s">
        <v>47</v>
      </c>
      <c r="O117" s="42"/>
      <c r="P117" s="213">
        <f t="shared" si="1"/>
        <v>0</v>
      </c>
      <c r="Q117" s="213">
        <v>0</v>
      </c>
      <c r="R117" s="213">
        <f t="shared" si="2"/>
        <v>0</v>
      </c>
      <c r="S117" s="213">
        <v>0</v>
      </c>
      <c r="T117" s="214">
        <f t="shared" si="3"/>
        <v>0</v>
      </c>
      <c r="AR117" s="24" t="s">
        <v>187</v>
      </c>
      <c r="AT117" s="24" t="s">
        <v>182</v>
      </c>
      <c r="AU117" s="24" t="s">
        <v>24</v>
      </c>
      <c r="AY117" s="24" t="s">
        <v>179</v>
      </c>
      <c r="BE117" s="215">
        <f t="shared" si="4"/>
        <v>0</v>
      </c>
      <c r="BF117" s="215">
        <f t="shared" si="5"/>
        <v>0</v>
      </c>
      <c r="BG117" s="215">
        <f t="shared" si="6"/>
        <v>0</v>
      </c>
      <c r="BH117" s="215">
        <f t="shared" si="7"/>
        <v>0</v>
      </c>
      <c r="BI117" s="215">
        <f t="shared" si="8"/>
        <v>0</v>
      </c>
      <c r="BJ117" s="24" t="s">
        <v>24</v>
      </c>
      <c r="BK117" s="215">
        <f t="shared" si="9"/>
        <v>0</v>
      </c>
      <c r="BL117" s="24" t="s">
        <v>187</v>
      </c>
      <c r="BM117" s="24" t="s">
        <v>200</v>
      </c>
    </row>
    <row r="118" spans="2:65" s="1" customFormat="1" ht="22.5" customHeight="1">
      <c r="B118" s="41"/>
      <c r="C118" s="204" t="s">
        <v>203</v>
      </c>
      <c r="D118" s="204" t="s">
        <v>182</v>
      </c>
      <c r="E118" s="205" t="s">
        <v>203</v>
      </c>
      <c r="F118" s="206" t="s">
        <v>2631</v>
      </c>
      <c r="G118" s="207" t="s">
        <v>771</v>
      </c>
      <c r="H118" s="208">
        <v>1</v>
      </c>
      <c r="I118" s="209"/>
      <c r="J118" s="210">
        <f t="shared" si="0"/>
        <v>0</v>
      </c>
      <c r="K118" s="206" t="s">
        <v>2237</v>
      </c>
      <c r="L118" s="61"/>
      <c r="M118" s="211" t="s">
        <v>22</v>
      </c>
      <c r="N118" s="212" t="s">
        <v>47</v>
      </c>
      <c r="O118" s="42"/>
      <c r="P118" s="213">
        <f t="shared" si="1"/>
        <v>0</v>
      </c>
      <c r="Q118" s="213">
        <v>0</v>
      </c>
      <c r="R118" s="213">
        <f t="shared" si="2"/>
        <v>0</v>
      </c>
      <c r="S118" s="213">
        <v>0</v>
      </c>
      <c r="T118" s="214">
        <f t="shared" si="3"/>
        <v>0</v>
      </c>
      <c r="AR118" s="24" t="s">
        <v>187</v>
      </c>
      <c r="AT118" s="24" t="s">
        <v>182</v>
      </c>
      <c r="AU118" s="24" t="s">
        <v>24</v>
      </c>
      <c r="AY118" s="24" t="s">
        <v>179</v>
      </c>
      <c r="BE118" s="215">
        <f t="shared" si="4"/>
        <v>0</v>
      </c>
      <c r="BF118" s="215">
        <f t="shared" si="5"/>
        <v>0</v>
      </c>
      <c r="BG118" s="215">
        <f t="shared" si="6"/>
        <v>0</v>
      </c>
      <c r="BH118" s="215">
        <f t="shared" si="7"/>
        <v>0</v>
      </c>
      <c r="BI118" s="215">
        <f t="shared" si="8"/>
        <v>0</v>
      </c>
      <c r="BJ118" s="24" t="s">
        <v>24</v>
      </c>
      <c r="BK118" s="215">
        <f t="shared" si="9"/>
        <v>0</v>
      </c>
      <c r="BL118" s="24" t="s">
        <v>187</v>
      </c>
      <c r="BM118" s="24" t="s">
        <v>29</v>
      </c>
    </row>
    <row r="119" spans="2:65" s="1" customFormat="1" ht="22.5" customHeight="1">
      <c r="B119" s="41"/>
      <c r="C119" s="204" t="s">
        <v>195</v>
      </c>
      <c r="D119" s="204" t="s">
        <v>182</v>
      </c>
      <c r="E119" s="205" t="s">
        <v>195</v>
      </c>
      <c r="F119" s="206" t="s">
        <v>2632</v>
      </c>
      <c r="G119" s="207" t="s">
        <v>771</v>
      </c>
      <c r="H119" s="208">
        <v>1</v>
      </c>
      <c r="I119" s="209"/>
      <c r="J119" s="210">
        <f t="shared" si="0"/>
        <v>0</v>
      </c>
      <c r="K119" s="206" t="s">
        <v>2237</v>
      </c>
      <c r="L119" s="61"/>
      <c r="M119" s="211" t="s">
        <v>22</v>
      </c>
      <c r="N119" s="212" t="s">
        <v>47</v>
      </c>
      <c r="O119" s="42"/>
      <c r="P119" s="213">
        <f t="shared" si="1"/>
        <v>0</v>
      </c>
      <c r="Q119" s="213">
        <v>0</v>
      </c>
      <c r="R119" s="213">
        <f t="shared" si="2"/>
        <v>0</v>
      </c>
      <c r="S119" s="213">
        <v>0</v>
      </c>
      <c r="T119" s="214">
        <f t="shared" si="3"/>
        <v>0</v>
      </c>
      <c r="AR119" s="24" t="s">
        <v>187</v>
      </c>
      <c r="AT119" s="24" t="s">
        <v>182</v>
      </c>
      <c r="AU119" s="24" t="s">
        <v>24</v>
      </c>
      <c r="AY119" s="24" t="s">
        <v>179</v>
      </c>
      <c r="BE119" s="215">
        <f t="shared" si="4"/>
        <v>0</v>
      </c>
      <c r="BF119" s="215">
        <f t="shared" si="5"/>
        <v>0</v>
      </c>
      <c r="BG119" s="215">
        <f t="shared" si="6"/>
        <v>0</v>
      </c>
      <c r="BH119" s="215">
        <f t="shared" si="7"/>
        <v>0</v>
      </c>
      <c r="BI119" s="215">
        <f t="shared" si="8"/>
        <v>0</v>
      </c>
      <c r="BJ119" s="24" t="s">
        <v>24</v>
      </c>
      <c r="BK119" s="215">
        <f t="shared" si="9"/>
        <v>0</v>
      </c>
      <c r="BL119" s="24" t="s">
        <v>187</v>
      </c>
      <c r="BM119" s="24" t="s">
        <v>206</v>
      </c>
    </row>
    <row r="120" spans="2:65" s="1" customFormat="1" ht="22.5" customHeight="1">
      <c r="B120" s="41"/>
      <c r="C120" s="204" t="s">
        <v>215</v>
      </c>
      <c r="D120" s="204" t="s">
        <v>182</v>
      </c>
      <c r="E120" s="205" t="s">
        <v>215</v>
      </c>
      <c r="F120" s="206" t="s">
        <v>2633</v>
      </c>
      <c r="G120" s="207" t="s">
        <v>771</v>
      </c>
      <c r="H120" s="208">
        <v>1</v>
      </c>
      <c r="I120" s="209"/>
      <c r="J120" s="210">
        <f t="shared" si="0"/>
        <v>0</v>
      </c>
      <c r="K120" s="206" t="s">
        <v>2237</v>
      </c>
      <c r="L120" s="61"/>
      <c r="M120" s="211" t="s">
        <v>22</v>
      </c>
      <c r="N120" s="212" t="s">
        <v>47</v>
      </c>
      <c r="O120" s="42"/>
      <c r="P120" s="213">
        <f t="shared" si="1"/>
        <v>0</v>
      </c>
      <c r="Q120" s="213">
        <v>0</v>
      </c>
      <c r="R120" s="213">
        <f t="shared" si="2"/>
        <v>0</v>
      </c>
      <c r="S120" s="213">
        <v>0</v>
      </c>
      <c r="T120" s="214">
        <f t="shared" si="3"/>
        <v>0</v>
      </c>
      <c r="AR120" s="24" t="s">
        <v>187</v>
      </c>
      <c r="AT120" s="24" t="s">
        <v>182</v>
      </c>
      <c r="AU120" s="24" t="s">
        <v>24</v>
      </c>
      <c r="AY120" s="24" t="s">
        <v>179</v>
      </c>
      <c r="BE120" s="215">
        <f t="shared" si="4"/>
        <v>0</v>
      </c>
      <c r="BF120" s="215">
        <f t="shared" si="5"/>
        <v>0</v>
      </c>
      <c r="BG120" s="215">
        <f t="shared" si="6"/>
        <v>0</v>
      </c>
      <c r="BH120" s="215">
        <f t="shared" si="7"/>
        <v>0</v>
      </c>
      <c r="BI120" s="215">
        <f t="shared" si="8"/>
        <v>0</v>
      </c>
      <c r="BJ120" s="24" t="s">
        <v>24</v>
      </c>
      <c r="BK120" s="215">
        <f t="shared" si="9"/>
        <v>0</v>
      </c>
      <c r="BL120" s="24" t="s">
        <v>187</v>
      </c>
      <c r="BM120" s="24" t="s">
        <v>213</v>
      </c>
    </row>
    <row r="121" spans="2:65" s="1" customFormat="1" ht="22.5" customHeight="1">
      <c r="B121" s="41"/>
      <c r="C121" s="204" t="s">
        <v>200</v>
      </c>
      <c r="D121" s="204" t="s">
        <v>182</v>
      </c>
      <c r="E121" s="205" t="s">
        <v>200</v>
      </c>
      <c r="F121" s="206" t="s">
        <v>2634</v>
      </c>
      <c r="G121" s="207" t="s">
        <v>771</v>
      </c>
      <c r="H121" s="208">
        <v>22</v>
      </c>
      <c r="I121" s="209"/>
      <c r="J121" s="210">
        <f t="shared" si="0"/>
        <v>0</v>
      </c>
      <c r="K121" s="206" t="s">
        <v>2237</v>
      </c>
      <c r="L121" s="61"/>
      <c r="M121" s="211" t="s">
        <v>22</v>
      </c>
      <c r="N121" s="212" t="s">
        <v>47</v>
      </c>
      <c r="O121" s="42"/>
      <c r="P121" s="213">
        <f t="shared" si="1"/>
        <v>0</v>
      </c>
      <c r="Q121" s="213">
        <v>0</v>
      </c>
      <c r="R121" s="213">
        <f t="shared" si="2"/>
        <v>0</v>
      </c>
      <c r="S121" s="213">
        <v>0</v>
      </c>
      <c r="T121" s="214">
        <f t="shared" si="3"/>
        <v>0</v>
      </c>
      <c r="AR121" s="24" t="s">
        <v>187</v>
      </c>
      <c r="AT121" s="24" t="s">
        <v>182</v>
      </c>
      <c r="AU121" s="24" t="s">
        <v>24</v>
      </c>
      <c r="AY121" s="24" t="s">
        <v>179</v>
      </c>
      <c r="BE121" s="215">
        <f t="shared" si="4"/>
        <v>0</v>
      </c>
      <c r="BF121" s="215">
        <f t="shared" si="5"/>
        <v>0</v>
      </c>
      <c r="BG121" s="215">
        <f t="shared" si="6"/>
        <v>0</v>
      </c>
      <c r="BH121" s="215">
        <f t="shared" si="7"/>
        <v>0</v>
      </c>
      <c r="BI121" s="215">
        <f t="shared" si="8"/>
        <v>0</v>
      </c>
      <c r="BJ121" s="24" t="s">
        <v>24</v>
      </c>
      <c r="BK121" s="215">
        <f t="shared" si="9"/>
        <v>0</v>
      </c>
      <c r="BL121" s="24" t="s">
        <v>187</v>
      </c>
      <c r="BM121" s="24" t="s">
        <v>266</v>
      </c>
    </row>
    <row r="122" spans="2:65" s="1" customFormat="1" ht="27">
      <c r="B122" s="41"/>
      <c r="C122" s="63"/>
      <c r="D122" s="230" t="s">
        <v>936</v>
      </c>
      <c r="E122" s="63"/>
      <c r="F122" s="275" t="s">
        <v>2635</v>
      </c>
      <c r="G122" s="63"/>
      <c r="H122" s="63"/>
      <c r="I122" s="172"/>
      <c r="J122" s="63"/>
      <c r="K122" s="63"/>
      <c r="L122" s="61"/>
      <c r="M122" s="268"/>
      <c r="N122" s="42"/>
      <c r="O122" s="42"/>
      <c r="P122" s="42"/>
      <c r="Q122" s="42"/>
      <c r="R122" s="42"/>
      <c r="S122" s="42"/>
      <c r="T122" s="78"/>
      <c r="AT122" s="24" t="s">
        <v>936</v>
      </c>
      <c r="AU122" s="24" t="s">
        <v>24</v>
      </c>
    </row>
    <row r="123" spans="2:65" s="1" customFormat="1" ht="22.5" customHeight="1">
      <c r="B123" s="41"/>
      <c r="C123" s="204" t="s">
        <v>224</v>
      </c>
      <c r="D123" s="204" t="s">
        <v>182</v>
      </c>
      <c r="E123" s="205" t="s">
        <v>224</v>
      </c>
      <c r="F123" s="206" t="s">
        <v>2636</v>
      </c>
      <c r="G123" s="207" t="s">
        <v>771</v>
      </c>
      <c r="H123" s="208">
        <v>4</v>
      </c>
      <c r="I123" s="209"/>
      <c r="J123" s="210">
        <f>ROUND(I123*H123,2)</f>
        <v>0</v>
      </c>
      <c r="K123" s="206" t="s">
        <v>2237</v>
      </c>
      <c r="L123" s="61"/>
      <c r="M123" s="211" t="s">
        <v>22</v>
      </c>
      <c r="N123" s="212" t="s">
        <v>47</v>
      </c>
      <c r="O123" s="42"/>
      <c r="P123" s="213">
        <f>O123*H123</f>
        <v>0</v>
      </c>
      <c r="Q123" s="213">
        <v>0</v>
      </c>
      <c r="R123" s="213">
        <f>Q123*H123</f>
        <v>0</v>
      </c>
      <c r="S123" s="213">
        <v>0</v>
      </c>
      <c r="T123" s="214">
        <f>S123*H123</f>
        <v>0</v>
      </c>
      <c r="AR123" s="24" t="s">
        <v>187</v>
      </c>
      <c r="AT123" s="24" t="s">
        <v>182</v>
      </c>
      <c r="AU123" s="24" t="s">
        <v>24</v>
      </c>
      <c r="AY123" s="24" t="s">
        <v>179</v>
      </c>
      <c r="BE123" s="215">
        <f>IF(N123="základní",J123,0)</f>
        <v>0</v>
      </c>
      <c r="BF123" s="215">
        <f>IF(N123="snížená",J123,0)</f>
        <v>0</v>
      </c>
      <c r="BG123" s="215">
        <f>IF(N123="zákl. přenesená",J123,0)</f>
        <v>0</v>
      </c>
      <c r="BH123" s="215">
        <f>IF(N123="sníž. přenesená",J123,0)</f>
        <v>0</v>
      </c>
      <c r="BI123" s="215">
        <f>IF(N123="nulová",J123,0)</f>
        <v>0</v>
      </c>
      <c r="BJ123" s="24" t="s">
        <v>24</v>
      </c>
      <c r="BK123" s="215">
        <f>ROUND(I123*H123,2)</f>
        <v>0</v>
      </c>
      <c r="BL123" s="24" t="s">
        <v>187</v>
      </c>
      <c r="BM123" s="24" t="s">
        <v>270</v>
      </c>
    </row>
    <row r="124" spans="2:65" s="1" customFormat="1" ht="27">
      <c r="B124" s="41"/>
      <c r="C124" s="63"/>
      <c r="D124" s="230" t="s">
        <v>936</v>
      </c>
      <c r="E124" s="63"/>
      <c r="F124" s="275" t="s">
        <v>2635</v>
      </c>
      <c r="G124" s="63"/>
      <c r="H124" s="63"/>
      <c r="I124" s="172"/>
      <c r="J124" s="63"/>
      <c r="K124" s="63"/>
      <c r="L124" s="61"/>
      <c r="M124" s="268"/>
      <c r="N124" s="42"/>
      <c r="O124" s="42"/>
      <c r="P124" s="42"/>
      <c r="Q124" s="42"/>
      <c r="R124" s="42"/>
      <c r="S124" s="42"/>
      <c r="T124" s="78"/>
      <c r="AT124" s="24" t="s">
        <v>936</v>
      </c>
      <c r="AU124" s="24" t="s">
        <v>24</v>
      </c>
    </row>
    <row r="125" spans="2:65" s="1" customFormat="1" ht="22.5" customHeight="1">
      <c r="B125" s="41"/>
      <c r="C125" s="204" t="s">
        <v>29</v>
      </c>
      <c r="D125" s="204" t="s">
        <v>182</v>
      </c>
      <c r="E125" s="205" t="s">
        <v>29</v>
      </c>
      <c r="F125" s="206" t="s">
        <v>2637</v>
      </c>
      <c r="G125" s="207" t="s">
        <v>771</v>
      </c>
      <c r="H125" s="208">
        <v>2</v>
      </c>
      <c r="I125" s="209"/>
      <c r="J125" s="210">
        <f>ROUND(I125*H125,2)</f>
        <v>0</v>
      </c>
      <c r="K125" s="206" t="s">
        <v>2237</v>
      </c>
      <c r="L125" s="61"/>
      <c r="M125" s="211" t="s">
        <v>22</v>
      </c>
      <c r="N125" s="212" t="s">
        <v>47</v>
      </c>
      <c r="O125" s="42"/>
      <c r="P125" s="213">
        <f>O125*H125</f>
        <v>0</v>
      </c>
      <c r="Q125" s="213">
        <v>0</v>
      </c>
      <c r="R125" s="213">
        <f>Q125*H125</f>
        <v>0</v>
      </c>
      <c r="S125" s="213">
        <v>0</v>
      </c>
      <c r="T125" s="214">
        <f>S125*H125</f>
        <v>0</v>
      </c>
      <c r="AR125" s="24" t="s">
        <v>187</v>
      </c>
      <c r="AT125" s="24" t="s">
        <v>182</v>
      </c>
      <c r="AU125" s="24" t="s">
        <v>24</v>
      </c>
      <c r="AY125" s="24" t="s">
        <v>179</v>
      </c>
      <c r="BE125" s="215">
        <f>IF(N125="základní",J125,0)</f>
        <v>0</v>
      </c>
      <c r="BF125" s="215">
        <f>IF(N125="snížená",J125,0)</f>
        <v>0</v>
      </c>
      <c r="BG125" s="215">
        <f>IF(N125="zákl. přenesená",J125,0)</f>
        <v>0</v>
      </c>
      <c r="BH125" s="215">
        <f>IF(N125="sníž. přenesená",J125,0)</f>
        <v>0</v>
      </c>
      <c r="BI125" s="215">
        <f>IF(N125="nulová",J125,0)</f>
        <v>0</v>
      </c>
      <c r="BJ125" s="24" t="s">
        <v>24</v>
      </c>
      <c r="BK125" s="215">
        <f>ROUND(I125*H125,2)</f>
        <v>0</v>
      </c>
      <c r="BL125" s="24" t="s">
        <v>187</v>
      </c>
      <c r="BM125" s="24" t="s">
        <v>275</v>
      </c>
    </row>
    <row r="126" spans="2:65" s="1" customFormat="1" ht="27">
      <c r="B126" s="41"/>
      <c r="C126" s="63"/>
      <c r="D126" s="230" t="s">
        <v>936</v>
      </c>
      <c r="E126" s="63"/>
      <c r="F126" s="275" t="s">
        <v>2635</v>
      </c>
      <c r="G126" s="63"/>
      <c r="H126" s="63"/>
      <c r="I126" s="172"/>
      <c r="J126" s="63"/>
      <c r="K126" s="63"/>
      <c r="L126" s="61"/>
      <c r="M126" s="268"/>
      <c r="N126" s="42"/>
      <c r="O126" s="42"/>
      <c r="P126" s="42"/>
      <c r="Q126" s="42"/>
      <c r="R126" s="42"/>
      <c r="S126" s="42"/>
      <c r="T126" s="78"/>
      <c r="AT126" s="24" t="s">
        <v>936</v>
      </c>
      <c r="AU126" s="24" t="s">
        <v>24</v>
      </c>
    </row>
    <row r="127" spans="2:65" s="1" customFormat="1" ht="22.5" customHeight="1">
      <c r="B127" s="41"/>
      <c r="C127" s="204" t="s">
        <v>240</v>
      </c>
      <c r="D127" s="204" t="s">
        <v>182</v>
      </c>
      <c r="E127" s="205" t="s">
        <v>240</v>
      </c>
      <c r="F127" s="206" t="s">
        <v>2638</v>
      </c>
      <c r="G127" s="207" t="s">
        <v>771</v>
      </c>
      <c r="H127" s="208">
        <v>4</v>
      </c>
      <c r="I127" s="209"/>
      <c r="J127" s="210">
        <f>ROUND(I127*H127,2)</f>
        <v>0</v>
      </c>
      <c r="K127" s="206" t="s">
        <v>2237</v>
      </c>
      <c r="L127" s="61"/>
      <c r="M127" s="211" t="s">
        <v>22</v>
      </c>
      <c r="N127" s="212" t="s">
        <v>47</v>
      </c>
      <c r="O127" s="42"/>
      <c r="P127" s="213">
        <f>O127*H127</f>
        <v>0</v>
      </c>
      <c r="Q127" s="213">
        <v>0</v>
      </c>
      <c r="R127" s="213">
        <f>Q127*H127</f>
        <v>0</v>
      </c>
      <c r="S127" s="213">
        <v>0</v>
      </c>
      <c r="T127" s="214">
        <f>S127*H127</f>
        <v>0</v>
      </c>
      <c r="AR127" s="24" t="s">
        <v>187</v>
      </c>
      <c r="AT127" s="24" t="s">
        <v>182</v>
      </c>
      <c r="AU127" s="24" t="s">
        <v>24</v>
      </c>
      <c r="AY127" s="24" t="s">
        <v>179</v>
      </c>
      <c r="BE127" s="215">
        <f>IF(N127="základní",J127,0)</f>
        <v>0</v>
      </c>
      <c r="BF127" s="215">
        <f>IF(N127="snížená",J127,0)</f>
        <v>0</v>
      </c>
      <c r="BG127" s="215">
        <f>IF(N127="zákl. přenesená",J127,0)</f>
        <v>0</v>
      </c>
      <c r="BH127" s="215">
        <f>IF(N127="sníž. přenesená",J127,0)</f>
        <v>0</v>
      </c>
      <c r="BI127" s="215">
        <f>IF(N127="nulová",J127,0)</f>
        <v>0</v>
      </c>
      <c r="BJ127" s="24" t="s">
        <v>24</v>
      </c>
      <c r="BK127" s="215">
        <f>ROUND(I127*H127,2)</f>
        <v>0</v>
      </c>
      <c r="BL127" s="24" t="s">
        <v>187</v>
      </c>
      <c r="BM127" s="24" t="s">
        <v>281</v>
      </c>
    </row>
    <row r="128" spans="2:65" s="1" customFormat="1" ht="27">
      <c r="B128" s="41"/>
      <c r="C128" s="63"/>
      <c r="D128" s="230" t="s">
        <v>936</v>
      </c>
      <c r="E128" s="63"/>
      <c r="F128" s="275" t="s">
        <v>2635</v>
      </c>
      <c r="G128" s="63"/>
      <c r="H128" s="63"/>
      <c r="I128" s="172"/>
      <c r="J128" s="63"/>
      <c r="K128" s="63"/>
      <c r="L128" s="61"/>
      <c r="M128" s="268"/>
      <c r="N128" s="42"/>
      <c r="O128" s="42"/>
      <c r="P128" s="42"/>
      <c r="Q128" s="42"/>
      <c r="R128" s="42"/>
      <c r="S128" s="42"/>
      <c r="T128" s="78"/>
      <c r="AT128" s="24" t="s">
        <v>936</v>
      </c>
      <c r="AU128" s="24" t="s">
        <v>24</v>
      </c>
    </row>
    <row r="129" spans="2:65" s="1" customFormat="1" ht="22.5" customHeight="1">
      <c r="B129" s="41"/>
      <c r="C129" s="204" t="s">
        <v>206</v>
      </c>
      <c r="D129" s="204" t="s">
        <v>182</v>
      </c>
      <c r="E129" s="205" t="s">
        <v>206</v>
      </c>
      <c r="F129" s="206" t="s">
        <v>2639</v>
      </c>
      <c r="G129" s="207" t="s">
        <v>771</v>
      </c>
      <c r="H129" s="208">
        <v>1</v>
      </c>
      <c r="I129" s="209"/>
      <c r="J129" s="210">
        <f>ROUND(I129*H129,2)</f>
        <v>0</v>
      </c>
      <c r="K129" s="206" t="s">
        <v>2237</v>
      </c>
      <c r="L129" s="61"/>
      <c r="M129" s="211" t="s">
        <v>22</v>
      </c>
      <c r="N129" s="212" t="s">
        <v>47</v>
      </c>
      <c r="O129" s="42"/>
      <c r="P129" s="213">
        <f>O129*H129</f>
        <v>0</v>
      </c>
      <c r="Q129" s="213">
        <v>0</v>
      </c>
      <c r="R129" s="213">
        <f>Q129*H129</f>
        <v>0</v>
      </c>
      <c r="S129" s="213">
        <v>0</v>
      </c>
      <c r="T129" s="214">
        <f>S129*H129</f>
        <v>0</v>
      </c>
      <c r="AR129" s="24" t="s">
        <v>187</v>
      </c>
      <c r="AT129" s="24" t="s">
        <v>182</v>
      </c>
      <c r="AU129" s="24" t="s">
        <v>24</v>
      </c>
      <c r="AY129" s="24" t="s">
        <v>179</v>
      </c>
      <c r="BE129" s="215">
        <f>IF(N129="základní",J129,0)</f>
        <v>0</v>
      </c>
      <c r="BF129" s="215">
        <f>IF(N129="snížená",J129,0)</f>
        <v>0</v>
      </c>
      <c r="BG129" s="215">
        <f>IF(N129="zákl. přenesená",J129,0)</f>
        <v>0</v>
      </c>
      <c r="BH129" s="215">
        <f>IF(N129="sníž. přenesená",J129,0)</f>
        <v>0</v>
      </c>
      <c r="BI129" s="215">
        <f>IF(N129="nulová",J129,0)</f>
        <v>0</v>
      </c>
      <c r="BJ129" s="24" t="s">
        <v>24</v>
      </c>
      <c r="BK129" s="215">
        <f>ROUND(I129*H129,2)</f>
        <v>0</v>
      </c>
      <c r="BL129" s="24" t="s">
        <v>187</v>
      </c>
      <c r="BM129" s="24" t="s">
        <v>291</v>
      </c>
    </row>
    <row r="130" spans="2:65" s="1" customFormat="1" ht="27">
      <c r="B130" s="41"/>
      <c r="C130" s="63"/>
      <c r="D130" s="230" t="s">
        <v>936</v>
      </c>
      <c r="E130" s="63"/>
      <c r="F130" s="275" t="s">
        <v>2640</v>
      </c>
      <c r="G130" s="63"/>
      <c r="H130" s="63"/>
      <c r="I130" s="172"/>
      <c r="J130" s="63"/>
      <c r="K130" s="63"/>
      <c r="L130" s="61"/>
      <c r="M130" s="268"/>
      <c r="N130" s="42"/>
      <c r="O130" s="42"/>
      <c r="P130" s="42"/>
      <c r="Q130" s="42"/>
      <c r="R130" s="42"/>
      <c r="S130" s="42"/>
      <c r="T130" s="78"/>
      <c r="AT130" s="24" t="s">
        <v>936</v>
      </c>
      <c r="AU130" s="24" t="s">
        <v>24</v>
      </c>
    </row>
    <row r="131" spans="2:65" s="1" customFormat="1" ht="22.5" customHeight="1">
      <c r="B131" s="41"/>
      <c r="C131" s="204" t="s">
        <v>253</v>
      </c>
      <c r="D131" s="204" t="s">
        <v>182</v>
      </c>
      <c r="E131" s="205" t="s">
        <v>253</v>
      </c>
      <c r="F131" s="206" t="s">
        <v>2641</v>
      </c>
      <c r="G131" s="207" t="s">
        <v>771</v>
      </c>
      <c r="H131" s="208">
        <v>2</v>
      </c>
      <c r="I131" s="209"/>
      <c r="J131" s="210">
        <f>ROUND(I131*H131,2)</f>
        <v>0</v>
      </c>
      <c r="K131" s="206" t="s">
        <v>2237</v>
      </c>
      <c r="L131" s="61"/>
      <c r="M131" s="211" t="s">
        <v>22</v>
      </c>
      <c r="N131" s="212" t="s">
        <v>47</v>
      </c>
      <c r="O131" s="42"/>
      <c r="P131" s="213">
        <f>O131*H131</f>
        <v>0</v>
      </c>
      <c r="Q131" s="213">
        <v>0</v>
      </c>
      <c r="R131" s="213">
        <f>Q131*H131</f>
        <v>0</v>
      </c>
      <c r="S131" s="213">
        <v>0</v>
      </c>
      <c r="T131" s="214">
        <f>S131*H131</f>
        <v>0</v>
      </c>
      <c r="AR131" s="24" t="s">
        <v>187</v>
      </c>
      <c r="AT131" s="24" t="s">
        <v>182</v>
      </c>
      <c r="AU131" s="24" t="s">
        <v>24</v>
      </c>
      <c r="AY131" s="24" t="s">
        <v>179</v>
      </c>
      <c r="BE131" s="215">
        <f>IF(N131="základní",J131,0)</f>
        <v>0</v>
      </c>
      <c r="BF131" s="215">
        <f>IF(N131="snížená",J131,0)</f>
        <v>0</v>
      </c>
      <c r="BG131" s="215">
        <f>IF(N131="zákl. přenesená",J131,0)</f>
        <v>0</v>
      </c>
      <c r="BH131" s="215">
        <f>IF(N131="sníž. přenesená",J131,0)</f>
        <v>0</v>
      </c>
      <c r="BI131" s="215">
        <f>IF(N131="nulová",J131,0)</f>
        <v>0</v>
      </c>
      <c r="BJ131" s="24" t="s">
        <v>24</v>
      </c>
      <c r="BK131" s="215">
        <f>ROUND(I131*H131,2)</f>
        <v>0</v>
      </c>
      <c r="BL131" s="24" t="s">
        <v>187</v>
      </c>
      <c r="BM131" s="24" t="s">
        <v>296</v>
      </c>
    </row>
    <row r="132" spans="2:65" s="1" customFormat="1" ht="27">
      <c r="B132" s="41"/>
      <c r="C132" s="63"/>
      <c r="D132" s="230" t="s">
        <v>936</v>
      </c>
      <c r="E132" s="63"/>
      <c r="F132" s="275" t="s">
        <v>2642</v>
      </c>
      <c r="G132" s="63"/>
      <c r="H132" s="63"/>
      <c r="I132" s="172"/>
      <c r="J132" s="63"/>
      <c r="K132" s="63"/>
      <c r="L132" s="61"/>
      <c r="M132" s="268"/>
      <c r="N132" s="42"/>
      <c r="O132" s="42"/>
      <c r="P132" s="42"/>
      <c r="Q132" s="42"/>
      <c r="R132" s="42"/>
      <c r="S132" s="42"/>
      <c r="T132" s="78"/>
      <c r="AT132" s="24" t="s">
        <v>936</v>
      </c>
      <c r="AU132" s="24" t="s">
        <v>24</v>
      </c>
    </row>
    <row r="133" spans="2:65" s="1" customFormat="1" ht="22.5" customHeight="1">
      <c r="B133" s="41"/>
      <c r="C133" s="204" t="s">
        <v>213</v>
      </c>
      <c r="D133" s="204" t="s">
        <v>182</v>
      </c>
      <c r="E133" s="205" t="s">
        <v>213</v>
      </c>
      <c r="F133" s="206" t="s">
        <v>2643</v>
      </c>
      <c r="G133" s="207" t="s">
        <v>771</v>
      </c>
      <c r="H133" s="208">
        <v>5</v>
      </c>
      <c r="I133" s="209"/>
      <c r="J133" s="210">
        <f>ROUND(I133*H133,2)</f>
        <v>0</v>
      </c>
      <c r="K133" s="206" t="s">
        <v>2237</v>
      </c>
      <c r="L133" s="61"/>
      <c r="M133" s="211" t="s">
        <v>22</v>
      </c>
      <c r="N133" s="212" t="s">
        <v>47</v>
      </c>
      <c r="O133" s="42"/>
      <c r="P133" s="213">
        <f>O133*H133</f>
        <v>0</v>
      </c>
      <c r="Q133" s="213">
        <v>0</v>
      </c>
      <c r="R133" s="213">
        <f>Q133*H133</f>
        <v>0</v>
      </c>
      <c r="S133" s="213">
        <v>0</v>
      </c>
      <c r="T133" s="214">
        <f>S133*H133</f>
        <v>0</v>
      </c>
      <c r="AR133" s="24" t="s">
        <v>187</v>
      </c>
      <c r="AT133" s="24" t="s">
        <v>182</v>
      </c>
      <c r="AU133" s="24" t="s">
        <v>24</v>
      </c>
      <c r="AY133" s="24" t="s">
        <v>179</v>
      </c>
      <c r="BE133" s="215">
        <f>IF(N133="základní",J133,0)</f>
        <v>0</v>
      </c>
      <c r="BF133" s="215">
        <f>IF(N133="snížená",J133,0)</f>
        <v>0</v>
      </c>
      <c r="BG133" s="215">
        <f>IF(N133="zákl. přenesená",J133,0)</f>
        <v>0</v>
      </c>
      <c r="BH133" s="215">
        <f>IF(N133="sníž. přenesená",J133,0)</f>
        <v>0</v>
      </c>
      <c r="BI133" s="215">
        <f>IF(N133="nulová",J133,0)</f>
        <v>0</v>
      </c>
      <c r="BJ133" s="24" t="s">
        <v>24</v>
      </c>
      <c r="BK133" s="215">
        <f>ROUND(I133*H133,2)</f>
        <v>0</v>
      </c>
      <c r="BL133" s="24" t="s">
        <v>187</v>
      </c>
      <c r="BM133" s="24" t="s">
        <v>302</v>
      </c>
    </row>
    <row r="134" spans="2:65" s="1" customFormat="1" ht="27">
      <c r="B134" s="41"/>
      <c r="C134" s="63"/>
      <c r="D134" s="230" t="s">
        <v>936</v>
      </c>
      <c r="E134" s="63"/>
      <c r="F134" s="275" t="s">
        <v>2644</v>
      </c>
      <c r="G134" s="63"/>
      <c r="H134" s="63"/>
      <c r="I134" s="172"/>
      <c r="J134" s="63"/>
      <c r="K134" s="63"/>
      <c r="L134" s="61"/>
      <c r="M134" s="268"/>
      <c r="N134" s="42"/>
      <c r="O134" s="42"/>
      <c r="P134" s="42"/>
      <c r="Q134" s="42"/>
      <c r="R134" s="42"/>
      <c r="S134" s="42"/>
      <c r="T134" s="78"/>
      <c r="AT134" s="24" t="s">
        <v>936</v>
      </c>
      <c r="AU134" s="24" t="s">
        <v>24</v>
      </c>
    </row>
    <row r="135" spans="2:65" s="1" customFormat="1" ht="22.5" customHeight="1">
      <c r="B135" s="41"/>
      <c r="C135" s="204" t="s">
        <v>10</v>
      </c>
      <c r="D135" s="204" t="s">
        <v>182</v>
      </c>
      <c r="E135" s="205" t="s">
        <v>10</v>
      </c>
      <c r="F135" s="206" t="s">
        <v>2645</v>
      </c>
      <c r="G135" s="207" t="s">
        <v>372</v>
      </c>
      <c r="H135" s="208">
        <v>470</v>
      </c>
      <c r="I135" s="209"/>
      <c r="J135" s="210">
        <f t="shared" ref="J135:J146" si="10">ROUND(I135*H135,2)</f>
        <v>0</v>
      </c>
      <c r="K135" s="206" t="s">
        <v>2237</v>
      </c>
      <c r="L135" s="61"/>
      <c r="M135" s="211" t="s">
        <v>22</v>
      </c>
      <c r="N135" s="212" t="s">
        <v>47</v>
      </c>
      <c r="O135" s="42"/>
      <c r="P135" s="213">
        <f t="shared" ref="P135:P146" si="11">O135*H135</f>
        <v>0</v>
      </c>
      <c r="Q135" s="213">
        <v>0</v>
      </c>
      <c r="R135" s="213">
        <f t="shared" ref="R135:R146" si="12">Q135*H135</f>
        <v>0</v>
      </c>
      <c r="S135" s="213">
        <v>0</v>
      </c>
      <c r="T135" s="214">
        <f t="shared" ref="T135:T146" si="13">S135*H135</f>
        <v>0</v>
      </c>
      <c r="AR135" s="24" t="s">
        <v>187</v>
      </c>
      <c r="AT135" s="24" t="s">
        <v>182</v>
      </c>
      <c r="AU135" s="24" t="s">
        <v>24</v>
      </c>
      <c r="AY135" s="24" t="s">
        <v>179</v>
      </c>
      <c r="BE135" s="215">
        <f t="shared" ref="BE135:BE146" si="14">IF(N135="základní",J135,0)</f>
        <v>0</v>
      </c>
      <c r="BF135" s="215">
        <f t="shared" ref="BF135:BF146" si="15">IF(N135="snížená",J135,0)</f>
        <v>0</v>
      </c>
      <c r="BG135" s="215">
        <f t="shared" ref="BG135:BG146" si="16">IF(N135="zákl. přenesená",J135,0)</f>
        <v>0</v>
      </c>
      <c r="BH135" s="215">
        <f t="shared" ref="BH135:BH146" si="17">IF(N135="sníž. přenesená",J135,0)</f>
        <v>0</v>
      </c>
      <c r="BI135" s="215">
        <f t="shared" ref="BI135:BI146" si="18">IF(N135="nulová",J135,0)</f>
        <v>0</v>
      </c>
      <c r="BJ135" s="24" t="s">
        <v>24</v>
      </c>
      <c r="BK135" s="215">
        <f t="shared" ref="BK135:BK146" si="19">ROUND(I135*H135,2)</f>
        <v>0</v>
      </c>
      <c r="BL135" s="24" t="s">
        <v>187</v>
      </c>
      <c r="BM135" s="24" t="s">
        <v>306</v>
      </c>
    </row>
    <row r="136" spans="2:65" s="1" customFormat="1" ht="22.5" customHeight="1">
      <c r="B136" s="41"/>
      <c r="C136" s="204" t="s">
        <v>266</v>
      </c>
      <c r="D136" s="204" t="s">
        <v>182</v>
      </c>
      <c r="E136" s="205" t="s">
        <v>266</v>
      </c>
      <c r="F136" s="206" t="s">
        <v>2646</v>
      </c>
      <c r="G136" s="207" t="s">
        <v>372</v>
      </c>
      <c r="H136" s="208">
        <v>150</v>
      </c>
      <c r="I136" s="209"/>
      <c r="J136" s="210">
        <f t="shared" si="10"/>
        <v>0</v>
      </c>
      <c r="K136" s="206" t="s">
        <v>2237</v>
      </c>
      <c r="L136" s="61"/>
      <c r="M136" s="211" t="s">
        <v>22</v>
      </c>
      <c r="N136" s="212" t="s">
        <v>47</v>
      </c>
      <c r="O136" s="42"/>
      <c r="P136" s="213">
        <f t="shared" si="11"/>
        <v>0</v>
      </c>
      <c r="Q136" s="213">
        <v>0</v>
      </c>
      <c r="R136" s="213">
        <f t="shared" si="12"/>
        <v>0</v>
      </c>
      <c r="S136" s="213">
        <v>0</v>
      </c>
      <c r="T136" s="214">
        <f t="shared" si="13"/>
        <v>0</v>
      </c>
      <c r="AR136" s="24" t="s">
        <v>187</v>
      </c>
      <c r="AT136" s="24" t="s">
        <v>182</v>
      </c>
      <c r="AU136" s="24" t="s">
        <v>24</v>
      </c>
      <c r="AY136" s="24" t="s">
        <v>179</v>
      </c>
      <c r="BE136" s="215">
        <f t="shared" si="14"/>
        <v>0</v>
      </c>
      <c r="BF136" s="215">
        <f t="shared" si="15"/>
        <v>0</v>
      </c>
      <c r="BG136" s="215">
        <f t="shared" si="16"/>
        <v>0</v>
      </c>
      <c r="BH136" s="215">
        <f t="shared" si="17"/>
        <v>0</v>
      </c>
      <c r="BI136" s="215">
        <f t="shared" si="18"/>
        <v>0</v>
      </c>
      <c r="BJ136" s="24" t="s">
        <v>24</v>
      </c>
      <c r="BK136" s="215">
        <f t="shared" si="19"/>
        <v>0</v>
      </c>
      <c r="BL136" s="24" t="s">
        <v>187</v>
      </c>
      <c r="BM136" s="24" t="s">
        <v>311</v>
      </c>
    </row>
    <row r="137" spans="2:65" s="1" customFormat="1" ht="22.5" customHeight="1">
      <c r="B137" s="41"/>
      <c r="C137" s="204" t="s">
        <v>272</v>
      </c>
      <c r="D137" s="204" t="s">
        <v>182</v>
      </c>
      <c r="E137" s="205" t="s">
        <v>272</v>
      </c>
      <c r="F137" s="206" t="s">
        <v>2647</v>
      </c>
      <c r="G137" s="207" t="s">
        <v>372</v>
      </c>
      <c r="H137" s="208">
        <v>260</v>
      </c>
      <c r="I137" s="209"/>
      <c r="J137" s="210">
        <f t="shared" si="10"/>
        <v>0</v>
      </c>
      <c r="K137" s="206" t="s">
        <v>2237</v>
      </c>
      <c r="L137" s="61"/>
      <c r="M137" s="211" t="s">
        <v>22</v>
      </c>
      <c r="N137" s="212" t="s">
        <v>47</v>
      </c>
      <c r="O137" s="42"/>
      <c r="P137" s="213">
        <f t="shared" si="11"/>
        <v>0</v>
      </c>
      <c r="Q137" s="213">
        <v>0</v>
      </c>
      <c r="R137" s="213">
        <f t="shared" si="12"/>
        <v>0</v>
      </c>
      <c r="S137" s="213">
        <v>0</v>
      </c>
      <c r="T137" s="214">
        <f t="shared" si="13"/>
        <v>0</v>
      </c>
      <c r="AR137" s="24" t="s">
        <v>187</v>
      </c>
      <c r="AT137" s="24" t="s">
        <v>182</v>
      </c>
      <c r="AU137" s="24" t="s">
        <v>24</v>
      </c>
      <c r="AY137" s="24" t="s">
        <v>179</v>
      </c>
      <c r="BE137" s="215">
        <f t="shared" si="14"/>
        <v>0</v>
      </c>
      <c r="BF137" s="215">
        <f t="shared" si="15"/>
        <v>0</v>
      </c>
      <c r="BG137" s="215">
        <f t="shared" si="16"/>
        <v>0</v>
      </c>
      <c r="BH137" s="215">
        <f t="shared" si="17"/>
        <v>0</v>
      </c>
      <c r="BI137" s="215">
        <f t="shared" si="18"/>
        <v>0</v>
      </c>
      <c r="BJ137" s="24" t="s">
        <v>24</v>
      </c>
      <c r="BK137" s="215">
        <f t="shared" si="19"/>
        <v>0</v>
      </c>
      <c r="BL137" s="24" t="s">
        <v>187</v>
      </c>
      <c r="BM137" s="24" t="s">
        <v>316</v>
      </c>
    </row>
    <row r="138" spans="2:65" s="1" customFormat="1" ht="22.5" customHeight="1">
      <c r="B138" s="41"/>
      <c r="C138" s="204" t="s">
        <v>270</v>
      </c>
      <c r="D138" s="204" t="s">
        <v>182</v>
      </c>
      <c r="E138" s="205" t="s">
        <v>270</v>
      </c>
      <c r="F138" s="206" t="s">
        <v>2648</v>
      </c>
      <c r="G138" s="207" t="s">
        <v>372</v>
      </c>
      <c r="H138" s="208">
        <v>25</v>
      </c>
      <c r="I138" s="209"/>
      <c r="J138" s="210">
        <f t="shared" si="10"/>
        <v>0</v>
      </c>
      <c r="K138" s="206" t="s">
        <v>2237</v>
      </c>
      <c r="L138" s="61"/>
      <c r="M138" s="211" t="s">
        <v>22</v>
      </c>
      <c r="N138" s="212" t="s">
        <v>47</v>
      </c>
      <c r="O138" s="42"/>
      <c r="P138" s="213">
        <f t="shared" si="11"/>
        <v>0</v>
      </c>
      <c r="Q138" s="213">
        <v>0</v>
      </c>
      <c r="R138" s="213">
        <f t="shared" si="12"/>
        <v>0</v>
      </c>
      <c r="S138" s="213">
        <v>0</v>
      </c>
      <c r="T138" s="214">
        <f t="shared" si="13"/>
        <v>0</v>
      </c>
      <c r="AR138" s="24" t="s">
        <v>187</v>
      </c>
      <c r="AT138" s="24" t="s">
        <v>182</v>
      </c>
      <c r="AU138" s="24" t="s">
        <v>24</v>
      </c>
      <c r="AY138" s="24" t="s">
        <v>179</v>
      </c>
      <c r="BE138" s="215">
        <f t="shared" si="14"/>
        <v>0</v>
      </c>
      <c r="BF138" s="215">
        <f t="shared" si="15"/>
        <v>0</v>
      </c>
      <c r="BG138" s="215">
        <f t="shared" si="16"/>
        <v>0</v>
      </c>
      <c r="BH138" s="215">
        <f t="shared" si="17"/>
        <v>0</v>
      </c>
      <c r="BI138" s="215">
        <f t="shared" si="18"/>
        <v>0</v>
      </c>
      <c r="BJ138" s="24" t="s">
        <v>24</v>
      </c>
      <c r="BK138" s="215">
        <f t="shared" si="19"/>
        <v>0</v>
      </c>
      <c r="BL138" s="24" t="s">
        <v>187</v>
      </c>
      <c r="BM138" s="24" t="s">
        <v>322</v>
      </c>
    </row>
    <row r="139" spans="2:65" s="1" customFormat="1" ht="22.5" customHeight="1">
      <c r="B139" s="41"/>
      <c r="C139" s="204" t="s">
        <v>288</v>
      </c>
      <c r="D139" s="204" t="s">
        <v>182</v>
      </c>
      <c r="E139" s="205" t="s">
        <v>288</v>
      </c>
      <c r="F139" s="206" t="s">
        <v>2649</v>
      </c>
      <c r="G139" s="207" t="s">
        <v>372</v>
      </c>
      <c r="H139" s="208">
        <v>5</v>
      </c>
      <c r="I139" s="209"/>
      <c r="J139" s="210">
        <f t="shared" si="10"/>
        <v>0</v>
      </c>
      <c r="K139" s="206" t="s">
        <v>2237</v>
      </c>
      <c r="L139" s="61"/>
      <c r="M139" s="211" t="s">
        <v>22</v>
      </c>
      <c r="N139" s="212" t="s">
        <v>47</v>
      </c>
      <c r="O139" s="42"/>
      <c r="P139" s="213">
        <f t="shared" si="11"/>
        <v>0</v>
      </c>
      <c r="Q139" s="213">
        <v>0</v>
      </c>
      <c r="R139" s="213">
        <f t="shared" si="12"/>
        <v>0</v>
      </c>
      <c r="S139" s="213">
        <v>0</v>
      </c>
      <c r="T139" s="214">
        <f t="shared" si="13"/>
        <v>0</v>
      </c>
      <c r="AR139" s="24" t="s">
        <v>187</v>
      </c>
      <c r="AT139" s="24" t="s">
        <v>182</v>
      </c>
      <c r="AU139" s="24" t="s">
        <v>24</v>
      </c>
      <c r="AY139" s="24" t="s">
        <v>179</v>
      </c>
      <c r="BE139" s="215">
        <f t="shared" si="14"/>
        <v>0</v>
      </c>
      <c r="BF139" s="215">
        <f t="shared" si="15"/>
        <v>0</v>
      </c>
      <c r="BG139" s="215">
        <f t="shared" si="16"/>
        <v>0</v>
      </c>
      <c r="BH139" s="215">
        <f t="shared" si="17"/>
        <v>0</v>
      </c>
      <c r="BI139" s="215">
        <f t="shared" si="18"/>
        <v>0</v>
      </c>
      <c r="BJ139" s="24" t="s">
        <v>24</v>
      </c>
      <c r="BK139" s="215">
        <f t="shared" si="19"/>
        <v>0</v>
      </c>
      <c r="BL139" s="24" t="s">
        <v>187</v>
      </c>
      <c r="BM139" s="24" t="s">
        <v>329</v>
      </c>
    </row>
    <row r="140" spans="2:65" s="1" customFormat="1" ht="22.5" customHeight="1">
      <c r="B140" s="41"/>
      <c r="C140" s="204" t="s">
        <v>275</v>
      </c>
      <c r="D140" s="204" t="s">
        <v>182</v>
      </c>
      <c r="E140" s="205" t="s">
        <v>275</v>
      </c>
      <c r="F140" s="206" t="s">
        <v>2650</v>
      </c>
      <c r="G140" s="207" t="s">
        <v>771</v>
      </c>
      <c r="H140" s="208">
        <v>29</v>
      </c>
      <c r="I140" s="209"/>
      <c r="J140" s="210">
        <f t="shared" si="10"/>
        <v>0</v>
      </c>
      <c r="K140" s="206" t="s">
        <v>2237</v>
      </c>
      <c r="L140" s="61"/>
      <c r="M140" s="211" t="s">
        <v>22</v>
      </c>
      <c r="N140" s="212" t="s">
        <v>47</v>
      </c>
      <c r="O140" s="42"/>
      <c r="P140" s="213">
        <f t="shared" si="11"/>
        <v>0</v>
      </c>
      <c r="Q140" s="213">
        <v>0</v>
      </c>
      <c r="R140" s="213">
        <f t="shared" si="12"/>
        <v>0</v>
      </c>
      <c r="S140" s="213">
        <v>0</v>
      </c>
      <c r="T140" s="214">
        <f t="shared" si="13"/>
        <v>0</v>
      </c>
      <c r="AR140" s="24" t="s">
        <v>187</v>
      </c>
      <c r="AT140" s="24" t="s">
        <v>182</v>
      </c>
      <c r="AU140" s="24" t="s">
        <v>24</v>
      </c>
      <c r="AY140" s="24" t="s">
        <v>179</v>
      </c>
      <c r="BE140" s="215">
        <f t="shared" si="14"/>
        <v>0</v>
      </c>
      <c r="BF140" s="215">
        <f t="shared" si="15"/>
        <v>0</v>
      </c>
      <c r="BG140" s="215">
        <f t="shared" si="16"/>
        <v>0</v>
      </c>
      <c r="BH140" s="215">
        <f t="shared" si="17"/>
        <v>0</v>
      </c>
      <c r="BI140" s="215">
        <f t="shared" si="18"/>
        <v>0</v>
      </c>
      <c r="BJ140" s="24" t="s">
        <v>24</v>
      </c>
      <c r="BK140" s="215">
        <f t="shared" si="19"/>
        <v>0</v>
      </c>
      <c r="BL140" s="24" t="s">
        <v>187</v>
      </c>
      <c r="BM140" s="24" t="s">
        <v>334</v>
      </c>
    </row>
    <row r="141" spans="2:65" s="1" customFormat="1" ht="22.5" customHeight="1">
      <c r="B141" s="41"/>
      <c r="C141" s="204" t="s">
        <v>9</v>
      </c>
      <c r="D141" s="204" t="s">
        <v>182</v>
      </c>
      <c r="E141" s="205" t="s">
        <v>9</v>
      </c>
      <c r="F141" s="206" t="s">
        <v>2651</v>
      </c>
      <c r="G141" s="207" t="s">
        <v>771</v>
      </c>
      <c r="H141" s="208">
        <v>13</v>
      </c>
      <c r="I141" s="209"/>
      <c r="J141" s="210">
        <f t="shared" si="10"/>
        <v>0</v>
      </c>
      <c r="K141" s="206" t="s">
        <v>2237</v>
      </c>
      <c r="L141" s="61"/>
      <c r="M141" s="211" t="s">
        <v>22</v>
      </c>
      <c r="N141" s="212" t="s">
        <v>47</v>
      </c>
      <c r="O141" s="42"/>
      <c r="P141" s="213">
        <f t="shared" si="11"/>
        <v>0</v>
      </c>
      <c r="Q141" s="213">
        <v>0</v>
      </c>
      <c r="R141" s="213">
        <f t="shared" si="12"/>
        <v>0</v>
      </c>
      <c r="S141" s="213">
        <v>0</v>
      </c>
      <c r="T141" s="214">
        <f t="shared" si="13"/>
        <v>0</v>
      </c>
      <c r="AR141" s="24" t="s">
        <v>187</v>
      </c>
      <c r="AT141" s="24" t="s">
        <v>182</v>
      </c>
      <c r="AU141" s="24" t="s">
        <v>24</v>
      </c>
      <c r="AY141" s="24" t="s">
        <v>179</v>
      </c>
      <c r="BE141" s="215">
        <f t="shared" si="14"/>
        <v>0</v>
      </c>
      <c r="BF141" s="215">
        <f t="shared" si="15"/>
        <v>0</v>
      </c>
      <c r="BG141" s="215">
        <f t="shared" si="16"/>
        <v>0</v>
      </c>
      <c r="BH141" s="215">
        <f t="shared" si="17"/>
        <v>0</v>
      </c>
      <c r="BI141" s="215">
        <f t="shared" si="18"/>
        <v>0</v>
      </c>
      <c r="BJ141" s="24" t="s">
        <v>24</v>
      </c>
      <c r="BK141" s="215">
        <f t="shared" si="19"/>
        <v>0</v>
      </c>
      <c r="BL141" s="24" t="s">
        <v>187</v>
      </c>
      <c r="BM141" s="24" t="s">
        <v>337</v>
      </c>
    </row>
    <row r="142" spans="2:65" s="1" customFormat="1" ht="22.5" customHeight="1">
      <c r="B142" s="41"/>
      <c r="C142" s="204" t="s">
        <v>281</v>
      </c>
      <c r="D142" s="204" t="s">
        <v>182</v>
      </c>
      <c r="E142" s="205" t="s">
        <v>281</v>
      </c>
      <c r="F142" s="206" t="s">
        <v>2652</v>
      </c>
      <c r="G142" s="207" t="s">
        <v>771</v>
      </c>
      <c r="H142" s="208">
        <v>40</v>
      </c>
      <c r="I142" s="209"/>
      <c r="J142" s="210">
        <f t="shared" si="10"/>
        <v>0</v>
      </c>
      <c r="K142" s="206" t="s">
        <v>2237</v>
      </c>
      <c r="L142" s="61"/>
      <c r="M142" s="211" t="s">
        <v>22</v>
      </c>
      <c r="N142" s="212" t="s">
        <v>47</v>
      </c>
      <c r="O142" s="42"/>
      <c r="P142" s="213">
        <f t="shared" si="11"/>
        <v>0</v>
      </c>
      <c r="Q142" s="213">
        <v>0</v>
      </c>
      <c r="R142" s="213">
        <f t="shared" si="12"/>
        <v>0</v>
      </c>
      <c r="S142" s="213">
        <v>0</v>
      </c>
      <c r="T142" s="214">
        <f t="shared" si="13"/>
        <v>0</v>
      </c>
      <c r="AR142" s="24" t="s">
        <v>187</v>
      </c>
      <c r="AT142" s="24" t="s">
        <v>182</v>
      </c>
      <c r="AU142" s="24" t="s">
        <v>24</v>
      </c>
      <c r="AY142" s="24" t="s">
        <v>179</v>
      </c>
      <c r="BE142" s="215">
        <f t="shared" si="14"/>
        <v>0</v>
      </c>
      <c r="BF142" s="215">
        <f t="shared" si="15"/>
        <v>0</v>
      </c>
      <c r="BG142" s="215">
        <f t="shared" si="16"/>
        <v>0</v>
      </c>
      <c r="BH142" s="215">
        <f t="shared" si="17"/>
        <v>0</v>
      </c>
      <c r="BI142" s="215">
        <f t="shared" si="18"/>
        <v>0</v>
      </c>
      <c r="BJ142" s="24" t="s">
        <v>24</v>
      </c>
      <c r="BK142" s="215">
        <f t="shared" si="19"/>
        <v>0</v>
      </c>
      <c r="BL142" s="24" t="s">
        <v>187</v>
      </c>
      <c r="BM142" s="24" t="s">
        <v>344</v>
      </c>
    </row>
    <row r="143" spans="2:65" s="1" customFormat="1" ht="22.5" customHeight="1">
      <c r="B143" s="41"/>
      <c r="C143" s="204" t="s">
        <v>308</v>
      </c>
      <c r="D143" s="204" t="s">
        <v>182</v>
      </c>
      <c r="E143" s="205" t="s">
        <v>308</v>
      </c>
      <c r="F143" s="206" t="s">
        <v>2653</v>
      </c>
      <c r="G143" s="207" t="s">
        <v>771</v>
      </c>
      <c r="H143" s="208">
        <v>80</v>
      </c>
      <c r="I143" s="209"/>
      <c r="J143" s="210">
        <f t="shared" si="10"/>
        <v>0</v>
      </c>
      <c r="K143" s="206" t="s">
        <v>2237</v>
      </c>
      <c r="L143" s="61"/>
      <c r="M143" s="211" t="s">
        <v>22</v>
      </c>
      <c r="N143" s="212" t="s">
        <v>47</v>
      </c>
      <c r="O143" s="42"/>
      <c r="P143" s="213">
        <f t="shared" si="11"/>
        <v>0</v>
      </c>
      <c r="Q143" s="213">
        <v>0</v>
      </c>
      <c r="R143" s="213">
        <f t="shared" si="12"/>
        <v>0</v>
      </c>
      <c r="S143" s="213">
        <v>0</v>
      </c>
      <c r="T143" s="214">
        <f t="shared" si="13"/>
        <v>0</v>
      </c>
      <c r="AR143" s="24" t="s">
        <v>187</v>
      </c>
      <c r="AT143" s="24" t="s">
        <v>182</v>
      </c>
      <c r="AU143" s="24" t="s">
        <v>24</v>
      </c>
      <c r="AY143" s="24" t="s">
        <v>179</v>
      </c>
      <c r="BE143" s="215">
        <f t="shared" si="14"/>
        <v>0</v>
      </c>
      <c r="BF143" s="215">
        <f t="shared" si="15"/>
        <v>0</v>
      </c>
      <c r="BG143" s="215">
        <f t="shared" si="16"/>
        <v>0</v>
      </c>
      <c r="BH143" s="215">
        <f t="shared" si="17"/>
        <v>0</v>
      </c>
      <c r="BI143" s="215">
        <f t="shared" si="18"/>
        <v>0</v>
      </c>
      <c r="BJ143" s="24" t="s">
        <v>24</v>
      </c>
      <c r="BK143" s="215">
        <f t="shared" si="19"/>
        <v>0</v>
      </c>
      <c r="BL143" s="24" t="s">
        <v>187</v>
      </c>
      <c r="BM143" s="24" t="s">
        <v>349</v>
      </c>
    </row>
    <row r="144" spans="2:65" s="1" customFormat="1" ht="22.5" customHeight="1">
      <c r="B144" s="41"/>
      <c r="C144" s="204" t="s">
        <v>291</v>
      </c>
      <c r="D144" s="204" t="s">
        <v>182</v>
      </c>
      <c r="E144" s="205" t="s">
        <v>291</v>
      </c>
      <c r="F144" s="206" t="s">
        <v>2654</v>
      </c>
      <c r="G144" s="207" t="s">
        <v>771</v>
      </c>
      <c r="H144" s="208">
        <v>8</v>
      </c>
      <c r="I144" s="209"/>
      <c r="J144" s="210">
        <f t="shared" si="10"/>
        <v>0</v>
      </c>
      <c r="K144" s="206" t="s">
        <v>2237</v>
      </c>
      <c r="L144" s="61"/>
      <c r="M144" s="211" t="s">
        <v>22</v>
      </c>
      <c r="N144" s="212" t="s">
        <v>47</v>
      </c>
      <c r="O144" s="42"/>
      <c r="P144" s="213">
        <f t="shared" si="11"/>
        <v>0</v>
      </c>
      <c r="Q144" s="213">
        <v>0</v>
      </c>
      <c r="R144" s="213">
        <f t="shared" si="12"/>
        <v>0</v>
      </c>
      <c r="S144" s="213">
        <v>0</v>
      </c>
      <c r="T144" s="214">
        <f t="shared" si="13"/>
        <v>0</v>
      </c>
      <c r="AR144" s="24" t="s">
        <v>187</v>
      </c>
      <c r="AT144" s="24" t="s">
        <v>182</v>
      </c>
      <c r="AU144" s="24" t="s">
        <v>24</v>
      </c>
      <c r="AY144" s="24" t="s">
        <v>179</v>
      </c>
      <c r="BE144" s="215">
        <f t="shared" si="14"/>
        <v>0</v>
      </c>
      <c r="BF144" s="215">
        <f t="shared" si="15"/>
        <v>0</v>
      </c>
      <c r="BG144" s="215">
        <f t="shared" si="16"/>
        <v>0</v>
      </c>
      <c r="BH144" s="215">
        <f t="shared" si="17"/>
        <v>0</v>
      </c>
      <c r="BI144" s="215">
        <f t="shared" si="18"/>
        <v>0</v>
      </c>
      <c r="BJ144" s="24" t="s">
        <v>24</v>
      </c>
      <c r="BK144" s="215">
        <f t="shared" si="19"/>
        <v>0</v>
      </c>
      <c r="BL144" s="24" t="s">
        <v>187</v>
      </c>
      <c r="BM144" s="24" t="s">
        <v>355</v>
      </c>
    </row>
    <row r="145" spans="2:65" s="1" customFormat="1" ht="22.5" customHeight="1">
      <c r="B145" s="41"/>
      <c r="C145" s="204" t="s">
        <v>319</v>
      </c>
      <c r="D145" s="204" t="s">
        <v>182</v>
      </c>
      <c r="E145" s="205" t="s">
        <v>319</v>
      </c>
      <c r="F145" s="206" t="s">
        <v>2655</v>
      </c>
      <c r="G145" s="207" t="s">
        <v>2656</v>
      </c>
      <c r="H145" s="208">
        <v>4</v>
      </c>
      <c r="I145" s="209"/>
      <c r="J145" s="210">
        <f t="shared" si="10"/>
        <v>0</v>
      </c>
      <c r="K145" s="206" t="s">
        <v>2237</v>
      </c>
      <c r="L145" s="61"/>
      <c r="M145" s="211" t="s">
        <v>22</v>
      </c>
      <c r="N145" s="212" t="s">
        <v>47</v>
      </c>
      <c r="O145" s="42"/>
      <c r="P145" s="213">
        <f t="shared" si="11"/>
        <v>0</v>
      </c>
      <c r="Q145" s="213">
        <v>0</v>
      </c>
      <c r="R145" s="213">
        <f t="shared" si="12"/>
        <v>0</v>
      </c>
      <c r="S145" s="213">
        <v>0</v>
      </c>
      <c r="T145" s="214">
        <f t="shared" si="13"/>
        <v>0</v>
      </c>
      <c r="AR145" s="24" t="s">
        <v>187</v>
      </c>
      <c r="AT145" s="24" t="s">
        <v>182</v>
      </c>
      <c r="AU145" s="24" t="s">
        <v>24</v>
      </c>
      <c r="AY145" s="24" t="s">
        <v>179</v>
      </c>
      <c r="BE145" s="215">
        <f t="shared" si="14"/>
        <v>0</v>
      </c>
      <c r="BF145" s="215">
        <f t="shared" si="15"/>
        <v>0</v>
      </c>
      <c r="BG145" s="215">
        <f t="shared" si="16"/>
        <v>0</v>
      </c>
      <c r="BH145" s="215">
        <f t="shared" si="17"/>
        <v>0</v>
      </c>
      <c r="BI145" s="215">
        <f t="shared" si="18"/>
        <v>0</v>
      </c>
      <c r="BJ145" s="24" t="s">
        <v>24</v>
      </c>
      <c r="BK145" s="215">
        <f t="shared" si="19"/>
        <v>0</v>
      </c>
      <c r="BL145" s="24" t="s">
        <v>187</v>
      </c>
      <c r="BM145" s="24" t="s">
        <v>364</v>
      </c>
    </row>
    <row r="146" spans="2:65" s="1" customFormat="1" ht="22.5" customHeight="1">
      <c r="B146" s="41"/>
      <c r="C146" s="204" t="s">
        <v>331</v>
      </c>
      <c r="D146" s="204" t="s">
        <v>182</v>
      </c>
      <c r="E146" s="205" t="s">
        <v>331</v>
      </c>
      <c r="F146" s="206" t="s">
        <v>2657</v>
      </c>
      <c r="G146" s="207" t="s">
        <v>2656</v>
      </c>
      <c r="H146" s="208">
        <v>7</v>
      </c>
      <c r="I146" s="209"/>
      <c r="J146" s="210">
        <f t="shared" si="10"/>
        <v>0</v>
      </c>
      <c r="K146" s="206" t="s">
        <v>2237</v>
      </c>
      <c r="L146" s="61"/>
      <c r="M146" s="211" t="s">
        <v>22</v>
      </c>
      <c r="N146" s="212" t="s">
        <v>47</v>
      </c>
      <c r="O146" s="42"/>
      <c r="P146" s="213">
        <f t="shared" si="11"/>
        <v>0</v>
      </c>
      <c r="Q146" s="213">
        <v>0</v>
      </c>
      <c r="R146" s="213">
        <f t="shared" si="12"/>
        <v>0</v>
      </c>
      <c r="S146" s="213">
        <v>0</v>
      </c>
      <c r="T146" s="214">
        <f t="shared" si="13"/>
        <v>0</v>
      </c>
      <c r="AR146" s="24" t="s">
        <v>187</v>
      </c>
      <c r="AT146" s="24" t="s">
        <v>182</v>
      </c>
      <c r="AU146" s="24" t="s">
        <v>24</v>
      </c>
      <c r="AY146" s="24" t="s">
        <v>179</v>
      </c>
      <c r="BE146" s="215">
        <f t="shared" si="14"/>
        <v>0</v>
      </c>
      <c r="BF146" s="215">
        <f t="shared" si="15"/>
        <v>0</v>
      </c>
      <c r="BG146" s="215">
        <f t="shared" si="16"/>
        <v>0</v>
      </c>
      <c r="BH146" s="215">
        <f t="shared" si="17"/>
        <v>0</v>
      </c>
      <c r="BI146" s="215">
        <f t="shared" si="18"/>
        <v>0</v>
      </c>
      <c r="BJ146" s="24" t="s">
        <v>24</v>
      </c>
      <c r="BK146" s="215">
        <f t="shared" si="19"/>
        <v>0</v>
      </c>
      <c r="BL146" s="24" t="s">
        <v>187</v>
      </c>
      <c r="BM146" s="24" t="s">
        <v>397</v>
      </c>
    </row>
    <row r="147" spans="2:65" s="11" customFormat="1" ht="37.35" customHeight="1">
      <c r="B147" s="187"/>
      <c r="C147" s="188"/>
      <c r="D147" s="201" t="s">
        <v>75</v>
      </c>
      <c r="E147" s="273" t="s">
        <v>2658</v>
      </c>
      <c r="F147" s="273" t="s">
        <v>2659</v>
      </c>
      <c r="G147" s="188"/>
      <c r="H147" s="188"/>
      <c r="I147" s="191"/>
      <c r="J147" s="274">
        <f>BK147</f>
        <v>0</v>
      </c>
      <c r="K147" s="188"/>
      <c r="L147" s="193"/>
      <c r="M147" s="194"/>
      <c r="N147" s="195"/>
      <c r="O147" s="195"/>
      <c r="P147" s="196">
        <f>SUM(P148:P153)</f>
        <v>0</v>
      </c>
      <c r="Q147" s="195"/>
      <c r="R147" s="196">
        <f>SUM(R148:R153)</f>
        <v>0</v>
      </c>
      <c r="S147" s="195"/>
      <c r="T147" s="197">
        <f>SUM(T148:T153)</f>
        <v>0</v>
      </c>
      <c r="AR147" s="198" t="s">
        <v>24</v>
      </c>
      <c r="AT147" s="199" t="s">
        <v>75</v>
      </c>
      <c r="AU147" s="199" t="s">
        <v>76</v>
      </c>
      <c r="AY147" s="198" t="s">
        <v>179</v>
      </c>
      <c r="BK147" s="200">
        <f>SUM(BK148:BK153)</f>
        <v>0</v>
      </c>
    </row>
    <row r="148" spans="2:65" s="1" customFormat="1" ht="22.5" customHeight="1">
      <c r="B148" s="41"/>
      <c r="C148" s="204" t="s">
        <v>24</v>
      </c>
      <c r="D148" s="204" t="s">
        <v>182</v>
      </c>
      <c r="E148" s="205" t="s">
        <v>2660</v>
      </c>
      <c r="F148" s="206" t="s">
        <v>2661</v>
      </c>
      <c r="G148" s="207" t="s">
        <v>771</v>
      </c>
      <c r="H148" s="208">
        <v>5</v>
      </c>
      <c r="I148" s="209"/>
      <c r="J148" s="210">
        <f t="shared" ref="J148:J153" si="20">ROUND(I148*H148,2)</f>
        <v>0</v>
      </c>
      <c r="K148" s="206" t="s">
        <v>2237</v>
      </c>
      <c r="L148" s="61"/>
      <c r="M148" s="211" t="s">
        <v>22</v>
      </c>
      <c r="N148" s="212" t="s">
        <v>47</v>
      </c>
      <c r="O148" s="42"/>
      <c r="P148" s="213">
        <f t="shared" ref="P148:P153" si="21">O148*H148</f>
        <v>0</v>
      </c>
      <c r="Q148" s="213">
        <v>0</v>
      </c>
      <c r="R148" s="213">
        <f t="shared" ref="R148:R153" si="22">Q148*H148</f>
        <v>0</v>
      </c>
      <c r="S148" s="213">
        <v>0</v>
      </c>
      <c r="T148" s="214">
        <f t="shared" ref="T148:T153" si="23">S148*H148</f>
        <v>0</v>
      </c>
      <c r="AR148" s="24" t="s">
        <v>187</v>
      </c>
      <c r="AT148" s="24" t="s">
        <v>182</v>
      </c>
      <c r="AU148" s="24" t="s">
        <v>24</v>
      </c>
      <c r="AY148" s="24" t="s">
        <v>179</v>
      </c>
      <c r="BE148" s="215">
        <f t="shared" ref="BE148:BE153" si="24">IF(N148="základní",J148,0)</f>
        <v>0</v>
      </c>
      <c r="BF148" s="215">
        <f t="shared" ref="BF148:BF153" si="25">IF(N148="snížená",J148,0)</f>
        <v>0</v>
      </c>
      <c r="BG148" s="215">
        <f t="shared" ref="BG148:BG153" si="26">IF(N148="zákl. přenesená",J148,0)</f>
        <v>0</v>
      </c>
      <c r="BH148" s="215">
        <f t="shared" ref="BH148:BH153" si="27">IF(N148="sníž. přenesená",J148,0)</f>
        <v>0</v>
      </c>
      <c r="BI148" s="215">
        <f t="shared" ref="BI148:BI153" si="28">IF(N148="nulová",J148,0)</f>
        <v>0</v>
      </c>
      <c r="BJ148" s="24" t="s">
        <v>24</v>
      </c>
      <c r="BK148" s="215">
        <f t="shared" ref="BK148:BK153" si="29">ROUND(I148*H148,2)</f>
        <v>0</v>
      </c>
      <c r="BL148" s="24" t="s">
        <v>187</v>
      </c>
      <c r="BM148" s="24" t="s">
        <v>402</v>
      </c>
    </row>
    <row r="149" spans="2:65" s="1" customFormat="1" ht="22.5" customHeight="1">
      <c r="B149" s="41"/>
      <c r="C149" s="204" t="s">
        <v>84</v>
      </c>
      <c r="D149" s="204" t="s">
        <v>182</v>
      </c>
      <c r="E149" s="205" t="s">
        <v>2662</v>
      </c>
      <c r="F149" s="206" t="s">
        <v>2663</v>
      </c>
      <c r="G149" s="207" t="s">
        <v>771</v>
      </c>
      <c r="H149" s="208">
        <v>42</v>
      </c>
      <c r="I149" s="209"/>
      <c r="J149" s="210">
        <f t="shared" si="20"/>
        <v>0</v>
      </c>
      <c r="K149" s="206" t="s">
        <v>2237</v>
      </c>
      <c r="L149" s="61"/>
      <c r="M149" s="211" t="s">
        <v>22</v>
      </c>
      <c r="N149" s="212" t="s">
        <v>47</v>
      </c>
      <c r="O149" s="42"/>
      <c r="P149" s="213">
        <f t="shared" si="21"/>
        <v>0</v>
      </c>
      <c r="Q149" s="213">
        <v>0</v>
      </c>
      <c r="R149" s="213">
        <f t="shared" si="22"/>
        <v>0</v>
      </c>
      <c r="S149" s="213">
        <v>0</v>
      </c>
      <c r="T149" s="214">
        <f t="shared" si="23"/>
        <v>0</v>
      </c>
      <c r="AR149" s="24" t="s">
        <v>187</v>
      </c>
      <c r="AT149" s="24" t="s">
        <v>182</v>
      </c>
      <c r="AU149" s="24" t="s">
        <v>24</v>
      </c>
      <c r="AY149" s="24" t="s">
        <v>179</v>
      </c>
      <c r="BE149" s="215">
        <f t="shared" si="24"/>
        <v>0</v>
      </c>
      <c r="BF149" s="215">
        <f t="shared" si="25"/>
        <v>0</v>
      </c>
      <c r="BG149" s="215">
        <f t="shared" si="26"/>
        <v>0</v>
      </c>
      <c r="BH149" s="215">
        <f t="shared" si="27"/>
        <v>0</v>
      </c>
      <c r="BI149" s="215">
        <f t="shared" si="28"/>
        <v>0</v>
      </c>
      <c r="BJ149" s="24" t="s">
        <v>24</v>
      </c>
      <c r="BK149" s="215">
        <f t="shared" si="29"/>
        <v>0</v>
      </c>
      <c r="BL149" s="24" t="s">
        <v>187</v>
      </c>
      <c r="BM149" s="24" t="s">
        <v>409</v>
      </c>
    </row>
    <row r="150" spans="2:65" s="1" customFormat="1" ht="22.5" customHeight="1">
      <c r="B150" s="41"/>
      <c r="C150" s="204" t="s">
        <v>197</v>
      </c>
      <c r="D150" s="204" t="s">
        <v>182</v>
      </c>
      <c r="E150" s="205" t="s">
        <v>2664</v>
      </c>
      <c r="F150" s="206" t="s">
        <v>2665</v>
      </c>
      <c r="G150" s="207" t="s">
        <v>372</v>
      </c>
      <c r="H150" s="208">
        <v>20</v>
      </c>
      <c r="I150" s="209"/>
      <c r="J150" s="210">
        <f t="shared" si="20"/>
        <v>0</v>
      </c>
      <c r="K150" s="206" t="s">
        <v>2237</v>
      </c>
      <c r="L150" s="61"/>
      <c r="M150" s="211" t="s">
        <v>22</v>
      </c>
      <c r="N150" s="212" t="s">
        <v>47</v>
      </c>
      <c r="O150" s="42"/>
      <c r="P150" s="213">
        <f t="shared" si="21"/>
        <v>0</v>
      </c>
      <c r="Q150" s="213">
        <v>0</v>
      </c>
      <c r="R150" s="213">
        <f t="shared" si="22"/>
        <v>0</v>
      </c>
      <c r="S150" s="213">
        <v>0</v>
      </c>
      <c r="T150" s="214">
        <f t="shared" si="23"/>
        <v>0</v>
      </c>
      <c r="AR150" s="24" t="s">
        <v>187</v>
      </c>
      <c r="AT150" s="24" t="s">
        <v>182</v>
      </c>
      <c r="AU150" s="24" t="s">
        <v>24</v>
      </c>
      <c r="AY150" s="24" t="s">
        <v>179</v>
      </c>
      <c r="BE150" s="215">
        <f t="shared" si="24"/>
        <v>0</v>
      </c>
      <c r="BF150" s="215">
        <f t="shared" si="25"/>
        <v>0</v>
      </c>
      <c r="BG150" s="215">
        <f t="shared" si="26"/>
        <v>0</v>
      </c>
      <c r="BH150" s="215">
        <f t="shared" si="27"/>
        <v>0</v>
      </c>
      <c r="BI150" s="215">
        <f t="shared" si="28"/>
        <v>0</v>
      </c>
      <c r="BJ150" s="24" t="s">
        <v>24</v>
      </c>
      <c r="BK150" s="215">
        <f t="shared" si="29"/>
        <v>0</v>
      </c>
      <c r="BL150" s="24" t="s">
        <v>187</v>
      </c>
      <c r="BM150" s="24" t="s">
        <v>412</v>
      </c>
    </row>
    <row r="151" spans="2:65" s="1" customFormat="1" ht="22.5" customHeight="1">
      <c r="B151" s="41"/>
      <c r="C151" s="204" t="s">
        <v>187</v>
      </c>
      <c r="D151" s="204" t="s">
        <v>182</v>
      </c>
      <c r="E151" s="205" t="s">
        <v>2666</v>
      </c>
      <c r="F151" s="206" t="s">
        <v>2667</v>
      </c>
      <c r="G151" s="207" t="s">
        <v>372</v>
      </c>
      <c r="H151" s="208">
        <v>20</v>
      </c>
      <c r="I151" s="209"/>
      <c r="J151" s="210">
        <f t="shared" si="20"/>
        <v>0</v>
      </c>
      <c r="K151" s="206" t="s">
        <v>2237</v>
      </c>
      <c r="L151" s="61"/>
      <c r="M151" s="211" t="s">
        <v>22</v>
      </c>
      <c r="N151" s="212" t="s">
        <v>47</v>
      </c>
      <c r="O151" s="42"/>
      <c r="P151" s="213">
        <f t="shared" si="21"/>
        <v>0</v>
      </c>
      <c r="Q151" s="213">
        <v>0</v>
      </c>
      <c r="R151" s="213">
        <f t="shared" si="22"/>
        <v>0</v>
      </c>
      <c r="S151" s="213">
        <v>0</v>
      </c>
      <c r="T151" s="214">
        <f t="shared" si="23"/>
        <v>0</v>
      </c>
      <c r="AR151" s="24" t="s">
        <v>187</v>
      </c>
      <c r="AT151" s="24" t="s">
        <v>182</v>
      </c>
      <c r="AU151" s="24" t="s">
        <v>24</v>
      </c>
      <c r="AY151" s="24" t="s">
        <v>179</v>
      </c>
      <c r="BE151" s="215">
        <f t="shared" si="24"/>
        <v>0</v>
      </c>
      <c r="BF151" s="215">
        <f t="shared" si="25"/>
        <v>0</v>
      </c>
      <c r="BG151" s="215">
        <f t="shared" si="26"/>
        <v>0</v>
      </c>
      <c r="BH151" s="215">
        <f t="shared" si="27"/>
        <v>0</v>
      </c>
      <c r="BI151" s="215">
        <f t="shared" si="28"/>
        <v>0</v>
      </c>
      <c r="BJ151" s="24" t="s">
        <v>24</v>
      </c>
      <c r="BK151" s="215">
        <f t="shared" si="29"/>
        <v>0</v>
      </c>
      <c r="BL151" s="24" t="s">
        <v>187</v>
      </c>
      <c r="BM151" s="24" t="s">
        <v>416</v>
      </c>
    </row>
    <row r="152" spans="2:65" s="1" customFormat="1" ht="22.5" customHeight="1">
      <c r="B152" s="41"/>
      <c r="C152" s="204" t="s">
        <v>203</v>
      </c>
      <c r="D152" s="204" t="s">
        <v>182</v>
      </c>
      <c r="E152" s="205" t="s">
        <v>2668</v>
      </c>
      <c r="F152" s="206" t="s">
        <v>2669</v>
      </c>
      <c r="G152" s="207" t="s">
        <v>372</v>
      </c>
      <c r="H152" s="208">
        <v>20</v>
      </c>
      <c r="I152" s="209"/>
      <c r="J152" s="210">
        <f t="shared" si="20"/>
        <v>0</v>
      </c>
      <c r="K152" s="206" t="s">
        <v>2237</v>
      </c>
      <c r="L152" s="61"/>
      <c r="M152" s="211" t="s">
        <v>22</v>
      </c>
      <c r="N152" s="212" t="s">
        <v>47</v>
      </c>
      <c r="O152" s="42"/>
      <c r="P152" s="213">
        <f t="shared" si="21"/>
        <v>0</v>
      </c>
      <c r="Q152" s="213">
        <v>0</v>
      </c>
      <c r="R152" s="213">
        <f t="shared" si="22"/>
        <v>0</v>
      </c>
      <c r="S152" s="213">
        <v>0</v>
      </c>
      <c r="T152" s="214">
        <f t="shared" si="23"/>
        <v>0</v>
      </c>
      <c r="AR152" s="24" t="s">
        <v>187</v>
      </c>
      <c r="AT152" s="24" t="s">
        <v>182</v>
      </c>
      <c r="AU152" s="24" t="s">
        <v>24</v>
      </c>
      <c r="AY152" s="24" t="s">
        <v>179</v>
      </c>
      <c r="BE152" s="215">
        <f t="shared" si="24"/>
        <v>0</v>
      </c>
      <c r="BF152" s="215">
        <f t="shared" si="25"/>
        <v>0</v>
      </c>
      <c r="BG152" s="215">
        <f t="shared" si="26"/>
        <v>0</v>
      </c>
      <c r="BH152" s="215">
        <f t="shared" si="27"/>
        <v>0</v>
      </c>
      <c r="BI152" s="215">
        <f t="shared" si="28"/>
        <v>0</v>
      </c>
      <c r="BJ152" s="24" t="s">
        <v>24</v>
      </c>
      <c r="BK152" s="215">
        <f t="shared" si="29"/>
        <v>0</v>
      </c>
      <c r="BL152" s="24" t="s">
        <v>187</v>
      </c>
      <c r="BM152" s="24" t="s">
        <v>232</v>
      </c>
    </row>
    <row r="153" spans="2:65" s="1" customFormat="1" ht="22.5" customHeight="1">
      <c r="B153" s="41"/>
      <c r="C153" s="204" t="s">
        <v>195</v>
      </c>
      <c r="D153" s="204" t="s">
        <v>182</v>
      </c>
      <c r="E153" s="205" t="s">
        <v>2670</v>
      </c>
      <c r="F153" s="206" t="s">
        <v>2671</v>
      </c>
      <c r="G153" s="207" t="s">
        <v>372</v>
      </c>
      <c r="H153" s="208">
        <v>20</v>
      </c>
      <c r="I153" s="209"/>
      <c r="J153" s="210">
        <f t="shared" si="20"/>
        <v>0</v>
      </c>
      <c r="K153" s="206" t="s">
        <v>2237</v>
      </c>
      <c r="L153" s="61"/>
      <c r="M153" s="211" t="s">
        <v>22</v>
      </c>
      <c r="N153" s="212" t="s">
        <v>47</v>
      </c>
      <c r="O153" s="42"/>
      <c r="P153" s="213">
        <f t="shared" si="21"/>
        <v>0</v>
      </c>
      <c r="Q153" s="213">
        <v>0</v>
      </c>
      <c r="R153" s="213">
        <f t="shared" si="22"/>
        <v>0</v>
      </c>
      <c r="S153" s="213">
        <v>0</v>
      </c>
      <c r="T153" s="214">
        <f t="shared" si="23"/>
        <v>0</v>
      </c>
      <c r="AR153" s="24" t="s">
        <v>187</v>
      </c>
      <c r="AT153" s="24" t="s">
        <v>182</v>
      </c>
      <c r="AU153" s="24" t="s">
        <v>24</v>
      </c>
      <c r="AY153" s="24" t="s">
        <v>179</v>
      </c>
      <c r="BE153" s="215">
        <f t="shared" si="24"/>
        <v>0</v>
      </c>
      <c r="BF153" s="215">
        <f t="shared" si="25"/>
        <v>0</v>
      </c>
      <c r="BG153" s="215">
        <f t="shared" si="26"/>
        <v>0</v>
      </c>
      <c r="BH153" s="215">
        <f t="shared" si="27"/>
        <v>0</v>
      </c>
      <c r="BI153" s="215">
        <f t="shared" si="28"/>
        <v>0</v>
      </c>
      <c r="BJ153" s="24" t="s">
        <v>24</v>
      </c>
      <c r="BK153" s="215">
        <f t="shared" si="29"/>
        <v>0</v>
      </c>
      <c r="BL153" s="24" t="s">
        <v>187</v>
      </c>
      <c r="BM153" s="24" t="s">
        <v>424</v>
      </c>
    </row>
    <row r="154" spans="2:65" s="11" customFormat="1" ht="37.35" customHeight="1">
      <c r="B154" s="187"/>
      <c r="C154" s="188"/>
      <c r="D154" s="201" t="s">
        <v>75</v>
      </c>
      <c r="E154" s="273" t="s">
        <v>2672</v>
      </c>
      <c r="F154" s="273" t="s">
        <v>2673</v>
      </c>
      <c r="G154" s="188"/>
      <c r="H154" s="188"/>
      <c r="I154" s="191"/>
      <c r="J154" s="274">
        <f>BK154</f>
        <v>0</v>
      </c>
      <c r="K154" s="188"/>
      <c r="L154" s="193"/>
      <c r="M154" s="194"/>
      <c r="N154" s="195"/>
      <c r="O154" s="195"/>
      <c r="P154" s="196">
        <f>SUM(P155:P186)</f>
        <v>0</v>
      </c>
      <c r="Q154" s="195"/>
      <c r="R154" s="196">
        <f>SUM(R155:R186)</f>
        <v>0</v>
      </c>
      <c r="S154" s="195"/>
      <c r="T154" s="197">
        <f>SUM(T155:T186)</f>
        <v>0</v>
      </c>
      <c r="AR154" s="198" t="s">
        <v>24</v>
      </c>
      <c r="AT154" s="199" t="s">
        <v>75</v>
      </c>
      <c r="AU154" s="199" t="s">
        <v>76</v>
      </c>
      <c r="AY154" s="198" t="s">
        <v>179</v>
      </c>
      <c r="BK154" s="200">
        <f>SUM(BK155:BK186)</f>
        <v>0</v>
      </c>
    </row>
    <row r="155" spans="2:65" s="1" customFormat="1" ht="22.5" customHeight="1">
      <c r="B155" s="41"/>
      <c r="C155" s="204" t="s">
        <v>24</v>
      </c>
      <c r="D155" s="204" t="s">
        <v>182</v>
      </c>
      <c r="E155" s="205" t="s">
        <v>24</v>
      </c>
      <c r="F155" s="206" t="s">
        <v>2627</v>
      </c>
      <c r="G155" s="207" t="s">
        <v>771</v>
      </c>
      <c r="H155" s="208">
        <v>5</v>
      </c>
      <c r="I155" s="209"/>
      <c r="J155" s="210">
        <f t="shared" ref="J155:J162" si="30">ROUND(I155*H155,2)</f>
        <v>0</v>
      </c>
      <c r="K155" s="206" t="s">
        <v>2237</v>
      </c>
      <c r="L155" s="61"/>
      <c r="M155" s="211" t="s">
        <v>22</v>
      </c>
      <c r="N155" s="212" t="s">
        <v>47</v>
      </c>
      <c r="O155" s="42"/>
      <c r="P155" s="213">
        <f t="shared" ref="P155:P162" si="31">O155*H155</f>
        <v>0</v>
      </c>
      <c r="Q155" s="213">
        <v>0</v>
      </c>
      <c r="R155" s="213">
        <f t="shared" ref="R155:R162" si="32">Q155*H155</f>
        <v>0</v>
      </c>
      <c r="S155" s="213">
        <v>0</v>
      </c>
      <c r="T155" s="214">
        <f t="shared" ref="T155:T162" si="33">S155*H155</f>
        <v>0</v>
      </c>
      <c r="AR155" s="24" t="s">
        <v>187</v>
      </c>
      <c r="AT155" s="24" t="s">
        <v>182</v>
      </c>
      <c r="AU155" s="24" t="s">
        <v>24</v>
      </c>
      <c r="AY155" s="24" t="s">
        <v>179</v>
      </c>
      <c r="BE155" s="215">
        <f t="shared" ref="BE155:BE162" si="34">IF(N155="základní",J155,0)</f>
        <v>0</v>
      </c>
      <c r="BF155" s="215">
        <f t="shared" ref="BF155:BF162" si="35">IF(N155="snížená",J155,0)</f>
        <v>0</v>
      </c>
      <c r="BG155" s="215">
        <f t="shared" ref="BG155:BG162" si="36">IF(N155="zákl. přenesená",J155,0)</f>
        <v>0</v>
      </c>
      <c r="BH155" s="215">
        <f t="shared" ref="BH155:BH162" si="37">IF(N155="sníž. přenesená",J155,0)</f>
        <v>0</v>
      </c>
      <c r="BI155" s="215">
        <f t="shared" ref="BI155:BI162" si="38">IF(N155="nulová",J155,0)</f>
        <v>0</v>
      </c>
      <c r="BJ155" s="24" t="s">
        <v>24</v>
      </c>
      <c r="BK155" s="215">
        <f t="shared" ref="BK155:BK162" si="39">ROUND(I155*H155,2)</f>
        <v>0</v>
      </c>
      <c r="BL155" s="24" t="s">
        <v>187</v>
      </c>
      <c r="BM155" s="24" t="s">
        <v>428</v>
      </c>
    </row>
    <row r="156" spans="2:65" s="1" customFormat="1" ht="22.5" customHeight="1">
      <c r="B156" s="41"/>
      <c r="C156" s="204" t="s">
        <v>84</v>
      </c>
      <c r="D156" s="204" t="s">
        <v>182</v>
      </c>
      <c r="E156" s="205" t="s">
        <v>84</v>
      </c>
      <c r="F156" s="206" t="s">
        <v>2628</v>
      </c>
      <c r="G156" s="207" t="s">
        <v>771</v>
      </c>
      <c r="H156" s="208">
        <v>1</v>
      </c>
      <c r="I156" s="209"/>
      <c r="J156" s="210">
        <f t="shared" si="30"/>
        <v>0</v>
      </c>
      <c r="K156" s="206" t="s">
        <v>2237</v>
      </c>
      <c r="L156" s="61"/>
      <c r="M156" s="211" t="s">
        <v>22</v>
      </c>
      <c r="N156" s="212" t="s">
        <v>47</v>
      </c>
      <c r="O156" s="42"/>
      <c r="P156" s="213">
        <f t="shared" si="31"/>
        <v>0</v>
      </c>
      <c r="Q156" s="213">
        <v>0</v>
      </c>
      <c r="R156" s="213">
        <f t="shared" si="32"/>
        <v>0</v>
      </c>
      <c r="S156" s="213">
        <v>0</v>
      </c>
      <c r="T156" s="214">
        <f t="shared" si="33"/>
        <v>0</v>
      </c>
      <c r="AR156" s="24" t="s">
        <v>187</v>
      </c>
      <c r="AT156" s="24" t="s">
        <v>182</v>
      </c>
      <c r="AU156" s="24" t="s">
        <v>24</v>
      </c>
      <c r="AY156" s="24" t="s">
        <v>179</v>
      </c>
      <c r="BE156" s="215">
        <f t="shared" si="34"/>
        <v>0</v>
      </c>
      <c r="BF156" s="215">
        <f t="shared" si="35"/>
        <v>0</v>
      </c>
      <c r="BG156" s="215">
        <f t="shared" si="36"/>
        <v>0</v>
      </c>
      <c r="BH156" s="215">
        <f t="shared" si="37"/>
        <v>0</v>
      </c>
      <c r="BI156" s="215">
        <f t="shared" si="38"/>
        <v>0</v>
      </c>
      <c r="BJ156" s="24" t="s">
        <v>24</v>
      </c>
      <c r="BK156" s="215">
        <f t="shared" si="39"/>
        <v>0</v>
      </c>
      <c r="BL156" s="24" t="s">
        <v>187</v>
      </c>
      <c r="BM156" s="24" t="s">
        <v>437</v>
      </c>
    </row>
    <row r="157" spans="2:65" s="1" customFormat="1" ht="22.5" customHeight="1">
      <c r="B157" s="41"/>
      <c r="C157" s="204" t="s">
        <v>197</v>
      </c>
      <c r="D157" s="204" t="s">
        <v>182</v>
      </c>
      <c r="E157" s="205" t="s">
        <v>197</v>
      </c>
      <c r="F157" s="206" t="s">
        <v>2629</v>
      </c>
      <c r="G157" s="207" t="s">
        <v>771</v>
      </c>
      <c r="H157" s="208">
        <v>19</v>
      </c>
      <c r="I157" s="209"/>
      <c r="J157" s="210">
        <f t="shared" si="30"/>
        <v>0</v>
      </c>
      <c r="K157" s="206" t="s">
        <v>2237</v>
      </c>
      <c r="L157" s="61"/>
      <c r="M157" s="211" t="s">
        <v>22</v>
      </c>
      <c r="N157" s="212" t="s">
        <v>47</v>
      </c>
      <c r="O157" s="42"/>
      <c r="P157" s="213">
        <f t="shared" si="31"/>
        <v>0</v>
      </c>
      <c r="Q157" s="213">
        <v>0</v>
      </c>
      <c r="R157" s="213">
        <f t="shared" si="32"/>
        <v>0</v>
      </c>
      <c r="S157" s="213">
        <v>0</v>
      </c>
      <c r="T157" s="214">
        <f t="shared" si="33"/>
        <v>0</v>
      </c>
      <c r="AR157" s="24" t="s">
        <v>187</v>
      </c>
      <c r="AT157" s="24" t="s">
        <v>182</v>
      </c>
      <c r="AU157" s="24" t="s">
        <v>24</v>
      </c>
      <c r="AY157" s="24" t="s">
        <v>179</v>
      </c>
      <c r="BE157" s="215">
        <f t="shared" si="34"/>
        <v>0</v>
      </c>
      <c r="BF157" s="215">
        <f t="shared" si="35"/>
        <v>0</v>
      </c>
      <c r="BG157" s="215">
        <f t="shared" si="36"/>
        <v>0</v>
      </c>
      <c r="BH157" s="215">
        <f t="shared" si="37"/>
        <v>0</v>
      </c>
      <c r="BI157" s="215">
        <f t="shared" si="38"/>
        <v>0</v>
      </c>
      <c r="BJ157" s="24" t="s">
        <v>24</v>
      </c>
      <c r="BK157" s="215">
        <f t="shared" si="39"/>
        <v>0</v>
      </c>
      <c r="BL157" s="24" t="s">
        <v>187</v>
      </c>
      <c r="BM157" s="24" t="s">
        <v>440</v>
      </c>
    </row>
    <row r="158" spans="2:65" s="1" customFormat="1" ht="22.5" customHeight="1">
      <c r="B158" s="41"/>
      <c r="C158" s="204" t="s">
        <v>187</v>
      </c>
      <c r="D158" s="204" t="s">
        <v>182</v>
      </c>
      <c r="E158" s="205" t="s">
        <v>187</v>
      </c>
      <c r="F158" s="206" t="s">
        <v>2630</v>
      </c>
      <c r="G158" s="207" t="s">
        <v>771</v>
      </c>
      <c r="H158" s="208">
        <v>3</v>
      </c>
      <c r="I158" s="209"/>
      <c r="J158" s="210">
        <f t="shared" si="30"/>
        <v>0</v>
      </c>
      <c r="K158" s="206" t="s">
        <v>2237</v>
      </c>
      <c r="L158" s="61"/>
      <c r="M158" s="211" t="s">
        <v>22</v>
      </c>
      <c r="N158" s="212" t="s">
        <v>47</v>
      </c>
      <c r="O158" s="42"/>
      <c r="P158" s="213">
        <f t="shared" si="31"/>
        <v>0</v>
      </c>
      <c r="Q158" s="213">
        <v>0</v>
      </c>
      <c r="R158" s="213">
        <f t="shared" si="32"/>
        <v>0</v>
      </c>
      <c r="S158" s="213">
        <v>0</v>
      </c>
      <c r="T158" s="214">
        <f t="shared" si="33"/>
        <v>0</v>
      </c>
      <c r="AR158" s="24" t="s">
        <v>187</v>
      </c>
      <c r="AT158" s="24" t="s">
        <v>182</v>
      </c>
      <c r="AU158" s="24" t="s">
        <v>24</v>
      </c>
      <c r="AY158" s="24" t="s">
        <v>179</v>
      </c>
      <c r="BE158" s="215">
        <f t="shared" si="34"/>
        <v>0</v>
      </c>
      <c r="BF158" s="215">
        <f t="shared" si="35"/>
        <v>0</v>
      </c>
      <c r="BG158" s="215">
        <f t="shared" si="36"/>
        <v>0</v>
      </c>
      <c r="BH158" s="215">
        <f t="shared" si="37"/>
        <v>0</v>
      </c>
      <c r="BI158" s="215">
        <f t="shared" si="38"/>
        <v>0</v>
      </c>
      <c r="BJ158" s="24" t="s">
        <v>24</v>
      </c>
      <c r="BK158" s="215">
        <f t="shared" si="39"/>
        <v>0</v>
      </c>
      <c r="BL158" s="24" t="s">
        <v>187</v>
      </c>
      <c r="BM158" s="24" t="s">
        <v>446</v>
      </c>
    </row>
    <row r="159" spans="2:65" s="1" customFormat="1" ht="22.5" customHeight="1">
      <c r="B159" s="41"/>
      <c r="C159" s="204" t="s">
        <v>203</v>
      </c>
      <c r="D159" s="204" t="s">
        <v>182</v>
      </c>
      <c r="E159" s="205" t="s">
        <v>203</v>
      </c>
      <c r="F159" s="206" t="s">
        <v>2631</v>
      </c>
      <c r="G159" s="207" t="s">
        <v>771</v>
      </c>
      <c r="H159" s="208">
        <v>1</v>
      </c>
      <c r="I159" s="209"/>
      <c r="J159" s="210">
        <f t="shared" si="30"/>
        <v>0</v>
      </c>
      <c r="K159" s="206" t="s">
        <v>2237</v>
      </c>
      <c r="L159" s="61"/>
      <c r="M159" s="211" t="s">
        <v>22</v>
      </c>
      <c r="N159" s="212" t="s">
        <v>47</v>
      </c>
      <c r="O159" s="42"/>
      <c r="P159" s="213">
        <f t="shared" si="31"/>
        <v>0</v>
      </c>
      <c r="Q159" s="213">
        <v>0</v>
      </c>
      <c r="R159" s="213">
        <f t="shared" si="32"/>
        <v>0</v>
      </c>
      <c r="S159" s="213">
        <v>0</v>
      </c>
      <c r="T159" s="214">
        <f t="shared" si="33"/>
        <v>0</v>
      </c>
      <c r="AR159" s="24" t="s">
        <v>187</v>
      </c>
      <c r="AT159" s="24" t="s">
        <v>182</v>
      </c>
      <c r="AU159" s="24" t="s">
        <v>24</v>
      </c>
      <c r="AY159" s="24" t="s">
        <v>179</v>
      </c>
      <c r="BE159" s="215">
        <f t="shared" si="34"/>
        <v>0</v>
      </c>
      <c r="BF159" s="215">
        <f t="shared" si="35"/>
        <v>0</v>
      </c>
      <c r="BG159" s="215">
        <f t="shared" si="36"/>
        <v>0</v>
      </c>
      <c r="BH159" s="215">
        <f t="shared" si="37"/>
        <v>0</v>
      </c>
      <c r="BI159" s="215">
        <f t="shared" si="38"/>
        <v>0</v>
      </c>
      <c r="BJ159" s="24" t="s">
        <v>24</v>
      </c>
      <c r="BK159" s="215">
        <f t="shared" si="39"/>
        <v>0</v>
      </c>
      <c r="BL159" s="24" t="s">
        <v>187</v>
      </c>
      <c r="BM159" s="24" t="s">
        <v>449</v>
      </c>
    </row>
    <row r="160" spans="2:65" s="1" customFormat="1" ht="22.5" customHeight="1">
      <c r="B160" s="41"/>
      <c r="C160" s="204" t="s">
        <v>195</v>
      </c>
      <c r="D160" s="204" t="s">
        <v>182</v>
      </c>
      <c r="E160" s="205" t="s">
        <v>195</v>
      </c>
      <c r="F160" s="206" t="s">
        <v>2632</v>
      </c>
      <c r="G160" s="207" t="s">
        <v>771</v>
      </c>
      <c r="H160" s="208">
        <v>1</v>
      </c>
      <c r="I160" s="209"/>
      <c r="J160" s="210">
        <f t="shared" si="30"/>
        <v>0</v>
      </c>
      <c r="K160" s="206" t="s">
        <v>2237</v>
      </c>
      <c r="L160" s="61"/>
      <c r="M160" s="211" t="s">
        <v>22</v>
      </c>
      <c r="N160" s="212" t="s">
        <v>47</v>
      </c>
      <c r="O160" s="42"/>
      <c r="P160" s="213">
        <f t="shared" si="31"/>
        <v>0</v>
      </c>
      <c r="Q160" s="213">
        <v>0</v>
      </c>
      <c r="R160" s="213">
        <f t="shared" si="32"/>
        <v>0</v>
      </c>
      <c r="S160" s="213">
        <v>0</v>
      </c>
      <c r="T160" s="214">
        <f t="shared" si="33"/>
        <v>0</v>
      </c>
      <c r="AR160" s="24" t="s">
        <v>187</v>
      </c>
      <c r="AT160" s="24" t="s">
        <v>182</v>
      </c>
      <c r="AU160" s="24" t="s">
        <v>24</v>
      </c>
      <c r="AY160" s="24" t="s">
        <v>179</v>
      </c>
      <c r="BE160" s="215">
        <f t="shared" si="34"/>
        <v>0</v>
      </c>
      <c r="BF160" s="215">
        <f t="shared" si="35"/>
        <v>0</v>
      </c>
      <c r="BG160" s="215">
        <f t="shared" si="36"/>
        <v>0</v>
      </c>
      <c r="BH160" s="215">
        <f t="shared" si="37"/>
        <v>0</v>
      </c>
      <c r="BI160" s="215">
        <f t="shared" si="38"/>
        <v>0</v>
      </c>
      <c r="BJ160" s="24" t="s">
        <v>24</v>
      </c>
      <c r="BK160" s="215">
        <f t="shared" si="39"/>
        <v>0</v>
      </c>
      <c r="BL160" s="24" t="s">
        <v>187</v>
      </c>
      <c r="BM160" s="24" t="s">
        <v>453</v>
      </c>
    </row>
    <row r="161" spans="2:65" s="1" customFormat="1" ht="22.5" customHeight="1">
      <c r="B161" s="41"/>
      <c r="C161" s="204" t="s">
        <v>215</v>
      </c>
      <c r="D161" s="204" t="s">
        <v>182</v>
      </c>
      <c r="E161" s="205" t="s">
        <v>215</v>
      </c>
      <c r="F161" s="206" t="s">
        <v>2633</v>
      </c>
      <c r="G161" s="207" t="s">
        <v>771</v>
      </c>
      <c r="H161" s="208">
        <v>1</v>
      </c>
      <c r="I161" s="209"/>
      <c r="J161" s="210">
        <f t="shared" si="30"/>
        <v>0</v>
      </c>
      <c r="K161" s="206" t="s">
        <v>2237</v>
      </c>
      <c r="L161" s="61"/>
      <c r="M161" s="211" t="s">
        <v>22</v>
      </c>
      <c r="N161" s="212" t="s">
        <v>47</v>
      </c>
      <c r="O161" s="42"/>
      <c r="P161" s="213">
        <f t="shared" si="31"/>
        <v>0</v>
      </c>
      <c r="Q161" s="213">
        <v>0</v>
      </c>
      <c r="R161" s="213">
        <f t="shared" si="32"/>
        <v>0</v>
      </c>
      <c r="S161" s="213">
        <v>0</v>
      </c>
      <c r="T161" s="214">
        <f t="shared" si="33"/>
        <v>0</v>
      </c>
      <c r="AR161" s="24" t="s">
        <v>187</v>
      </c>
      <c r="AT161" s="24" t="s">
        <v>182</v>
      </c>
      <c r="AU161" s="24" t="s">
        <v>24</v>
      </c>
      <c r="AY161" s="24" t="s">
        <v>179</v>
      </c>
      <c r="BE161" s="215">
        <f t="shared" si="34"/>
        <v>0</v>
      </c>
      <c r="BF161" s="215">
        <f t="shared" si="35"/>
        <v>0</v>
      </c>
      <c r="BG161" s="215">
        <f t="shared" si="36"/>
        <v>0</v>
      </c>
      <c r="BH161" s="215">
        <f t="shared" si="37"/>
        <v>0</v>
      </c>
      <c r="BI161" s="215">
        <f t="shared" si="38"/>
        <v>0</v>
      </c>
      <c r="BJ161" s="24" t="s">
        <v>24</v>
      </c>
      <c r="BK161" s="215">
        <f t="shared" si="39"/>
        <v>0</v>
      </c>
      <c r="BL161" s="24" t="s">
        <v>187</v>
      </c>
      <c r="BM161" s="24" t="s">
        <v>462</v>
      </c>
    </row>
    <row r="162" spans="2:65" s="1" customFormat="1" ht="22.5" customHeight="1">
      <c r="B162" s="41"/>
      <c r="C162" s="204" t="s">
        <v>200</v>
      </c>
      <c r="D162" s="204" t="s">
        <v>182</v>
      </c>
      <c r="E162" s="205" t="s">
        <v>200</v>
      </c>
      <c r="F162" s="206" t="s">
        <v>2634</v>
      </c>
      <c r="G162" s="207" t="s">
        <v>771</v>
      </c>
      <c r="H162" s="208">
        <v>22</v>
      </c>
      <c r="I162" s="209"/>
      <c r="J162" s="210">
        <f t="shared" si="30"/>
        <v>0</v>
      </c>
      <c r="K162" s="206" t="s">
        <v>2237</v>
      </c>
      <c r="L162" s="61"/>
      <c r="M162" s="211" t="s">
        <v>22</v>
      </c>
      <c r="N162" s="212" t="s">
        <v>47</v>
      </c>
      <c r="O162" s="42"/>
      <c r="P162" s="213">
        <f t="shared" si="31"/>
        <v>0</v>
      </c>
      <c r="Q162" s="213">
        <v>0</v>
      </c>
      <c r="R162" s="213">
        <f t="shared" si="32"/>
        <v>0</v>
      </c>
      <c r="S162" s="213">
        <v>0</v>
      </c>
      <c r="T162" s="214">
        <f t="shared" si="33"/>
        <v>0</v>
      </c>
      <c r="AR162" s="24" t="s">
        <v>187</v>
      </c>
      <c r="AT162" s="24" t="s">
        <v>182</v>
      </c>
      <c r="AU162" s="24" t="s">
        <v>24</v>
      </c>
      <c r="AY162" s="24" t="s">
        <v>179</v>
      </c>
      <c r="BE162" s="215">
        <f t="shared" si="34"/>
        <v>0</v>
      </c>
      <c r="BF162" s="215">
        <f t="shared" si="35"/>
        <v>0</v>
      </c>
      <c r="BG162" s="215">
        <f t="shared" si="36"/>
        <v>0</v>
      </c>
      <c r="BH162" s="215">
        <f t="shared" si="37"/>
        <v>0</v>
      </c>
      <c r="BI162" s="215">
        <f t="shared" si="38"/>
        <v>0</v>
      </c>
      <c r="BJ162" s="24" t="s">
        <v>24</v>
      </c>
      <c r="BK162" s="215">
        <f t="shared" si="39"/>
        <v>0</v>
      </c>
      <c r="BL162" s="24" t="s">
        <v>187</v>
      </c>
      <c r="BM162" s="24" t="s">
        <v>468</v>
      </c>
    </row>
    <row r="163" spans="2:65" s="1" customFormat="1" ht="27">
      <c r="B163" s="41"/>
      <c r="C163" s="63"/>
      <c r="D163" s="230" t="s">
        <v>936</v>
      </c>
      <c r="E163" s="63"/>
      <c r="F163" s="275" t="s">
        <v>2635</v>
      </c>
      <c r="G163" s="63"/>
      <c r="H163" s="63"/>
      <c r="I163" s="172"/>
      <c r="J163" s="63"/>
      <c r="K163" s="63"/>
      <c r="L163" s="61"/>
      <c r="M163" s="268"/>
      <c r="N163" s="42"/>
      <c r="O163" s="42"/>
      <c r="P163" s="42"/>
      <c r="Q163" s="42"/>
      <c r="R163" s="42"/>
      <c r="S163" s="42"/>
      <c r="T163" s="78"/>
      <c r="AT163" s="24" t="s">
        <v>936</v>
      </c>
      <c r="AU163" s="24" t="s">
        <v>24</v>
      </c>
    </row>
    <row r="164" spans="2:65" s="1" customFormat="1" ht="22.5" customHeight="1">
      <c r="B164" s="41"/>
      <c r="C164" s="204" t="s">
        <v>224</v>
      </c>
      <c r="D164" s="204" t="s">
        <v>182</v>
      </c>
      <c r="E164" s="205" t="s">
        <v>224</v>
      </c>
      <c r="F164" s="206" t="s">
        <v>2636</v>
      </c>
      <c r="G164" s="207" t="s">
        <v>771</v>
      </c>
      <c r="H164" s="208">
        <v>4</v>
      </c>
      <c r="I164" s="209"/>
      <c r="J164" s="210">
        <f>ROUND(I164*H164,2)</f>
        <v>0</v>
      </c>
      <c r="K164" s="206" t="s">
        <v>2237</v>
      </c>
      <c r="L164" s="61"/>
      <c r="M164" s="211" t="s">
        <v>22</v>
      </c>
      <c r="N164" s="212" t="s">
        <v>47</v>
      </c>
      <c r="O164" s="42"/>
      <c r="P164" s="213">
        <f>O164*H164</f>
        <v>0</v>
      </c>
      <c r="Q164" s="213">
        <v>0</v>
      </c>
      <c r="R164" s="213">
        <f>Q164*H164</f>
        <v>0</v>
      </c>
      <c r="S164" s="213">
        <v>0</v>
      </c>
      <c r="T164" s="214">
        <f>S164*H164</f>
        <v>0</v>
      </c>
      <c r="AR164" s="24" t="s">
        <v>187</v>
      </c>
      <c r="AT164" s="24" t="s">
        <v>182</v>
      </c>
      <c r="AU164" s="24" t="s">
        <v>24</v>
      </c>
      <c r="AY164" s="24" t="s">
        <v>179</v>
      </c>
      <c r="BE164" s="215">
        <f>IF(N164="základní",J164,0)</f>
        <v>0</v>
      </c>
      <c r="BF164" s="215">
        <f>IF(N164="snížená",J164,0)</f>
        <v>0</v>
      </c>
      <c r="BG164" s="215">
        <f>IF(N164="zákl. přenesená",J164,0)</f>
        <v>0</v>
      </c>
      <c r="BH164" s="215">
        <f>IF(N164="sníž. přenesená",J164,0)</f>
        <v>0</v>
      </c>
      <c r="BI164" s="215">
        <f>IF(N164="nulová",J164,0)</f>
        <v>0</v>
      </c>
      <c r="BJ164" s="24" t="s">
        <v>24</v>
      </c>
      <c r="BK164" s="215">
        <f>ROUND(I164*H164,2)</f>
        <v>0</v>
      </c>
      <c r="BL164" s="24" t="s">
        <v>187</v>
      </c>
      <c r="BM164" s="24" t="s">
        <v>472</v>
      </c>
    </row>
    <row r="165" spans="2:65" s="1" customFormat="1" ht="27">
      <c r="B165" s="41"/>
      <c r="C165" s="63"/>
      <c r="D165" s="230" t="s">
        <v>936</v>
      </c>
      <c r="E165" s="63"/>
      <c r="F165" s="275" t="s">
        <v>2635</v>
      </c>
      <c r="G165" s="63"/>
      <c r="H165" s="63"/>
      <c r="I165" s="172"/>
      <c r="J165" s="63"/>
      <c r="K165" s="63"/>
      <c r="L165" s="61"/>
      <c r="M165" s="268"/>
      <c r="N165" s="42"/>
      <c r="O165" s="42"/>
      <c r="P165" s="42"/>
      <c r="Q165" s="42"/>
      <c r="R165" s="42"/>
      <c r="S165" s="42"/>
      <c r="T165" s="78"/>
      <c r="AT165" s="24" t="s">
        <v>936</v>
      </c>
      <c r="AU165" s="24" t="s">
        <v>24</v>
      </c>
    </row>
    <row r="166" spans="2:65" s="1" customFormat="1" ht="22.5" customHeight="1">
      <c r="B166" s="41"/>
      <c r="C166" s="204" t="s">
        <v>29</v>
      </c>
      <c r="D166" s="204" t="s">
        <v>182</v>
      </c>
      <c r="E166" s="205" t="s">
        <v>29</v>
      </c>
      <c r="F166" s="206" t="s">
        <v>2637</v>
      </c>
      <c r="G166" s="207" t="s">
        <v>771</v>
      </c>
      <c r="H166" s="208">
        <v>2</v>
      </c>
      <c r="I166" s="209"/>
      <c r="J166" s="210">
        <f>ROUND(I166*H166,2)</f>
        <v>0</v>
      </c>
      <c r="K166" s="206" t="s">
        <v>2237</v>
      </c>
      <c r="L166" s="61"/>
      <c r="M166" s="211" t="s">
        <v>22</v>
      </c>
      <c r="N166" s="212" t="s">
        <v>47</v>
      </c>
      <c r="O166" s="42"/>
      <c r="P166" s="213">
        <f>O166*H166</f>
        <v>0</v>
      </c>
      <c r="Q166" s="213">
        <v>0</v>
      </c>
      <c r="R166" s="213">
        <f>Q166*H166</f>
        <v>0</v>
      </c>
      <c r="S166" s="213">
        <v>0</v>
      </c>
      <c r="T166" s="214">
        <f>S166*H166</f>
        <v>0</v>
      </c>
      <c r="AR166" s="24" t="s">
        <v>187</v>
      </c>
      <c r="AT166" s="24" t="s">
        <v>182</v>
      </c>
      <c r="AU166" s="24" t="s">
        <v>24</v>
      </c>
      <c r="AY166" s="24" t="s">
        <v>179</v>
      </c>
      <c r="BE166" s="215">
        <f>IF(N166="základní",J166,0)</f>
        <v>0</v>
      </c>
      <c r="BF166" s="215">
        <f>IF(N166="snížená",J166,0)</f>
        <v>0</v>
      </c>
      <c r="BG166" s="215">
        <f>IF(N166="zákl. přenesená",J166,0)</f>
        <v>0</v>
      </c>
      <c r="BH166" s="215">
        <f>IF(N166="sníž. přenesená",J166,0)</f>
        <v>0</v>
      </c>
      <c r="BI166" s="215">
        <f>IF(N166="nulová",J166,0)</f>
        <v>0</v>
      </c>
      <c r="BJ166" s="24" t="s">
        <v>24</v>
      </c>
      <c r="BK166" s="215">
        <f>ROUND(I166*H166,2)</f>
        <v>0</v>
      </c>
      <c r="BL166" s="24" t="s">
        <v>187</v>
      </c>
      <c r="BM166" s="24" t="s">
        <v>615</v>
      </c>
    </row>
    <row r="167" spans="2:65" s="1" customFormat="1" ht="27">
      <c r="B167" s="41"/>
      <c r="C167" s="63"/>
      <c r="D167" s="230" t="s">
        <v>936</v>
      </c>
      <c r="E167" s="63"/>
      <c r="F167" s="275" t="s">
        <v>2635</v>
      </c>
      <c r="G167" s="63"/>
      <c r="H167" s="63"/>
      <c r="I167" s="172"/>
      <c r="J167" s="63"/>
      <c r="K167" s="63"/>
      <c r="L167" s="61"/>
      <c r="M167" s="268"/>
      <c r="N167" s="42"/>
      <c r="O167" s="42"/>
      <c r="P167" s="42"/>
      <c r="Q167" s="42"/>
      <c r="R167" s="42"/>
      <c r="S167" s="42"/>
      <c r="T167" s="78"/>
      <c r="AT167" s="24" t="s">
        <v>936</v>
      </c>
      <c r="AU167" s="24" t="s">
        <v>24</v>
      </c>
    </row>
    <row r="168" spans="2:65" s="1" customFormat="1" ht="22.5" customHeight="1">
      <c r="B168" s="41"/>
      <c r="C168" s="204" t="s">
        <v>240</v>
      </c>
      <c r="D168" s="204" t="s">
        <v>182</v>
      </c>
      <c r="E168" s="205" t="s">
        <v>240</v>
      </c>
      <c r="F168" s="206" t="s">
        <v>2638</v>
      </c>
      <c r="G168" s="207" t="s">
        <v>771</v>
      </c>
      <c r="H168" s="208">
        <v>4</v>
      </c>
      <c r="I168" s="209"/>
      <c r="J168" s="210">
        <f>ROUND(I168*H168,2)</f>
        <v>0</v>
      </c>
      <c r="K168" s="206" t="s">
        <v>2237</v>
      </c>
      <c r="L168" s="61"/>
      <c r="M168" s="211" t="s">
        <v>22</v>
      </c>
      <c r="N168" s="212" t="s">
        <v>47</v>
      </c>
      <c r="O168" s="42"/>
      <c r="P168" s="213">
        <f>O168*H168</f>
        <v>0</v>
      </c>
      <c r="Q168" s="213">
        <v>0</v>
      </c>
      <c r="R168" s="213">
        <f>Q168*H168</f>
        <v>0</v>
      </c>
      <c r="S168" s="213">
        <v>0</v>
      </c>
      <c r="T168" s="214">
        <f>S168*H168</f>
        <v>0</v>
      </c>
      <c r="AR168" s="24" t="s">
        <v>187</v>
      </c>
      <c r="AT168" s="24" t="s">
        <v>182</v>
      </c>
      <c r="AU168" s="24" t="s">
        <v>24</v>
      </c>
      <c r="AY168" s="24" t="s">
        <v>179</v>
      </c>
      <c r="BE168" s="215">
        <f>IF(N168="základní",J168,0)</f>
        <v>0</v>
      </c>
      <c r="BF168" s="215">
        <f>IF(N168="snížená",J168,0)</f>
        <v>0</v>
      </c>
      <c r="BG168" s="215">
        <f>IF(N168="zákl. přenesená",J168,0)</f>
        <v>0</v>
      </c>
      <c r="BH168" s="215">
        <f>IF(N168="sníž. přenesená",J168,0)</f>
        <v>0</v>
      </c>
      <c r="BI168" s="215">
        <f>IF(N168="nulová",J168,0)</f>
        <v>0</v>
      </c>
      <c r="BJ168" s="24" t="s">
        <v>24</v>
      </c>
      <c r="BK168" s="215">
        <f>ROUND(I168*H168,2)</f>
        <v>0</v>
      </c>
      <c r="BL168" s="24" t="s">
        <v>187</v>
      </c>
      <c r="BM168" s="24" t="s">
        <v>530</v>
      </c>
    </row>
    <row r="169" spans="2:65" s="1" customFormat="1" ht="27">
      <c r="B169" s="41"/>
      <c r="C169" s="63"/>
      <c r="D169" s="230" t="s">
        <v>936</v>
      </c>
      <c r="E169" s="63"/>
      <c r="F169" s="275" t="s">
        <v>2635</v>
      </c>
      <c r="G169" s="63"/>
      <c r="H169" s="63"/>
      <c r="I169" s="172"/>
      <c r="J169" s="63"/>
      <c r="K169" s="63"/>
      <c r="L169" s="61"/>
      <c r="M169" s="268"/>
      <c r="N169" s="42"/>
      <c r="O169" s="42"/>
      <c r="P169" s="42"/>
      <c r="Q169" s="42"/>
      <c r="R169" s="42"/>
      <c r="S169" s="42"/>
      <c r="T169" s="78"/>
      <c r="AT169" s="24" t="s">
        <v>936</v>
      </c>
      <c r="AU169" s="24" t="s">
        <v>24</v>
      </c>
    </row>
    <row r="170" spans="2:65" s="1" customFormat="1" ht="22.5" customHeight="1">
      <c r="B170" s="41"/>
      <c r="C170" s="204" t="s">
        <v>206</v>
      </c>
      <c r="D170" s="204" t="s">
        <v>182</v>
      </c>
      <c r="E170" s="205" t="s">
        <v>206</v>
      </c>
      <c r="F170" s="206" t="s">
        <v>2639</v>
      </c>
      <c r="G170" s="207" t="s">
        <v>771</v>
      </c>
      <c r="H170" s="208">
        <v>1</v>
      </c>
      <c r="I170" s="209"/>
      <c r="J170" s="210">
        <f>ROUND(I170*H170,2)</f>
        <v>0</v>
      </c>
      <c r="K170" s="206" t="s">
        <v>2237</v>
      </c>
      <c r="L170" s="61"/>
      <c r="M170" s="211" t="s">
        <v>22</v>
      </c>
      <c r="N170" s="212" t="s">
        <v>47</v>
      </c>
      <c r="O170" s="42"/>
      <c r="P170" s="213">
        <f>O170*H170</f>
        <v>0</v>
      </c>
      <c r="Q170" s="213">
        <v>0</v>
      </c>
      <c r="R170" s="213">
        <f>Q170*H170</f>
        <v>0</v>
      </c>
      <c r="S170" s="213">
        <v>0</v>
      </c>
      <c r="T170" s="214">
        <f>S170*H170</f>
        <v>0</v>
      </c>
      <c r="AR170" s="24" t="s">
        <v>187</v>
      </c>
      <c r="AT170" s="24" t="s">
        <v>182</v>
      </c>
      <c r="AU170" s="24" t="s">
        <v>24</v>
      </c>
      <c r="AY170" s="24" t="s">
        <v>179</v>
      </c>
      <c r="BE170" s="215">
        <f>IF(N170="základní",J170,0)</f>
        <v>0</v>
      </c>
      <c r="BF170" s="215">
        <f>IF(N170="snížená",J170,0)</f>
        <v>0</v>
      </c>
      <c r="BG170" s="215">
        <f>IF(N170="zákl. přenesená",J170,0)</f>
        <v>0</v>
      </c>
      <c r="BH170" s="215">
        <f>IF(N170="sníž. přenesená",J170,0)</f>
        <v>0</v>
      </c>
      <c r="BI170" s="215">
        <f>IF(N170="nulová",J170,0)</f>
        <v>0</v>
      </c>
      <c r="BJ170" s="24" t="s">
        <v>24</v>
      </c>
      <c r="BK170" s="215">
        <f>ROUND(I170*H170,2)</f>
        <v>0</v>
      </c>
      <c r="BL170" s="24" t="s">
        <v>187</v>
      </c>
      <c r="BM170" s="24" t="s">
        <v>535</v>
      </c>
    </row>
    <row r="171" spans="2:65" s="1" customFormat="1" ht="27">
      <c r="B171" s="41"/>
      <c r="C171" s="63"/>
      <c r="D171" s="230" t="s">
        <v>936</v>
      </c>
      <c r="E171" s="63"/>
      <c r="F171" s="275" t="s">
        <v>2640</v>
      </c>
      <c r="G171" s="63"/>
      <c r="H171" s="63"/>
      <c r="I171" s="172"/>
      <c r="J171" s="63"/>
      <c r="K171" s="63"/>
      <c r="L171" s="61"/>
      <c r="M171" s="268"/>
      <c r="N171" s="42"/>
      <c r="O171" s="42"/>
      <c r="P171" s="42"/>
      <c r="Q171" s="42"/>
      <c r="R171" s="42"/>
      <c r="S171" s="42"/>
      <c r="T171" s="78"/>
      <c r="AT171" s="24" t="s">
        <v>936</v>
      </c>
      <c r="AU171" s="24" t="s">
        <v>24</v>
      </c>
    </row>
    <row r="172" spans="2:65" s="1" customFormat="1" ht="22.5" customHeight="1">
      <c r="B172" s="41"/>
      <c r="C172" s="204" t="s">
        <v>253</v>
      </c>
      <c r="D172" s="204" t="s">
        <v>182</v>
      </c>
      <c r="E172" s="205" t="s">
        <v>253</v>
      </c>
      <c r="F172" s="206" t="s">
        <v>2641</v>
      </c>
      <c r="G172" s="207" t="s">
        <v>771</v>
      </c>
      <c r="H172" s="208">
        <v>2</v>
      </c>
      <c r="I172" s="209"/>
      <c r="J172" s="210">
        <f>ROUND(I172*H172,2)</f>
        <v>0</v>
      </c>
      <c r="K172" s="206" t="s">
        <v>2237</v>
      </c>
      <c r="L172" s="61"/>
      <c r="M172" s="211" t="s">
        <v>22</v>
      </c>
      <c r="N172" s="212" t="s">
        <v>47</v>
      </c>
      <c r="O172" s="42"/>
      <c r="P172" s="213">
        <f>O172*H172</f>
        <v>0</v>
      </c>
      <c r="Q172" s="213">
        <v>0</v>
      </c>
      <c r="R172" s="213">
        <f>Q172*H172</f>
        <v>0</v>
      </c>
      <c r="S172" s="213">
        <v>0</v>
      </c>
      <c r="T172" s="214">
        <f>S172*H172</f>
        <v>0</v>
      </c>
      <c r="AR172" s="24" t="s">
        <v>187</v>
      </c>
      <c r="AT172" s="24" t="s">
        <v>182</v>
      </c>
      <c r="AU172" s="24" t="s">
        <v>24</v>
      </c>
      <c r="AY172" s="24" t="s">
        <v>179</v>
      </c>
      <c r="BE172" s="215">
        <f>IF(N172="základní",J172,0)</f>
        <v>0</v>
      </c>
      <c r="BF172" s="215">
        <f>IF(N172="snížená",J172,0)</f>
        <v>0</v>
      </c>
      <c r="BG172" s="215">
        <f>IF(N172="zákl. přenesená",J172,0)</f>
        <v>0</v>
      </c>
      <c r="BH172" s="215">
        <f>IF(N172="sníž. přenesená",J172,0)</f>
        <v>0</v>
      </c>
      <c r="BI172" s="215">
        <f>IF(N172="nulová",J172,0)</f>
        <v>0</v>
      </c>
      <c r="BJ172" s="24" t="s">
        <v>24</v>
      </c>
      <c r="BK172" s="215">
        <f>ROUND(I172*H172,2)</f>
        <v>0</v>
      </c>
      <c r="BL172" s="24" t="s">
        <v>187</v>
      </c>
      <c r="BM172" s="24" t="s">
        <v>539</v>
      </c>
    </row>
    <row r="173" spans="2:65" s="1" customFormat="1" ht="27">
      <c r="B173" s="41"/>
      <c r="C173" s="63"/>
      <c r="D173" s="230" t="s">
        <v>936</v>
      </c>
      <c r="E173" s="63"/>
      <c r="F173" s="275" t="s">
        <v>2642</v>
      </c>
      <c r="G173" s="63"/>
      <c r="H173" s="63"/>
      <c r="I173" s="172"/>
      <c r="J173" s="63"/>
      <c r="K173" s="63"/>
      <c r="L173" s="61"/>
      <c r="M173" s="268"/>
      <c r="N173" s="42"/>
      <c r="O173" s="42"/>
      <c r="P173" s="42"/>
      <c r="Q173" s="42"/>
      <c r="R173" s="42"/>
      <c r="S173" s="42"/>
      <c r="T173" s="78"/>
      <c r="AT173" s="24" t="s">
        <v>936</v>
      </c>
      <c r="AU173" s="24" t="s">
        <v>24</v>
      </c>
    </row>
    <row r="174" spans="2:65" s="1" customFormat="1" ht="22.5" customHeight="1">
      <c r="B174" s="41"/>
      <c r="C174" s="204" t="s">
        <v>213</v>
      </c>
      <c r="D174" s="204" t="s">
        <v>182</v>
      </c>
      <c r="E174" s="205" t="s">
        <v>213</v>
      </c>
      <c r="F174" s="206" t="s">
        <v>2643</v>
      </c>
      <c r="G174" s="207" t="s">
        <v>771</v>
      </c>
      <c r="H174" s="208">
        <v>5</v>
      </c>
      <c r="I174" s="209"/>
      <c r="J174" s="210">
        <f t="shared" ref="J174:J186" si="40">ROUND(I174*H174,2)</f>
        <v>0</v>
      </c>
      <c r="K174" s="206" t="s">
        <v>2237</v>
      </c>
      <c r="L174" s="61"/>
      <c r="M174" s="211" t="s">
        <v>22</v>
      </c>
      <c r="N174" s="212" t="s">
        <v>47</v>
      </c>
      <c r="O174" s="42"/>
      <c r="P174" s="213">
        <f t="shared" ref="P174:P186" si="41">O174*H174</f>
        <v>0</v>
      </c>
      <c r="Q174" s="213">
        <v>0</v>
      </c>
      <c r="R174" s="213">
        <f t="shared" ref="R174:R186" si="42">Q174*H174</f>
        <v>0</v>
      </c>
      <c r="S174" s="213">
        <v>0</v>
      </c>
      <c r="T174" s="214">
        <f t="shared" ref="T174:T186" si="43">S174*H174</f>
        <v>0</v>
      </c>
      <c r="AR174" s="24" t="s">
        <v>187</v>
      </c>
      <c r="AT174" s="24" t="s">
        <v>182</v>
      </c>
      <c r="AU174" s="24" t="s">
        <v>24</v>
      </c>
      <c r="AY174" s="24" t="s">
        <v>179</v>
      </c>
      <c r="BE174" s="215">
        <f t="shared" ref="BE174:BE186" si="44">IF(N174="základní",J174,0)</f>
        <v>0</v>
      </c>
      <c r="BF174" s="215">
        <f t="shared" ref="BF174:BF186" si="45">IF(N174="snížená",J174,0)</f>
        <v>0</v>
      </c>
      <c r="BG174" s="215">
        <f t="shared" ref="BG174:BG186" si="46">IF(N174="zákl. přenesená",J174,0)</f>
        <v>0</v>
      </c>
      <c r="BH174" s="215">
        <f t="shared" ref="BH174:BH186" si="47">IF(N174="sníž. přenesená",J174,0)</f>
        <v>0</v>
      </c>
      <c r="BI174" s="215">
        <f t="shared" ref="BI174:BI186" si="48">IF(N174="nulová",J174,0)</f>
        <v>0</v>
      </c>
      <c r="BJ174" s="24" t="s">
        <v>24</v>
      </c>
      <c r="BK174" s="215">
        <f t="shared" ref="BK174:BK186" si="49">ROUND(I174*H174,2)</f>
        <v>0</v>
      </c>
      <c r="BL174" s="24" t="s">
        <v>187</v>
      </c>
      <c r="BM174" s="24" t="s">
        <v>543</v>
      </c>
    </row>
    <row r="175" spans="2:65" s="1" customFormat="1" ht="22.5" customHeight="1">
      <c r="B175" s="41"/>
      <c r="C175" s="204" t="s">
        <v>10</v>
      </c>
      <c r="D175" s="204" t="s">
        <v>182</v>
      </c>
      <c r="E175" s="205" t="s">
        <v>2674</v>
      </c>
      <c r="F175" s="206" t="s">
        <v>2675</v>
      </c>
      <c r="G175" s="207" t="s">
        <v>22</v>
      </c>
      <c r="H175" s="208">
        <v>0</v>
      </c>
      <c r="I175" s="209"/>
      <c r="J175" s="210">
        <f t="shared" si="40"/>
        <v>0</v>
      </c>
      <c r="K175" s="206" t="s">
        <v>2237</v>
      </c>
      <c r="L175" s="61"/>
      <c r="M175" s="211" t="s">
        <v>22</v>
      </c>
      <c r="N175" s="212" t="s">
        <v>47</v>
      </c>
      <c r="O175" s="42"/>
      <c r="P175" s="213">
        <f t="shared" si="41"/>
        <v>0</v>
      </c>
      <c r="Q175" s="213">
        <v>0</v>
      </c>
      <c r="R175" s="213">
        <f t="shared" si="42"/>
        <v>0</v>
      </c>
      <c r="S175" s="213">
        <v>0</v>
      </c>
      <c r="T175" s="214">
        <f t="shared" si="43"/>
        <v>0</v>
      </c>
      <c r="AR175" s="24" t="s">
        <v>187</v>
      </c>
      <c r="AT175" s="24" t="s">
        <v>182</v>
      </c>
      <c r="AU175" s="24" t="s">
        <v>24</v>
      </c>
      <c r="AY175" s="24" t="s">
        <v>179</v>
      </c>
      <c r="BE175" s="215">
        <f t="shared" si="44"/>
        <v>0</v>
      </c>
      <c r="BF175" s="215">
        <f t="shared" si="45"/>
        <v>0</v>
      </c>
      <c r="BG175" s="215">
        <f t="shared" si="46"/>
        <v>0</v>
      </c>
      <c r="BH175" s="215">
        <f t="shared" si="47"/>
        <v>0</v>
      </c>
      <c r="BI175" s="215">
        <f t="shared" si="48"/>
        <v>0</v>
      </c>
      <c r="BJ175" s="24" t="s">
        <v>24</v>
      </c>
      <c r="BK175" s="215">
        <f t="shared" si="49"/>
        <v>0</v>
      </c>
      <c r="BL175" s="24" t="s">
        <v>187</v>
      </c>
      <c r="BM175" s="24" t="s">
        <v>546</v>
      </c>
    </row>
    <row r="176" spans="2:65" s="1" customFormat="1" ht="22.5" customHeight="1">
      <c r="B176" s="41"/>
      <c r="C176" s="204" t="s">
        <v>266</v>
      </c>
      <c r="D176" s="204" t="s">
        <v>182</v>
      </c>
      <c r="E176" s="205" t="s">
        <v>2676</v>
      </c>
      <c r="F176" s="206" t="s">
        <v>2677</v>
      </c>
      <c r="G176" s="207" t="s">
        <v>372</v>
      </c>
      <c r="H176" s="208">
        <v>470</v>
      </c>
      <c r="I176" s="209"/>
      <c r="J176" s="210">
        <f t="shared" si="40"/>
        <v>0</v>
      </c>
      <c r="K176" s="206" t="s">
        <v>2237</v>
      </c>
      <c r="L176" s="61"/>
      <c r="M176" s="211" t="s">
        <v>22</v>
      </c>
      <c r="N176" s="212" t="s">
        <v>47</v>
      </c>
      <c r="O176" s="42"/>
      <c r="P176" s="213">
        <f t="shared" si="41"/>
        <v>0</v>
      </c>
      <c r="Q176" s="213">
        <v>0</v>
      </c>
      <c r="R176" s="213">
        <f t="shared" si="42"/>
        <v>0</v>
      </c>
      <c r="S176" s="213">
        <v>0</v>
      </c>
      <c r="T176" s="214">
        <f t="shared" si="43"/>
        <v>0</v>
      </c>
      <c r="AR176" s="24" t="s">
        <v>187</v>
      </c>
      <c r="AT176" s="24" t="s">
        <v>182</v>
      </c>
      <c r="AU176" s="24" t="s">
        <v>24</v>
      </c>
      <c r="AY176" s="24" t="s">
        <v>179</v>
      </c>
      <c r="BE176" s="215">
        <f t="shared" si="44"/>
        <v>0</v>
      </c>
      <c r="BF176" s="215">
        <f t="shared" si="45"/>
        <v>0</v>
      </c>
      <c r="BG176" s="215">
        <f t="shared" si="46"/>
        <v>0</v>
      </c>
      <c r="BH176" s="215">
        <f t="shared" si="47"/>
        <v>0</v>
      </c>
      <c r="BI176" s="215">
        <f t="shared" si="48"/>
        <v>0</v>
      </c>
      <c r="BJ176" s="24" t="s">
        <v>24</v>
      </c>
      <c r="BK176" s="215">
        <f t="shared" si="49"/>
        <v>0</v>
      </c>
      <c r="BL176" s="24" t="s">
        <v>187</v>
      </c>
      <c r="BM176" s="24" t="s">
        <v>550</v>
      </c>
    </row>
    <row r="177" spans="2:65" s="1" customFormat="1" ht="22.5" customHeight="1">
      <c r="B177" s="41"/>
      <c r="C177" s="204" t="s">
        <v>272</v>
      </c>
      <c r="D177" s="204" t="s">
        <v>182</v>
      </c>
      <c r="E177" s="205" t="s">
        <v>2678</v>
      </c>
      <c r="F177" s="206" t="s">
        <v>2679</v>
      </c>
      <c r="G177" s="207" t="s">
        <v>372</v>
      </c>
      <c r="H177" s="208">
        <v>150</v>
      </c>
      <c r="I177" s="209"/>
      <c r="J177" s="210">
        <f t="shared" si="40"/>
        <v>0</v>
      </c>
      <c r="K177" s="206" t="s">
        <v>2237</v>
      </c>
      <c r="L177" s="61"/>
      <c r="M177" s="211" t="s">
        <v>22</v>
      </c>
      <c r="N177" s="212" t="s">
        <v>47</v>
      </c>
      <c r="O177" s="42"/>
      <c r="P177" s="213">
        <f t="shared" si="41"/>
        <v>0</v>
      </c>
      <c r="Q177" s="213">
        <v>0</v>
      </c>
      <c r="R177" s="213">
        <f t="shared" si="42"/>
        <v>0</v>
      </c>
      <c r="S177" s="213">
        <v>0</v>
      </c>
      <c r="T177" s="214">
        <f t="shared" si="43"/>
        <v>0</v>
      </c>
      <c r="AR177" s="24" t="s">
        <v>187</v>
      </c>
      <c r="AT177" s="24" t="s">
        <v>182</v>
      </c>
      <c r="AU177" s="24" t="s">
        <v>24</v>
      </c>
      <c r="AY177" s="24" t="s">
        <v>179</v>
      </c>
      <c r="BE177" s="215">
        <f t="shared" si="44"/>
        <v>0</v>
      </c>
      <c r="BF177" s="215">
        <f t="shared" si="45"/>
        <v>0</v>
      </c>
      <c r="BG177" s="215">
        <f t="shared" si="46"/>
        <v>0</v>
      </c>
      <c r="BH177" s="215">
        <f t="shared" si="47"/>
        <v>0</v>
      </c>
      <c r="BI177" s="215">
        <f t="shared" si="48"/>
        <v>0</v>
      </c>
      <c r="BJ177" s="24" t="s">
        <v>24</v>
      </c>
      <c r="BK177" s="215">
        <f t="shared" si="49"/>
        <v>0</v>
      </c>
      <c r="BL177" s="24" t="s">
        <v>187</v>
      </c>
      <c r="BM177" s="24" t="s">
        <v>30</v>
      </c>
    </row>
    <row r="178" spans="2:65" s="1" customFormat="1" ht="22.5" customHeight="1">
      <c r="B178" s="41"/>
      <c r="C178" s="204" t="s">
        <v>270</v>
      </c>
      <c r="D178" s="204" t="s">
        <v>182</v>
      </c>
      <c r="E178" s="205" t="s">
        <v>2680</v>
      </c>
      <c r="F178" s="206" t="s">
        <v>2681</v>
      </c>
      <c r="G178" s="207" t="s">
        <v>372</v>
      </c>
      <c r="H178" s="208">
        <v>260</v>
      </c>
      <c r="I178" s="209"/>
      <c r="J178" s="210">
        <f t="shared" si="40"/>
        <v>0</v>
      </c>
      <c r="K178" s="206" t="s">
        <v>2237</v>
      </c>
      <c r="L178" s="61"/>
      <c r="M178" s="211" t="s">
        <v>22</v>
      </c>
      <c r="N178" s="212" t="s">
        <v>47</v>
      </c>
      <c r="O178" s="42"/>
      <c r="P178" s="213">
        <f t="shared" si="41"/>
        <v>0</v>
      </c>
      <c r="Q178" s="213">
        <v>0</v>
      </c>
      <c r="R178" s="213">
        <f t="shared" si="42"/>
        <v>0</v>
      </c>
      <c r="S178" s="213">
        <v>0</v>
      </c>
      <c r="T178" s="214">
        <f t="shared" si="43"/>
        <v>0</v>
      </c>
      <c r="AR178" s="24" t="s">
        <v>187</v>
      </c>
      <c r="AT178" s="24" t="s">
        <v>182</v>
      </c>
      <c r="AU178" s="24" t="s">
        <v>24</v>
      </c>
      <c r="AY178" s="24" t="s">
        <v>179</v>
      </c>
      <c r="BE178" s="215">
        <f t="shared" si="44"/>
        <v>0</v>
      </c>
      <c r="BF178" s="215">
        <f t="shared" si="45"/>
        <v>0</v>
      </c>
      <c r="BG178" s="215">
        <f t="shared" si="46"/>
        <v>0</v>
      </c>
      <c r="BH178" s="215">
        <f t="shared" si="47"/>
        <v>0</v>
      </c>
      <c r="BI178" s="215">
        <f t="shared" si="48"/>
        <v>0</v>
      </c>
      <c r="BJ178" s="24" t="s">
        <v>24</v>
      </c>
      <c r="BK178" s="215">
        <f t="shared" si="49"/>
        <v>0</v>
      </c>
      <c r="BL178" s="24" t="s">
        <v>187</v>
      </c>
      <c r="BM178" s="24" t="s">
        <v>556</v>
      </c>
    </row>
    <row r="179" spans="2:65" s="1" customFormat="1" ht="22.5" customHeight="1">
      <c r="B179" s="41"/>
      <c r="C179" s="204" t="s">
        <v>288</v>
      </c>
      <c r="D179" s="204" t="s">
        <v>182</v>
      </c>
      <c r="E179" s="205" t="s">
        <v>2682</v>
      </c>
      <c r="F179" s="206" t="s">
        <v>2648</v>
      </c>
      <c r="G179" s="207" t="s">
        <v>372</v>
      </c>
      <c r="H179" s="208">
        <v>25</v>
      </c>
      <c r="I179" s="209"/>
      <c r="J179" s="210">
        <f t="shared" si="40"/>
        <v>0</v>
      </c>
      <c r="K179" s="206" t="s">
        <v>2237</v>
      </c>
      <c r="L179" s="61"/>
      <c r="M179" s="211" t="s">
        <v>22</v>
      </c>
      <c r="N179" s="212" t="s">
        <v>47</v>
      </c>
      <c r="O179" s="42"/>
      <c r="P179" s="213">
        <f t="shared" si="41"/>
        <v>0</v>
      </c>
      <c r="Q179" s="213">
        <v>0</v>
      </c>
      <c r="R179" s="213">
        <f t="shared" si="42"/>
        <v>0</v>
      </c>
      <c r="S179" s="213">
        <v>0</v>
      </c>
      <c r="T179" s="214">
        <f t="shared" si="43"/>
        <v>0</v>
      </c>
      <c r="AR179" s="24" t="s">
        <v>187</v>
      </c>
      <c r="AT179" s="24" t="s">
        <v>182</v>
      </c>
      <c r="AU179" s="24" t="s">
        <v>24</v>
      </c>
      <c r="AY179" s="24" t="s">
        <v>179</v>
      </c>
      <c r="BE179" s="215">
        <f t="shared" si="44"/>
        <v>0</v>
      </c>
      <c r="BF179" s="215">
        <f t="shared" si="45"/>
        <v>0</v>
      </c>
      <c r="BG179" s="215">
        <f t="shared" si="46"/>
        <v>0</v>
      </c>
      <c r="BH179" s="215">
        <f t="shared" si="47"/>
        <v>0</v>
      </c>
      <c r="BI179" s="215">
        <f t="shared" si="48"/>
        <v>0</v>
      </c>
      <c r="BJ179" s="24" t="s">
        <v>24</v>
      </c>
      <c r="BK179" s="215">
        <f t="shared" si="49"/>
        <v>0</v>
      </c>
      <c r="BL179" s="24" t="s">
        <v>187</v>
      </c>
      <c r="BM179" s="24" t="s">
        <v>702</v>
      </c>
    </row>
    <row r="180" spans="2:65" s="1" customFormat="1" ht="22.5" customHeight="1">
      <c r="B180" s="41"/>
      <c r="C180" s="204" t="s">
        <v>275</v>
      </c>
      <c r="D180" s="204" t="s">
        <v>182</v>
      </c>
      <c r="E180" s="205" t="s">
        <v>2683</v>
      </c>
      <c r="F180" s="206" t="s">
        <v>2684</v>
      </c>
      <c r="G180" s="207" t="s">
        <v>372</v>
      </c>
      <c r="H180" s="208">
        <v>5</v>
      </c>
      <c r="I180" s="209"/>
      <c r="J180" s="210">
        <f t="shared" si="40"/>
        <v>0</v>
      </c>
      <c r="K180" s="206" t="s">
        <v>2237</v>
      </c>
      <c r="L180" s="61"/>
      <c r="M180" s="211" t="s">
        <v>22</v>
      </c>
      <c r="N180" s="212" t="s">
        <v>47</v>
      </c>
      <c r="O180" s="42"/>
      <c r="P180" s="213">
        <f t="shared" si="41"/>
        <v>0</v>
      </c>
      <c r="Q180" s="213">
        <v>0</v>
      </c>
      <c r="R180" s="213">
        <f t="shared" si="42"/>
        <v>0</v>
      </c>
      <c r="S180" s="213">
        <v>0</v>
      </c>
      <c r="T180" s="214">
        <f t="shared" si="43"/>
        <v>0</v>
      </c>
      <c r="AR180" s="24" t="s">
        <v>187</v>
      </c>
      <c r="AT180" s="24" t="s">
        <v>182</v>
      </c>
      <c r="AU180" s="24" t="s">
        <v>24</v>
      </c>
      <c r="AY180" s="24" t="s">
        <v>179</v>
      </c>
      <c r="BE180" s="215">
        <f t="shared" si="44"/>
        <v>0</v>
      </c>
      <c r="BF180" s="215">
        <f t="shared" si="45"/>
        <v>0</v>
      </c>
      <c r="BG180" s="215">
        <f t="shared" si="46"/>
        <v>0</v>
      </c>
      <c r="BH180" s="215">
        <f t="shared" si="47"/>
        <v>0</v>
      </c>
      <c r="BI180" s="215">
        <f t="shared" si="48"/>
        <v>0</v>
      </c>
      <c r="BJ180" s="24" t="s">
        <v>24</v>
      </c>
      <c r="BK180" s="215">
        <f t="shared" si="49"/>
        <v>0</v>
      </c>
      <c r="BL180" s="24" t="s">
        <v>187</v>
      </c>
      <c r="BM180" s="24" t="s">
        <v>710</v>
      </c>
    </row>
    <row r="181" spans="2:65" s="1" customFormat="1" ht="22.5" customHeight="1">
      <c r="B181" s="41"/>
      <c r="C181" s="204" t="s">
        <v>9</v>
      </c>
      <c r="D181" s="204" t="s">
        <v>182</v>
      </c>
      <c r="E181" s="205" t="s">
        <v>2685</v>
      </c>
      <c r="F181" s="206" t="s">
        <v>2650</v>
      </c>
      <c r="G181" s="207" t="s">
        <v>771</v>
      </c>
      <c r="H181" s="208">
        <v>29</v>
      </c>
      <c r="I181" s="209"/>
      <c r="J181" s="210">
        <f t="shared" si="40"/>
        <v>0</v>
      </c>
      <c r="K181" s="206" t="s">
        <v>2237</v>
      </c>
      <c r="L181" s="61"/>
      <c r="M181" s="211" t="s">
        <v>22</v>
      </c>
      <c r="N181" s="212" t="s">
        <v>47</v>
      </c>
      <c r="O181" s="42"/>
      <c r="P181" s="213">
        <f t="shared" si="41"/>
        <v>0</v>
      </c>
      <c r="Q181" s="213">
        <v>0</v>
      </c>
      <c r="R181" s="213">
        <f t="shared" si="42"/>
        <v>0</v>
      </c>
      <c r="S181" s="213">
        <v>0</v>
      </c>
      <c r="T181" s="214">
        <f t="shared" si="43"/>
        <v>0</v>
      </c>
      <c r="AR181" s="24" t="s">
        <v>187</v>
      </c>
      <c r="AT181" s="24" t="s">
        <v>182</v>
      </c>
      <c r="AU181" s="24" t="s">
        <v>24</v>
      </c>
      <c r="AY181" s="24" t="s">
        <v>179</v>
      </c>
      <c r="BE181" s="215">
        <f t="shared" si="44"/>
        <v>0</v>
      </c>
      <c r="BF181" s="215">
        <f t="shared" si="45"/>
        <v>0</v>
      </c>
      <c r="BG181" s="215">
        <f t="shared" si="46"/>
        <v>0</v>
      </c>
      <c r="BH181" s="215">
        <f t="shared" si="47"/>
        <v>0</v>
      </c>
      <c r="BI181" s="215">
        <f t="shared" si="48"/>
        <v>0</v>
      </c>
      <c r="BJ181" s="24" t="s">
        <v>24</v>
      </c>
      <c r="BK181" s="215">
        <f t="shared" si="49"/>
        <v>0</v>
      </c>
      <c r="BL181" s="24" t="s">
        <v>187</v>
      </c>
      <c r="BM181" s="24" t="s">
        <v>559</v>
      </c>
    </row>
    <row r="182" spans="2:65" s="1" customFormat="1" ht="22.5" customHeight="1">
      <c r="B182" s="41"/>
      <c r="C182" s="204" t="s">
        <v>281</v>
      </c>
      <c r="D182" s="204" t="s">
        <v>182</v>
      </c>
      <c r="E182" s="205" t="s">
        <v>2686</v>
      </c>
      <c r="F182" s="206" t="s">
        <v>2651</v>
      </c>
      <c r="G182" s="207" t="s">
        <v>771</v>
      </c>
      <c r="H182" s="208">
        <v>13</v>
      </c>
      <c r="I182" s="209"/>
      <c r="J182" s="210">
        <f t="shared" si="40"/>
        <v>0</v>
      </c>
      <c r="K182" s="206" t="s">
        <v>2237</v>
      </c>
      <c r="L182" s="61"/>
      <c r="M182" s="211" t="s">
        <v>22</v>
      </c>
      <c r="N182" s="212" t="s">
        <v>47</v>
      </c>
      <c r="O182" s="42"/>
      <c r="P182" s="213">
        <f t="shared" si="41"/>
        <v>0</v>
      </c>
      <c r="Q182" s="213">
        <v>0</v>
      </c>
      <c r="R182" s="213">
        <f t="shared" si="42"/>
        <v>0</v>
      </c>
      <c r="S182" s="213">
        <v>0</v>
      </c>
      <c r="T182" s="214">
        <f t="shared" si="43"/>
        <v>0</v>
      </c>
      <c r="AR182" s="24" t="s">
        <v>187</v>
      </c>
      <c r="AT182" s="24" t="s">
        <v>182</v>
      </c>
      <c r="AU182" s="24" t="s">
        <v>24</v>
      </c>
      <c r="AY182" s="24" t="s">
        <v>179</v>
      </c>
      <c r="BE182" s="215">
        <f t="shared" si="44"/>
        <v>0</v>
      </c>
      <c r="BF182" s="215">
        <f t="shared" si="45"/>
        <v>0</v>
      </c>
      <c r="BG182" s="215">
        <f t="shared" si="46"/>
        <v>0</v>
      </c>
      <c r="BH182" s="215">
        <f t="shared" si="47"/>
        <v>0</v>
      </c>
      <c r="BI182" s="215">
        <f t="shared" si="48"/>
        <v>0</v>
      </c>
      <c r="BJ182" s="24" t="s">
        <v>24</v>
      </c>
      <c r="BK182" s="215">
        <f t="shared" si="49"/>
        <v>0</v>
      </c>
      <c r="BL182" s="24" t="s">
        <v>187</v>
      </c>
      <c r="BM182" s="24" t="s">
        <v>563</v>
      </c>
    </row>
    <row r="183" spans="2:65" s="1" customFormat="1" ht="22.5" customHeight="1">
      <c r="B183" s="41"/>
      <c r="C183" s="204" t="s">
        <v>308</v>
      </c>
      <c r="D183" s="204" t="s">
        <v>182</v>
      </c>
      <c r="E183" s="205" t="s">
        <v>2687</v>
      </c>
      <c r="F183" s="206" t="s">
        <v>2652</v>
      </c>
      <c r="G183" s="207" t="s">
        <v>771</v>
      </c>
      <c r="H183" s="208">
        <v>40</v>
      </c>
      <c r="I183" s="209"/>
      <c r="J183" s="210">
        <f t="shared" si="40"/>
        <v>0</v>
      </c>
      <c r="K183" s="206" t="s">
        <v>2237</v>
      </c>
      <c r="L183" s="61"/>
      <c r="M183" s="211" t="s">
        <v>22</v>
      </c>
      <c r="N183" s="212" t="s">
        <v>47</v>
      </c>
      <c r="O183" s="42"/>
      <c r="P183" s="213">
        <f t="shared" si="41"/>
        <v>0</v>
      </c>
      <c r="Q183" s="213">
        <v>0</v>
      </c>
      <c r="R183" s="213">
        <f t="shared" si="42"/>
        <v>0</v>
      </c>
      <c r="S183" s="213">
        <v>0</v>
      </c>
      <c r="T183" s="214">
        <f t="shared" si="43"/>
        <v>0</v>
      </c>
      <c r="AR183" s="24" t="s">
        <v>187</v>
      </c>
      <c r="AT183" s="24" t="s">
        <v>182</v>
      </c>
      <c r="AU183" s="24" t="s">
        <v>24</v>
      </c>
      <c r="AY183" s="24" t="s">
        <v>179</v>
      </c>
      <c r="BE183" s="215">
        <f t="shared" si="44"/>
        <v>0</v>
      </c>
      <c r="BF183" s="215">
        <f t="shared" si="45"/>
        <v>0</v>
      </c>
      <c r="BG183" s="215">
        <f t="shared" si="46"/>
        <v>0</v>
      </c>
      <c r="BH183" s="215">
        <f t="shared" si="47"/>
        <v>0</v>
      </c>
      <c r="BI183" s="215">
        <f t="shared" si="48"/>
        <v>0</v>
      </c>
      <c r="BJ183" s="24" t="s">
        <v>24</v>
      </c>
      <c r="BK183" s="215">
        <f t="shared" si="49"/>
        <v>0</v>
      </c>
      <c r="BL183" s="24" t="s">
        <v>187</v>
      </c>
      <c r="BM183" s="24" t="s">
        <v>567</v>
      </c>
    </row>
    <row r="184" spans="2:65" s="1" customFormat="1" ht="22.5" customHeight="1">
      <c r="B184" s="41"/>
      <c r="C184" s="204" t="s">
        <v>291</v>
      </c>
      <c r="D184" s="204" t="s">
        <v>182</v>
      </c>
      <c r="E184" s="205" t="s">
        <v>2688</v>
      </c>
      <c r="F184" s="206" t="s">
        <v>2653</v>
      </c>
      <c r="G184" s="207" t="s">
        <v>771</v>
      </c>
      <c r="H184" s="208">
        <v>80</v>
      </c>
      <c r="I184" s="209"/>
      <c r="J184" s="210">
        <f t="shared" si="40"/>
        <v>0</v>
      </c>
      <c r="K184" s="206" t="s">
        <v>2237</v>
      </c>
      <c r="L184" s="61"/>
      <c r="M184" s="211" t="s">
        <v>22</v>
      </c>
      <c r="N184" s="212" t="s">
        <v>47</v>
      </c>
      <c r="O184" s="42"/>
      <c r="P184" s="213">
        <f t="shared" si="41"/>
        <v>0</v>
      </c>
      <c r="Q184" s="213">
        <v>0</v>
      </c>
      <c r="R184" s="213">
        <f t="shared" si="42"/>
        <v>0</v>
      </c>
      <c r="S184" s="213">
        <v>0</v>
      </c>
      <c r="T184" s="214">
        <f t="shared" si="43"/>
        <v>0</v>
      </c>
      <c r="AR184" s="24" t="s">
        <v>187</v>
      </c>
      <c r="AT184" s="24" t="s">
        <v>182</v>
      </c>
      <c r="AU184" s="24" t="s">
        <v>24</v>
      </c>
      <c r="AY184" s="24" t="s">
        <v>179</v>
      </c>
      <c r="BE184" s="215">
        <f t="shared" si="44"/>
        <v>0</v>
      </c>
      <c r="BF184" s="215">
        <f t="shared" si="45"/>
        <v>0</v>
      </c>
      <c r="BG184" s="215">
        <f t="shared" si="46"/>
        <v>0</v>
      </c>
      <c r="BH184" s="215">
        <f t="shared" si="47"/>
        <v>0</v>
      </c>
      <c r="BI184" s="215">
        <f t="shared" si="48"/>
        <v>0</v>
      </c>
      <c r="BJ184" s="24" t="s">
        <v>24</v>
      </c>
      <c r="BK184" s="215">
        <f t="shared" si="49"/>
        <v>0</v>
      </c>
      <c r="BL184" s="24" t="s">
        <v>187</v>
      </c>
      <c r="BM184" s="24" t="s">
        <v>572</v>
      </c>
    </row>
    <row r="185" spans="2:65" s="1" customFormat="1" ht="22.5" customHeight="1">
      <c r="B185" s="41"/>
      <c r="C185" s="204" t="s">
        <v>319</v>
      </c>
      <c r="D185" s="204" t="s">
        <v>182</v>
      </c>
      <c r="E185" s="205" t="s">
        <v>2689</v>
      </c>
      <c r="F185" s="206" t="s">
        <v>2654</v>
      </c>
      <c r="G185" s="207" t="s">
        <v>771</v>
      </c>
      <c r="H185" s="208">
        <v>8</v>
      </c>
      <c r="I185" s="209"/>
      <c r="J185" s="210">
        <f t="shared" si="40"/>
        <v>0</v>
      </c>
      <c r="K185" s="206" t="s">
        <v>2237</v>
      </c>
      <c r="L185" s="61"/>
      <c r="M185" s="211" t="s">
        <v>22</v>
      </c>
      <c r="N185" s="212" t="s">
        <v>47</v>
      </c>
      <c r="O185" s="42"/>
      <c r="P185" s="213">
        <f t="shared" si="41"/>
        <v>0</v>
      </c>
      <c r="Q185" s="213">
        <v>0</v>
      </c>
      <c r="R185" s="213">
        <f t="shared" si="42"/>
        <v>0</v>
      </c>
      <c r="S185" s="213">
        <v>0</v>
      </c>
      <c r="T185" s="214">
        <f t="shared" si="43"/>
        <v>0</v>
      </c>
      <c r="AR185" s="24" t="s">
        <v>187</v>
      </c>
      <c r="AT185" s="24" t="s">
        <v>182</v>
      </c>
      <c r="AU185" s="24" t="s">
        <v>24</v>
      </c>
      <c r="AY185" s="24" t="s">
        <v>179</v>
      </c>
      <c r="BE185" s="215">
        <f t="shared" si="44"/>
        <v>0</v>
      </c>
      <c r="BF185" s="215">
        <f t="shared" si="45"/>
        <v>0</v>
      </c>
      <c r="BG185" s="215">
        <f t="shared" si="46"/>
        <v>0</v>
      </c>
      <c r="BH185" s="215">
        <f t="shared" si="47"/>
        <v>0</v>
      </c>
      <c r="BI185" s="215">
        <f t="shared" si="48"/>
        <v>0</v>
      </c>
      <c r="BJ185" s="24" t="s">
        <v>24</v>
      </c>
      <c r="BK185" s="215">
        <f t="shared" si="49"/>
        <v>0</v>
      </c>
      <c r="BL185" s="24" t="s">
        <v>187</v>
      </c>
      <c r="BM185" s="24" t="s">
        <v>575</v>
      </c>
    </row>
    <row r="186" spans="2:65" s="1" customFormat="1" ht="22.5" customHeight="1">
      <c r="B186" s="41"/>
      <c r="C186" s="204" t="s">
        <v>296</v>
      </c>
      <c r="D186" s="204" t="s">
        <v>182</v>
      </c>
      <c r="E186" s="205" t="s">
        <v>2690</v>
      </c>
      <c r="F186" s="206" t="s">
        <v>2691</v>
      </c>
      <c r="G186" s="207" t="s">
        <v>2241</v>
      </c>
      <c r="H186" s="208">
        <v>1</v>
      </c>
      <c r="I186" s="209"/>
      <c r="J186" s="210">
        <f t="shared" si="40"/>
        <v>0</v>
      </c>
      <c r="K186" s="206" t="s">
        <v>2237</v>
      </c>
      <c r="L186" s="61"/>
      <c r="M186" s="211" t="s">
        <v>22</v>
      </c>
      <c r="N186" s="212" t="s">
        <v>47</v>
      </c>
      <c r="O186" s="42"/>
      <c r="P186" s="213">
        <f t="shared" si="41"/>
        <v>0</v>
      </c>
      <c r="Q186" s="213">
        <v>0</v>
      </c>
      <c r="R186" s="213">
        <f t="shared" si="42"/>
        <v>0</v>
      </c>
      <c r="S186" s="213">
        <v>0</v>
      </c>
      <c r="T186" s="214">
        <f t="shared" si="43"/>
        <v>0</v>
      </c>
      <c r="AR186" s="24" t="s">
        <v>187</v>
      </c>
      <c r="AT186" s="24" t="s">
        <v>182</v>
      </c>
      <c r="AU186" s="24" t="s">
        <v>24</v>
      </c>
      <c r="AY186" s="24" t="s">
        <v>179</v>
      </c>
      <c r="BE186" s="215">
        <f t="shared" si="44"/>
        <v>0</v>
      </c>
      <c r="BF186" s="215">
        <f t="shared" si="45"/>
        <v>0</v>
      </c>
      <c r="BG186" s="215">
        <f t="shared" si="46"/>
        <v>0</v>
      </c>
      <c r="BH186" s="215">
        <f t="shared" si="47"/>
        <v>0</v>
      </c>
      <c r="BI186" s="215">
        <f t="shared" si="48"/>
        <v>0</v>
      </c>
      <c r="BJ186" s="24" t="s">
        <v>24</v>
      </c>
      <c r="BK186" s="215">
        <f t="shared" si="49"/>
        <v>0</v>
      </c>
      <c r="BL186" s="24" t="s">
        <v>187</v>
      </c>
      <c r="BM186" s="24" t="s">
        <v>580</v>
      </c>
    </row>
    <row r="187" spans="2:65" s="11" customFormat="1" ht="37.35" customHeight="1">
      <c r="B187" s="187"/>
      <c r="C187" s="188"/>
      <c r="D187" s="201" t="s">
        <v>75</v>
      </c>
      <c r="E187" s="273" t="s">
        <v>2692</v>
      </c>
      <c r="F187" s="273" t="s">
        <v>2693</v>
      </c>
      <c r="G187" s="188"/>
      <c r="H187" s="188"/>
      <c r="I187" s="191"/>
      <c r="J187" s="274">
        <f>BK187</f>
        <v>0</v>
      </c>
      <c r="K187" s="188"/>
      <c r="L187" s="193"/>
      <c r="M187" s="194"/>
      <c r="N187" s="195"/>
      <c r="O187" s="195"/>
      <c r="P187" s="196">
        <f>SUM(P188:P206)</f>
        <v>0</v>
      </c>
      <c r="Q187" s="195"/>
      <c r="R187" s="196">
        <f>SUM(R188:R206)</f>
        <v>0</v>
      </c>
      <c r="S187" s="195"/>
      <c r="T187" s="197">
        <f>SUM(T188:T206)</f>
        <v>0</v>
      </c>
      <c r="AR187" s="198" t="s">
        <v>24</v>
      </c>
      <c r="AT187" s="199" t="s">
        <v>75</v>
      </c>
      <c r="AU187" s="199" t="s">
        <v>76</v>
      </c>
      <c r="AY187" s="198" t="s">
        <v>179</v>
      </c>
      <c r="BK187" s="200">
        <f>SUM(BK188:BK206)</f>
        <v>0</v>
      </c>
    </row>
    <row r="188" spans="2:65" s="1" customFormat="1" ht="22.5" customHeight="1">
      <c r="B188" s="41"/>
      <c r="C188" s="204" t="s">
        <v>24</v>
      </c>
      <c r="D188" s="204" t="s">
        <v>182</v>
      </c>
      <c r="E188" s="205" t="s">
        <v>2694</v>
      </c>
      <c r="F188" s="206" t="s">
        <v>2695</v>
      </c>
      <c r="G188" s="207" t="s">
        <v>2656</v>
      </c>
      <c r="H188" s="208">
        <v>1</v>
      </c>
      <c r="I188" s="209"/>
      <c r="J188" s="210">
        <f t="shared" ref="J188:J206" si="50">ROUND(I188*H188,2)</f>
        <v>0</v>
      </c>
      <c r="K188" s="206" t="s">
        <v>2237</v>
      </c>
      <c r="L188" s="61"/>
      <c r="M188" s="211" t="s">
        <v>22</v>
      </c>
      <c r="N188" s="212" t="s">
        <v>47</v>
      </c>
      <c r="O188" s="42"/>
      <c r="P188" s="213">
        <f t="shared" ref="P188:P206" si="51">O188*H188</f>
        <v>0</v>
      </c>
      <c r="Q188" s="213">
        <v>0</v>
      </c>
      <c r="R188" s="213">
        <f t="shared" ref="R188:R206" si="52">Q188*H188</f>
        <v>0</v>
      </c>
      <c r="S188" s="213">
        <v>0</v>
      </c>
      <c r="T188" s="214">
        <f t="shared" ref="T188:T206" si="53">S188*H188</f>
        <v>0</v>
      </c>
      <c r="AR188" s="24" t="s">
        <v>187</v>
      </c>
      <c r="AT188" s="24" t="s">
        <v>182</v>
      </c>
      <c r="AU188" s="24" t="s">
        <v>24</v>
      </c>
      <c r="AY188" s="24" t="s">
        <v>179</v>
      </c>
      <c r="BE188" s="215">
        <f t="shared" ref="BE188:BE206" si="54">IF(N188="základní",J188,0)</f>
        <v>0</v>
      </c>
      <c r="BF188" s="215">
        <f t="shared" ref="BF188:BF206" si="55">IF(N188="snížená",J188,0)</f>
        <v>0</v>
      </c>
      <c r="BG188" s="215">
        <f t="shared" ref="BG188:BG206" si="56">IF(N188="zákl. přenesená",J188,0)</f>
        <v>0</v>
      </c>
      <c r="BH188" s="215">
        <f t="shared" ref="BH188:BH206" si="57">IF(N188="sníž. přenesená",J188,0)</f>
        <v>0</v>
      </c>
      <c r="BI188" s="215">
        <f t="shared" ref="BI188:BI206" si="58">IF(N188="nulová",J188,0)</f>
        <v>0</v>
      </c>
      <c r="BJ188" s="24" t="s">
        <v>24</v>
      </c>
      <c r="BK188" s="215">
        <f t="shared" ref="BK188:BK206" si="59">ROUND(I188*H188,2)</f>
        <v>0</v>
      </c>
      <c r="BL188" s="24" t="s">
        <v>187</v>
      </c>
      <c r="BM188" s="24" t="s">
        <v>590</v>
      </c>
    </row>
    <row r="189" spans="2:65" s="1" customFormat="1" ht="22.5" customHeight="1">
      <c r="B189" s="41"/>
      <c r="C189" s="204" t="s">
        <v>84</v>
      </c>
      <c r="D189" s="204" t="s">
        <v>182</v>
      </c>
      <c r="E189" s="205" t="s">
        <v>2696</v>
      </c>
      <c r="F189" s="206" t="s">
        <v>2697</v>
      </c>
      <c r="G189" s="207" t="s">
        <v>771</v>
      </c>
      <c r="H189" s="208">
        <v>45</v>
      </c>
      <c r="I189" s="209"/>
      <c r="J189" s="210">
        <f t="shared" si="50"/>
        <v>0</v>
      </c>
      <c r="K189" s="206" t="s">
        <v>2237</v>
      </c>
      <c r="L189" s="61"/>
      <c r="M189" s="211" t="s">
        <v>22</v>
      </c>
      <c r="N189" s="212" t="s">
        <v>47</v>
      </c>
      <c r="O189" s="42"/>
      <c r="P189" s="213">
        <f t="shared" si="51"/>
        <v>0</v>
      </c>
      <c r="Q189" s="213">
        <v>0</v>
      </c>
      <c r="R189" s="213">
        <f t="shared" si="52"/>
        <v>0</v>
      </c>
      <c r="S189" s="213">
        <v>0</v>
      </c>
      <c r="T189" s="214">
        <f t="shared" si="53"/>
        <v>0</v>
      </c>
      <c r="AR189" s="24" t="s">
        <v>187</v>
      </c>
      <c r="AT189" s="24" t="s">
        <v>182</v>
      </c>
      <c r="AU189" s="24" t="s">
        <v>24</v>
      </c>
      <c r="AY189" s="24" t="s">
        <v>179</v>
      </c>
      <c r="BE189" s="215">
        <f t="shared" si="54"/>
        <v>0</v>
      </c>
      <c r="BF189" s="215">
        <f t="shared" si="55"/>
        <v>0</v>
      </c>
      <c r="BG189" s="215">
        <f t="shared" si="56"/>
        <v>0</v>
      </c>
      <c r="BH189" s="215">
        <f t="shared" si="57"/>
        <v>0</v>
      </c>
      <c r="BI189" s="215">
        <f t="shared" si="58"/>
        <v>0</v>
      </c>
      <c r="BJ189" s="24" t="s">
        <v>24</v>
      </c>
      <c r="BK189" s="215">
        <f t="shared" si="59"/>
        <v>0</v>
      </c>
      <c r="BL189" s="24" t="s">
        <v>187</v>
      </c>
      <c r="BM189" s="24" t="s">
        <v>594</v>
      </c>
    </row>
    <row r="190" spans="2:65" s="1" customFormat="1" ht="22.5" customHeight="1">
      <c r="B190" s="41"/>
      <c r="C190" s="204" t="s">
        <v>197</v>
      </c>
      <c r="D190" s="204" t="s">
        <v>182</v>
      </c>
      <c r="E190" s="205" t="s">
        <v>2698</v>
      </c>
      <c r="F190" s="206" t="s">
        <v>2699</v>
      </c>
      <c r="G190" s="207" t="s">
        <v>771</v>
      </c>
      <c r="H190" s="208">
        <v>62</v>
      </c>
      <c r="I190" s="209"/>
      <c r="J190" s="210">
        <f t="shared" si="50"/>
        <v>0</v>
      </c>
      <c r="K190" s="206" t="s">
        <v>2237</v>
      </c>
      <c r="L190" s="61"/>
      <c r="M190" s="211" t="s">
        <v>22</v>
      </c>
      <c r="N190" s="212" t="s">
        <v>47</v>
      </c>
      <c r="O190" s="42"/>
      <c r="P190" s="213">
        <f t="shared" si="51"/>
        <v>0</v>
      </c>
      <c r="Q190" s="213">
        <v>0</v>
      </c>
      <c r="R190" s="213">
        <f t="shared" si="52"/>
        <v>0</v>
      </c>
      <c r="S190" s="213">
        <v>0</v>
      </c>
      <c r="T190" s="214">
        <f t="shared" si="53"/>
        <v>0</v>
      </c>
      <c r="AR190" s="24" t="s">
        <v>187</v>
      </c>
      <c r="AT190" s="24" t="s">
        <v>182</v>
      </c>
      <c r="AU190" s="24" t="s">
        <v>24</v>
      </c>
      <c r="AY190" s="24" t="s">
        <v>179</v>
      </c>
      <c r="BE190" s="215">
        <f t="shared" si="54"/>
        <v>0</v>
      </c>
      <c r="BF190" s="215">
        <f t="shared" si="55"/>
        <v>0</v>
      </c>
      <c r="BG190" s="215">
        <f t="shared" si="56"/>
        <v>0</v>
      </c>
      <c r="BH190" s="215">
        <f t="shared" si="57"/>
        <v>0</v>
      </c>
      <c r="BI190" s="215">
        <f t="shared" si="58"/>
        <v>0</v>
      </c>
      <c r="BJ190" s="24" t="s">
        <v>24</v>
      </c>
      <c r="BK190" s="215">
        <f t="shared" si="59"/>
        <v>0</v>
      </c>
      <c r="BL190" s="24" t="s">
        <v>187</v>
      </c>
      <c r="BM190" s="24" t="s">
        <v>598</v>
      </c>
    </row>
    <row r="191" spans="2:65" s="1" customFormat="1" ht="22.5" customHeight="1">
      <c r="B191" s="41"/>
      <c r="C191" s="204" t="s">
        <v>187</v>
      </c>
      <c r="D191" s="204" t="s">
        <v>182</v>
      </c>
      <c r="E191" s="205" t="s">
        <v>2700</v>
      </c>
      <c r="F191" s="206" t="s">
        <v>2701</v>
      </c>
      <c r="G191" s="207" t="s">
        <v>771</v>
      </c>
      <c r="H191" s="208">
        <v>1</v>
      </c>
      <c r="I191" s="209"/>
      <c r="J191" s="210">
        <f t="shared" si="50"/>
        <v>0</v>
      </c>
      <c r="K191" s="206" t="s">
        <v>2237</v>
      </c>
      <c r="L191" s="61"/>
      <c r="M191" s="211" t="s">
        <v>22</v>
      </c>
      <c r="N191" s="212" t="s">
        <v>47</v>
      </c>
      <c r="O191" s="42"/>
      <c r="P191" s="213">
        <f t="shared" si="51"/>
        <v>0</v>
      </c>
      <c r="Q191" s="213">
        <v>0</v>
      </c>
      <c r="R191" s="213">
        <f t="shared" si="52"/>
        <v>0</v>
      </c>
      <c r="S191" s="213">
        <v>0</v>
      </c>
      <c r="T191" s="214">
        <f t="shared" si="53"/>
        <v>0</v>
      </c>
      <c r="AR191" s="24" t="s">
        <v>187</v>
      </c>
      <c r="AT191" s="24" t="s">
        <v>182</v>
      </c>
      <c r="AU191" s="24" t="s">
        <v>24</v>
      </c>
      <c r="AY191" s="24" t="s">
        <v>179</v>
      </c>
      <c r="BE191" s="215">
        <f t="shared" si="54"/>
        <v>0</v>
      </c>
      <c r="BF191" s="215">
        <f t="shared" si="55"/>
        <v>0</v>
      </c>
      <c r="BG191" s="215">
        <f t="shared" si="56"/>
        <v>0</v>
      </c>
      <c r="BH191" s="215">
        <f t="shared" si="57"/>
        <v>0</v>
      </c>
      <c r="BI191" s="215">
        <f t="shared" si="58"/>
        <v>0</v>
      </c>
      <c r="BJ191" s="24" t="s">
        <v>24</v>
      </c>
      <c r="BK191" s="215">
        <f t="shared" si="59"/>
        <v>0</v>
      </c>
      <c r="BL191" s="24" t="s">
        <v>187</v>
      </c>
      <c r="BM191" s="24" t="s">
        <v>602</v>
      </c>
    </row>
    <row r="192" spans="2:65" s="1" customFormat="1" ht="22.5" customHeight="1">
      <c r="B192" s="41"/>
      <c r="C192" s="204" t="s">
        <v>203</v>
      </c>
      <c r="D192" s="204" t="s">
        <v>182</v>
      </c>
      <c r="E192" s="205" t="s">
        <v>2702</v>
      </c>
      <c r="F192" s="206" t="s">
        <v>2703</v>
      </c>
      <c r="G192" s="207" t="s">
        <v>771</v>
      </c>
      <c r="H192" s="208">
        <v>1</v>
      </c>
      <c r="I192" s="209"/>
      <c r="J192" s="210">
        <f t="shared" si="50"/>
        <v>0</v>
      </c>
      <c r="K192" s="206" t="s">
        <v>2237</v>
      </c>
      <c r="L192" s="61"/>
      <c r="M192" s="211" t="s">
        <v>22</v>
      </c>
      <c r="N192" s="212" t="s">
        <v>47</v>
      </c>
      <c r="O192" s="42"/>
      <c r="P192" s="213">
        <f t="shared" si="51"/>
        <v>0</v>
      </c>
      <c r="Q192" s="213">
        <v>0</v>
      </c>
      <c r="R192" s="213">
        <f t="shared" si="52"/>
        <v>0</v>
      </c>
      <c r="S192" s="213">
        <v>0</v>
      </c>
      <c r="T192" s="214">
        <f t="shared" si="53"/>
        <v>0</v>
      </c>
      <c r="AR192" s="24" t="s">
        <v>187</v>
      </c>
      <c r="AT192" s="24" t="s">
        <v>182</v>
      </c>
      <c r="AU192" s="24" t="s">
        <v>24</v>
      </c>
      <c r="AY192" s="24" t="s">
        <v>179</v>
      </c>
      <c r="BE192" s="215">
        <f t="shared" si="54"/>
        <v>0</v>
      </c>
      <c r="BF192" s="215">
        <f t="shared" si="55"/>
        <v>0</v>
      </c>
      <c r="BG192" s="215">
        <f t="shared" si="56"/>
        <v>0</v>
      </c>
      <c r="BH192" s="215">
        <f t="shared" si="57"/>
        <v>0</v>
      </c>
      <c r="BI192" s="215">
        <f t="shared" si="58"/>
        <v>0</v>
      </c>
      <c r="BJ192" s="24" t="s">
        <v>24</v>
      </c>
      <c r="BK192" s="215">
        <f t="shared" si="59"/>
        <v>0</v>
      </c>
      <c r="BL192" s="24" t="s">
        <v>187</v>
      </c>
      <c r="BM192" s="24" t="s">
        <v>606</v>
      </c>
    </row>
    <row r="193" spans="2:65" s="1" customFormat="1" ht="22.5" customHeight="1">
      <c r="B193" s="41"/>
      <c r="C193" s="204" t="s">
        <v>195</v>
      </c>
      <c r="D193" s="204" t="s">
        <v>182</v>
      </c>
      <c r="E193" s="205" t="s">
        <v>2704</v>
      </c>
      <c r="F193" s="206" t="s">
        <v>2705</v>
      </c>
      <c r="G193" s="207" t="s">
        <v>372</v>
      </c>
      <c r="H193" s="208">
        <v>40</v>
      </c>
      <c r="I193" s="209"/>
      <c r="J193" s="210">
        <f t="shared" si="50"/>
        <v>0</v>
      </c>
      <c r="K193" s="206" t="s">
        <v>2237</v>
      </c>
      <c r="L193" s="61"/>
      <c r="M193" s="211" t="s">
        <v>22</v>
      </c>
      <c r="N193" s="212" t="s">
        <v>47</v>
      </c>
      <c r="O193" s="42"/>
      <c r="P193" s="213">
        <f t="shared" si="51"/>
        <v>0</v>
      </c>
      <c r="Q193" s="213">
        <v>0</v>
      </c>
      <c r="R193" s="213">
        <f t="shared" si="52"/>
        <v>0</v>
      </c>
      <c r="S193" s="213">
        <v>0</v>
      </c>
      <c r="T193" s="214">
        <f t="shared" si="53"/>
        <v>0</v>
      </c>
      <c r="AR193" s="24" t="s">
        <v>187</v>
      </c>
      <c r="AT193" s="24" t="s">
        <v>182</v>
      </c>
      <c r="AU193" s="24" t="s">
        <v>24</v>
      </c>
      <c r="AY193" s="24" t="s">
        <v>179</v>
      </c>
      <c r="BE193" s="215">
        <f t="shared" si="54"/>
        <v>0</v>
      </c>
      <c r="BF193" s="215">
        <f t="shared" si="55"/>
        <v>0</v>
      </c>
      <c r="BG193" s="215">
        <f t="shared" si="56"/>
        <v>0</v>
      </c>
      <c r="BH193" s="215">
        <f t="shared" si="57"/>
        <v>0</v>
      </c>
      <c r="BI193" s="215">
        <f t="shared" si="58"/>
        <v>0</v>
      </c>
      <c r="BJ193" s="24" t="s">
        <v>24</v>
      </c>
      <c r="BK193" s="215">
        <f t="shared" si="59"/>
        <v>0</v>
      </c>
      <c r="BL193" s="24" t="s">
        <v>187</v>
      </c>
      <c r="BM193" s="24" t="s">
        <v>609</v>
      </c>
    </row>
    <row r="194" spans="2:65" s="1" customFormat="1" ht="22.5" customHeight="1">
      <c r="B194" s="41"/>
      <c r="C194" s="204" t="s">
        <v>215</v>
      </c>
      <c r="D194" s="204" t="s">
        <v>182</v>
      </c>
      <c r="E194" s="205" t="s">
        <v>2706</v>
      </c>
      <c r="F194" s="206" t="s">
        <v>2707</v>
      </c>
      <c r="G194" s="207" t="s">
        <v>372</v>
      </c>
      <c r="H194" s="208">
        <v>40</v>
      </c>
      <c r="I194" s="209"/>
      <c r="J194" s="210">
        <f t="shared" si="50"/>
        <v>0</v>
      </c>
      <c r="K194" s="206" t="s">
        <v>2237</v>
      </c>
      <c r="L194" s="61"/>
      <c r="M194" s="211" t="s">
        <v>22</v>
      </c>
      <c r="N194" s="212" t="s">
        <v>47</v>
      </c>
      <c r="O194" s="42"/>
      <c r="P194" s="213">
        <f t="shared" si="51"/>
        <v>0</v>
      </c>
      <c r="Q194" s="213">
        <v>0</v>
      </c>
      <c r="R194" s="213">
        <f t="shared" si="52"/>
        <v>0</v>
      </c>
      <c r="S194" s="213">
        <v>0</v>
      </c>
      <c r="T194" s="214">
        <f t="shared" si="53"/>
        <v>0</v>
      </c>
      <c r="AR194" s="24" t="s">
        <v>187</v>
      </c>
      <c r="AT194" s="24" t="s">
        <v>182</v>
      </c>
      <c r="AU194" s="24" t="s">
        <v>24</v>
      </c>
      <c r="AY194" s="24" t="s">
        <v>179</v>
      </c>
      <c r="BE194" s="215">
        <f t="shared" si="54"/>
        <v>0</v>
      </c>
      <c r="BF194" s="215">
        <f t="shared" si="55"/>
        <v>0</v>
      </c>
      <c r="BG194" s="215">
        <f t="shared" si="56"/>
        <v>0</v>
      </c>
      <c r="BH194" s="215">
        <f t="shared" si="57"/>
        <v>0</v>
      </c>
      <c r="BI194" s="215">
        <f t="shared" si="58"/>
        <v>0</v>
      </c>
      <c r="BJ194" s="24" t="s">
        <v>24</v>
      </c>
      <c r="BK194" s="215">
        <f t="shared" si="59"/>
        <v>0</v>
      </c>
      <c r="BL194" s="24" t="s">
        <v>187</v>
      </c>
      <c r="BM194" s="24" t="s">
        <v>613</v>
      </c>
    </row>
    <row r="195" spans="2:65" s="1" customFormat="1" ht="22.5" customHeight="1">
      <c r="B195" s="41"/>
      <c r="C195" s="204" t="s">
        <v>200</v>
      </c>
      <c r="D195" s="204" t="s">
        <v>182</v>
      </c>
      <c r="E195" s="205" t="s">
        <v>2708</v>
      </c>
      <c r="F195" s="206" t="s">
        <v>2645</v>
      </c>
      <c r="G195" s="207" t="s">
        <v>372</v>
      </c>
      <c r="H195" s="208">
        <v>60</v>
      </c>
      <c r="I195" s="209"/>
      <c r="J195" s="210">
        <f t="shared" si="50"/>
        <v>0</v>
      </c>
      <c r="K195" s="206" t="s">
        <v>2237</v>
      </c>
      <c r="L195" s="61"/>
      <c r="M195" s="211" t="s">
        <v>22</v>
      </c>
      <c r="N195" s="212" t="s">
        <v>47</v>
      </c>
      <c r="O195" s="42"/>
      <c r="P195" s="213">
        <f t="shared" si="51"/>
        <v>0</v>
      </c>
      <c r="Q195" s="213">
        <v>0</v>
      </c>
      <c r="R195" s="213">
        <f t="shared" si="52"/>
        <v>0</v>
      </c>
      <c r="S195" s="213">
        <v>0</v>
      </c>
      <c r="T195" s="214">
        <f t="shared" si="53"/>
        <v>0</v>
      </c>
      <c r="AR195" s="24" t="s">
        <v>187</v>
      </c>
      <c r="AT195" s="24" t="s">
        <v>182</v>
      </c>
      <c r="AU195" s="24" t="s">
        <v>24</v>
      </c>
      <c r="AY195" s="24" t="s">
        <v>179</v>
      </c>
      <c r="BE195" s="215">
        <f t="shared" si="54"/>
        <v>0</v>
      </c>
      <c r="BF195" s="215">
        <f t="shared" si="55"/>
        <v>0</v>
      </c>
      <c r="BG195" s="215">
        <f t="shared" si="56"/>
        <v>0</v>
      </c>
      <c r="BH195" s="215">
        <f t="shared" si="57"/>
        <v>0</v>
      </c>
      <c r="BI195" s="215">
        <f t="shared" si="58"/>
        <v>0</v>
      </c>
      <c r="BJ195" s="24" t="s">
        <v>24</v>
      </c>
      <c r="BK195" s="215">
        <f t="shared" si="59"/>
        <v>0</v>
      </c>
      <c r="BL195" s="24" t="s">
        <v>187</v>
      </c>
      <c r="BM195" s="24" t="s">
        <v>618</v>
      </c>
    </row>
    <row r="196" spans="2:65" s="1" customFormat="1" ht="22.5" customHeight="1">
      <c r="B196" s="41"/>
      <c r="C196" s="204" t="s">
        <v>224</v>
      </c>
      <c r="D196" s="204" t="s">
        <v>182</v>
      </c>
      <c r="E196" s="205" t="s">
        <v>2709</v>
      </c>
      <c r="F196" s="206" t="s">
        <v>2710</v>
      </c>
      <c r="G196" s="207" t="s">
        <v>372</v>
      </c>
      <c r="H196" s="208">
        <v>540</v>
      </c>
      <c r="I196" s="209"/>
      <c r="J196" s="210">
        <f t="shared" si="50"/>
        <v>0</v>
      </c>
      <c r="K196" s="206" t="s">
        <v>2237</v>
      </c>
      <c r="L196" s="61"/>
      <c r="M196" s="211" t="s">
        <v>22</v>
      </c>
      <c r="N196" s="212" t="s">
        <v>47</v>
      </c>
      <c r="O196" s="42"/>
      <c r="P196" s="213">
        <f t="shared" si="51"/>
        <v>0</v>
      </c>
      <c r="Q196" s="213">
        <v>0</v>
      </c>
      <c r="R196" s="213">
        <f t="shared" si="52"/>
        <v>0</v>
      </c>
      <c r="S196" s="213">
        <v>0</v>
      </c>
      <c r="T196" s="214">
        <f t="shared" si="53"/>
        <v>0</v>
      </c>
      <c r="AR196" s="24" t="s">
        <v>187</v>
      </c>
      <c r="AT196" s="24" t="s">
        <v>182</v>
      </c>
      <c r="AU196" s="24" t="s">
        <v>24</v>
      </c>
      <c r="AY196" s="24" t="s">
        <v>179</v>
      </c>
      <c r="BE196" s="215">
        <f t="shared" si="54"/>
        <v>0</v>
      </c>
      <c r="BF196" s="215">
        <f t="shared" si="55"/>
        <v>0</v>
      </c>
      <c r="BG196" s="215">
        <f t="shared" si="56"/>
        <v>0</v>
      </c>
      <c r="BH196" s="215">
        <f t="shared" si="57"/>
        <v>0</v>
      </c>
      <c r="BI196" s="215">
        <f t="shared" si="58"/>
        <v>0</v>
      </c>
      <c r="BJ196" s="24" t="s">
        <v>24</v>
      </c>
      <c r="BK196" s="215">
        <f t="shared" si="59"/>
        <v>0</v>
      </c>
      <c r="BL196" s="24" t="s">
        <v>187</v>
      </c>
      <c r="BM196" s="24" t="s">
        <v>629</v>
      </c>
    </row>
    <row r="197" spans="2:65" s="1" customFormat="1" ht="22.5" customHeight="1">
      <c r="B197" s="41"/>
      <c r="C197" s="204" t="s">
        <v>29</v>
      </c>
      <c r="D197" s="204" t="s">
        <v>182</v>
      </c>
      <c r="E197" s="205" t="s">
        <v>2711</v>
      </c>
      <c r="F197" s="206" t="s">
        <v>2712</v>
      </c>
      <c r="G197" s="207" t="s">
        <v>372</v>
      </c>
      <c r="H197" s="208">
        <v>10</v>
      </c>
      <c r="I197" s="209"/>
      <c r="J197" s="210">
        <f t="shared" si="50"/>
        <v>0</v>
      </c>
      <c r="K197" s="206" t="s">
        <v>2237</v>
      </c>
      <c r="L197" s="61"/>
      <c r="M197" s="211" t="s">
        <v>22</v>
      </c>
      <c r="N197" s="212" t="s">
        <v>47</v>
      </c>
      <c r="O197" s="42"/>
      <c r="P197" s="213">
        <f t="shared" si="51"/>
        <v>0</v>
      </c>
      <c r="Q197" s="213">
        <v>0</v>
      </c>
      <c r="R197" s="213">
        <f t="shared" si="52"/>
        <v>0</v>
      </c>
      <c r="S197" s="213">
        <v>0</v>
      </c>
      <c r="T197" s="214">
        <f t="shared" si="53"/>
        <v>0</v>
      </c>
      <c r="AR197" s="24" t="s">
        <v>187</v>
      </c>
      <c r="AT197" s="24" t="s">
        <v>182</v>
      </c>
      <c r="AU197" s="24" t="s">
        <v>24</v>
      </c>
      <c r="AY197" s="24" t="s">
        <v>179</v>
      </c>
      <c r="BE197" s="215">
        <f t="shared" si="54"/>
        <v>0</v>
      </c>
      <c r="BF197" s="215">
        <f t="shared" si="55"/>
        <v>0</v>
      </c>
      <c r="BG197" s="215">
        <f t="shared" si="56"/>
        <v>0</v>
      </c>
      <c r="BH197" s="215">
        <f t="shared" si="57"/>
        <v>0</v>
      </c>
      <c r="BI197" s="215">
        <f t="shared" si="58"/>
        <v>0</v>
      </c>
      <c r="BJ197" s="24" t="s">
        <v>24</v>
      </c>
      <c r="BK197" s="215">
        <f t="shared" si="59"/>
        <v>0</v>
      </c>
      <c r="BL197" s="24" t="s">
        <v>187</v>
      </c>
      <c r="BM197" s="24" t="s">
        <v>634</v>
      </c>
    </row>
    <row r="198" spans="2:65" s="1" customFormat="1" ht="22.5" customHeight="1">
      <c r="B198" s="41"/>
      <c r="C198" s="204" t="s">
        <v>240</v>
      </c>
      <c r="D198" s="204" t="s">
        <v>182</v>
      </c>
      <c r="E198" s="205" t="s">
        <v>2713</v>
      </c>
      <c r="F198" s="206" t="s">
        <v>2714</v>
      </c>
      <c r="G198" s="207" t="s">
        <v>372</v>
      </c>
      <c r="H198" s="208">
        <v>25</v>
      </c>
      <c r="I198" s="209"/>
      <c r="J198" s="210">
        <f t="shared" si="50"/>
        <v>0</v>
      </c>
      <c r="K198" s="206" t="s">
        <v>2237</v>
      </c>
      <c r="L198" s="61"/>
      <c r="M198" s="211" t="s">
        <v>22</v>
      </c>
      <c r="N198" s="212" t="s">
        <v>47</v>
      </c>
      <c r="O198" s="42"/>
      <c r="P198" s="213">
        <f t="shared" si="51"/>
        <v>0</v>
      </c>
      <c r="Q198" s="213">
        <v>0</v>
      </c>
      <c r="R198" s="213">
        <f t="shared" si="52"/>
        <v>0</v>
      </c>
      <c r="S198" s="213">
        <v>0</v>
      </c>
      <c r="T198" s="214">
        <f t="shared" si="53"/>
        <v>0</v>
      </c>
      <c r="AR198" s="24" t="s">
        <v>187</v>
      </c>
      <c r="AT198" s="24" t="s">
        <v>182</v>
      </c>
      <c r="AU198" s="24" t="s">
        <v>24</v>
      </c>
      <c r="AY198" s="24" t="s">
        <v>179</v>
      </c>
      <c r="BE198" s="215">
        <f t="shared" si="54"/>
        <v>0</v>
      </c>
      <c r="BF198" s="215">
        <f t="shared" si="55"/>
        <v>0</v>
      </c>
      <c r="BG198" s="215">
        <f t="shared" si="56"/>
        <v>0</v>
      </c>
      <c r="BH198" s="215">
        <f t="shared" si="57"/>
        <v>0</v>
      </c>
      <c r="BI198" s="215">
        <f t="shared" si="58"/>
        <v>0</v>
      </c>
      <c r="BJ198" s="24" t="s">
        <v>24</v>
      </c>
      <c r="BK198" s="215">
        <f t="shared" si="59"/>
        <v>0</v>
      </c>
      <c r="BL198" s="24" t="s">
        <v>187</v>
      </c>
      <c r="BM198" s="24" t="s">
        <v>646</v>
      </c>
    </row>
    <row r="199" spans="2:65" s="1" customFormat="1" ht="22.5" customHeight="1">
      <c r="B199" s="41"/>
      <c r="C199" s="204" t="s">
        <v>206</v>
      </c>
      <c r="D199" s="204" t="s">
        <v>182</v>
      </c>
      <c r="E199" s="205" t="s">
        <v>2715</v>
      </c>
      <c r="F199" s="206" t="s">
        <v>2648</v>
      </c>
      <c r="G199" s="207" t="s">
        <v>372</v>
      </c>
      <c r="H199" s="208">
        <v>25</v>
      </c>
      <c r="I199" s="209"/>
      <c r="J199" s="210">
        <f t="shared" si="50"/>
        <v>0</v>
      </c>
      <c r="K199" s="206" t="s">
        <v>2237</v>
      </c>
      <c r="L199" s="61"/>
      <c r="M199" s="211" t="s">
        <v>22</v>
      </c>
      <c r="N199" s="212" t="s">
        <v>47</v>
      </c>
      <c r="O199" s="42"/>
      <c r="P199" s="213">
        <f t="shared" si="51"/>
        <v>0</v>
      </c>
      <c r="Q199" s="213">
        <v>0</v>
      </c>
      <c r="R199" s="213">
        <f t="shared" si="52"/>
        <v>0</v>
      </c>
      <c r="S199" s="213">
        <v>0</v>
      </c>
      <c r="T199" s="214">
        <f t="shared" si="53"/>
        <v>0</v>
      </c>
      <c r="AR199" s="24" t="s">
        <v>187</v>
      </c>
      <c r="AT199" s="24" t="s">
        <v>182</v>
      </c>
      <c r="AU199" s="24" t="s">
        <v>24</v>
      </c>
      <c r="AY199" s="24" t="s">
        <v>179</v>
      </c>
      <c r="BE199" s="215">
        <f t="shared" si="54"/>
        <v>0</v>
      </c>
      <c r="BF199" s="215">
        <f t="shared" si="55"/>
        <v>0</v>
      </c>
      <c r="BG199" s="215">
        <f t="shared" si="56"/>
        <v>0</v>
      </c>
      <c r="BH199" s="215">
        <f t="shared" si="57"/>
        <v>0</v>
      </c>
      <c r="BI199" s="215">
        <f t="shared" si="58"/>
        <v>0</v>
      </c>
      <c r="BJ199" s="24" t="s">
        <v>24</v>
      </c>
      <c r="BK199" s="215">
        <f t="shared" si="59"/>
        <v>0</v>
      </c>
      <c r="BL199" s="24" t="s">
        <v>187</v>
      </c>
      <c r="BM199" s="24" t="s">
        <v>649</v>
      </c>
    </row>
    <row r="200" spans="2:65" s="1" customFormat="1" ht="22.5" customHeight="1">
      <c r="B200" s="41"/>
      <c r="C200" s="204" t="s">
        <v>253</v>
      </c>
      <c r="D200" s="204" t="s">
        <v>182</v>
      </c>
      <c r="E200" s="205" t="s">
        <v>2716</v>
      </c>
      <c r="F200" s="206" t="s">
        <v>2649</v>
      </c>
      <c r="G200" s="207" t="s">
        <v>372</v>
      </c>
      <c r="H200" s="208">
        <v>5</v>
      </c>
      <c r="I200" s="209"/>
      <c r="J200" s="210">
        <f t="shared" si="50"/>
        <v>0</v>
      </c>
      <c r="K200" s="206" t="s">
        <v>2237</v>
      </c>
      <c r="L200" s="61"/>
      <c r="M200" s="211" t="s">
        <v>22</v>
      </c>
      <c r="N200" s="212" t="s">
        <v>47</v>
      </c>
      <c r="O200" s="42"/>
      <c r="P200" s="213">
        <f t="shared" si="51"/>
        <v>0</v>
      </c>
      <c r="Q200" s="213">
        <v>0</v>
      </c>
      <c r="R200" s="213">
        <f t="shared" si="52"/>
        <v>0</v>
      </c>
      <c r="S200" s="213">
        <v>0</v>
      </c>
      <c r="T200" s="214">
        <f t="shared" si="53"/>
        <v>0</v>
      </c>
      <c r="AR200" s="24" t="s">
        <v>187</v>
      </c>
      <c r="AT200" s="24" t="s">
        <v>182</v>
      </c>
      <c r="AU200" s="24" t="s">
        <v>24</v>
      </c>
      <c r="AY200" s="24" t="s">
        <v>179</v>
      </c>
      <c r="BE200" s="215">
        <f t="shared" si="54"/>
        <v>0</v>
      </c>
      <c r="BF200" s="215">
        <f t="shared" si="55"/>
        <v>0</v>
      </c>
      <c r="BG200" s="215">
        <f t="shared" si="56"/>
        <v>0</v>
      </c>
      <c r="BH200" s="215">
        <f t="shared" si="57"/>
        <v>0</v>
      </c>
      <c r="BI200" s="215">
        <f t="shared" si="58"/>
        <v>0</v>
      </c>
      <c r="BJ200" s="24" t="s">
        <v>24</v>
      </c>
      <c r="BK200" s="215">
        <f t="shared" si="59"/>
        <v>0</v>
      </c>
      <c r="BL200" s="24" t="s">
        <v>187</v>
      </c>
      <c r="BM200" s="24" t="s">
        <v>655</v>
      </c>
    </row>
    <row r="201" spans="2:65" s="1" customFormat="1" ht="22.5" customHeight="1">
      <c r="B201" s="41"/>
      <c r="C201" s="204" t="s">
        <v>213</v>
      </c>
      <c r="D201" s="204" t="s">
        <v>182</v>
      </c>
      <c r="E201" s="205" t="s">
        <v>2717</v>
      </c>
      <c r="F201" s="206" t="s">
        <v>2718</v>
      </c>
      <c r="G201" s="207" t="s">
        <v>771</v>
      </c>
      <c r="H201" s="208">
        <v>45</v>
      </c>
      <c r="I201" s="209"/>
      <c r="J201" s="210">
        <f t="shared" si="50"/>
        <v>0</v>
      </c>
      <c r="K201" s="206" t="s">
        <v>2237</v>
      </c>
      <c r="L201" s="61"/>
      <c r="M201" s="211" t="s">
        <v>22</v>
      </c>
      <c r="N201" s="212" t="s">
        <v>47</v>
      </c>
      <c r="O201" s="42"/>
      <c r="P201" s="213">
        <f t="shared" si="51"/>
        <v>0</v>
      </c>
      <c r="Q201" s="213">
        <v>0</v>
      </c>
      <c r="R201" s="213">
        <f t="shared" si="52"/>
        <v>0</v>
      </c>
      <c r="S201" s="213">
        <v>0</v>
      </c>
      <c r="T201" s="214">
        <f t="shared" si="53"/>
        <v>0</v>
      </c>
      <c r="AR201" s="24" t="s">
        <v>187</v>
      </c>
      <c r="AT201" s="24" t="s">
        <v>182</v>
      </c>
      <c r="AU201" s="24" t="s">
        <v>24</v>
      </c>
      <c r="AY201" s="24" t="s">
        <v>179</v>
      </c>
      <c r="BE201" s="215">
        <f t="shared" si="54"/>
        <v>0</v>
      </c>
      <c r="BF201" s="215">
        <f t="shared" si="55"/>
        <v>0</v>
      </c>
      <c r="BG201" s="215">
        <f t="shared" si="56"/>
        <v>0</v>
      </c>
      <c r="BH201" s="215">
        <f t="shared" si="57"/>
        <v>0</v>
      </c>
      <c r="BI201" s="215">
        <f t="shared" si="58"/>
        <v>0</v>
      </c>
      <c r="BJ201" s="24" t="s">
        <v>24</v>
      </c>
      <c r="BK201" s="215">
        <f t="shared" si="59"/>
        <v>0</v>
      </c>
      <c r="BL201" s="24" t="s">
        <v>187</v>
      </c>
      <c r="BM201" s="24" t="s">
        <v>658</v>
      </c>
    </row>
    <row r="202" spans="2:65" s="1" customFormat="1" ht="22.5" customHeight="1">
      <c r="B202" s="41"/>
      <c r="C202" s="204" t="s">
        <v>10</v>
      </c>
      <c r="D202" s="204" t="s">
        <v>182</v>
      </c>
      <c r="E202" s="205" t="s">
        <v>2719</v>
      </c>
      <c r="F202" s="206" t="s">
        <v>2720</v>
      </c>
      <c r="G202" s="207" t="s">
        <v>771</v>
      </c>
      <c r="H202" s="208">
        <v>5</v>
      </c>
      <c r="I202" s="209"/>
      <c r="J202" s="210">
        <f t="shared" si="50"/>
        <v>0</v>
      </c>
      <c r="K202" s="206" t="s">
        <v>2237</v>
      </c>
      <c r="L202" s="61"/>
      <c r="M202" s="211" t="s">
        <v>22</v>
      </c>
      <c r="N202" s="212" t="s">
        <v>47</v>
      </c>
      <c r="O202" s="42"/>
      <c r="P202" s="213">
        <f t="shared" si="51"/>
        <v>0</v>
      </c>
      <c r="Q202" s="213">
        <v>0</v>
      </c>
      <c r="R202" s="213">
        <f t="shared" si="52"/>
        <v>0</v>
      </c>
      <c r="S202" s="213">
        <v>0</v>
      </c>
      <c r="T202" s="214">
        <f t="shared" si="53"/>
        <v>0</v>
      </c>
      <c r="AR202" s="24" t="s">
        <v>187</v>
      </c>
      <c r="AT202" s="24" t="s">
        <v>182</v>
      </c>
      <c r="AU202" s="24" t="s">
        <v>24</v>
      </c>
      <c r="AY202" s="24" t="s">
        <v>179</v>
      </c>
      <c r="BE202" s="215">
        <f t="shared" si="54"/>
        <v>0</v>
      </c>
      <c r="BF202" s="215">
        <f t="shared" si="55"/>
        <v>0</v>
      </c>
      <c r="BG202" s="215">
        <f t="shared" si="56"/>
        <v>0</v>
      </c>
      <c r="BH202" s="215">
        <f t="shared" si="57"/>
        <v>0</v>
      </c>
      <c r="BI202" s="215">
        <f t="shared" si="58"/>
        <v>0</v>
      </c>
      <c r="BJ202" s="24" t="s">
        <v>24</v>
      </c>
      <c r="BK202" s="215">
        <f t="shared" si="59"/>
        <v>0</v>
      </c>
      <c r="BL202" s="24" t="s">
        <v>187</v>
      </c>
      <c r="BM202" s="24" t="s">
        <v>662</v>
      </c>
    </row>
    <row r="203" spans="2:65" s="1" customFormat="1" ht="22.5" customHeight="1">
      <c r="B203" s="41"/>
      <c r="C203" s="204" t="s">
        <v>266</v>
      </c>
      <c r="D203" s="204" t="s">
        <v>182</v>
      </c>
      <c r="E203" s="205" t="s">
        <v>2721</v>
      </c>
      <c r="F203" s="206" t="s">
        <v>2722</v>
      </c>
      <c r="G203" s="207" t="s">
        <v>771</v>
      </c>
      <c r="H203" s="208">
        <v>24</v>
      </c>
      <c r="I203" s="209"/>
      <c r="J203" s="210">
        <f t="shared" si="50"/>
        <v>0</v>
      </c>
      <c r="K203" s="206" t="s">
        <v>2237</v>
      </c>
      <c r="L203" s="61"/>
      <c r="M203" s="211" t="s">
        <v>22</v>
      </c>
      <c r="N203" s="212" t="s">
        <v>47</v>
      </c>
      <c r="O203" s="42"/>
      <c r="P203" s="213">
        <f t="shared" si="51"/>
        <v>0</v>
      </c>
      <c r="Q203" s="213">
        <v>0</v>
      </c>
      <c r="R203" s="213">
        <f t="shared" si="52"/>
        <v>0</v>
      </c>
      <c r="S203" s="213">
        <v>0</v>
      </c>
      <c r="T203" s="214">
        <f t="shared" si="53"/>
        <v>0</v>
      </c>
      <c r="AR203" s="24" t="s">
        <v>187</v>
      </c>
      <c r="AT203" s="24" t="s">
        <v>182</v>
      </c>
      <c r="AU203" s="24" t="s">
        <v>24</v>
      </c>
      <c r="AY203" s="24" t="s">
        <v>179</v>
      </c>
      <c r="BE203" s="215">
        <f t="shared" si="54"/>
        <v>0</v>
      </c>
      <c r="BF203" s="215">
        <f t="shared" si="55"/>
        <v>0</v>
      </c>
      <c r="BG203" s="215">
        <f t="shared" si="56"/>
        <v>0</v>
      </c>
      <c r="BH203" s="215">
        <f t="shared" si="57"/>
        <v>0</v>
      </c>
      <c r="BI203" s="215">
        <f t="shared" si="58"/>
        <v>0</v>
      </c>
      <c r="BJ203" s="24" t="s">
        <v>24</v>
      </c>
      <c r="BK203" s="215">
        <f t="shared" si="59"/>
        <v>0</v>
      </c>
      <c r="BL203" s="24" t="s">
        <v>187</v>
      </c>
      <c r="BM203" s="24" t="s">
        <v>665</v>
      </c>
    </row>
    <row r="204" spans="2:65" s="1" customFormat="1" ht="22.5" customHeight="1">
      <c r="B204" s="41"/>
      <c r="C204" s="204" t="s">
        <v>272</v>
      </c>
      <c r="D204" s="204" t="s">
        <v>182</v>
      </c>
      <c r="E204" s="205" t="s">
        <v>2723</v>
      </c>
      <c r="F204" s="206" t="s">
        <v>2653</v>
      </c>
      <c r="G204" s="207" t="s">
        <v>771</v>
      </c>
      <c r="H204" s="208">
        <v>145</v>
      </c>
      <c r="I204" s="209"/>
      <c r="J204" s="210">
        <f t="shared" si="50"/>
        <v>0</v>
      </c>
      <c r="K204" s="206" t="s">
        <v>2237</v>
      </c>
      <c r="L204" s="61"/>
      <c r="M204" s="211" t="s">
        <v>22</v>
      </c>
      <c r="N204" s="212" t="s">
        <v>47</v>
      </c>
      <c r="O204" s="42"/>
      <c r="P204" s="213">
        <f t="shared" si="51"/>
        <v>0</v>
      </c>
      <c r="Q204" s="213">
        <v>0</v>
      </c>
      <c r="R204" s="213">
        <f t="shared" si="52"/>
        <v>0</v>
      </c>
      <c r="S204" s="213">
        <v>0</v>
      </c>
      <c r="T204" s="214">
        <f t="shared" si="53"/>
        <v>0</v>
      </c>
      <c r="AR204" s="24" t="s">
        <v>187</v>
      </c>
      <c r="AT204" s="24" t="s">
        <v>182</v>
      </c>
      <c r="AU204" s="24" t="s">
        <v>24</v>
      </c>
      <c r="AY204" s="24" t="s">
        <v>179</v>
      </c>
      <c r="BE204" s="215">
        <f t="shared" si="54"/>
        <v>0</v>
      </c>
      <c r="BF204" s="215">
        <f t="shared" si="55"/>
        <v>0</v>
      </c>
      <c r="BG204" s="215">
        <f t="shared" si="56"/>
        <v>0</v>
      </c>
      <c r="BH204" s="215">
        <f t="shared" si="57"/>
        <v>0</v>
      </c>
      <c r="BI204" s="215">
        <f t="shared" si="58"/>
        <v>0</v>
      </c>
      <c r="BJ204" s="24" t="s">
        <v>24</v>
      </c>
      <c r="BK204" s="215">
        <f t="shared" si="59"/>
        <v>0</v>
      </c>
      <c r="BL204" s="24" t="s">
        <v>187</v>
      </c>
      <c r="BM204" s="24" t="s">
        <v>669</v>
      </c>
    </row>
    <row r="205" spans="2:65" s="1" customFormat="1" ht="22.5" customHeight="1">
      <c r="B205" s="41"/>
      <c r="C205" s="204" t="s">
        <v>270</v>
      </c>
      <c r="D205" s="204" t="s">
        <v>182</v>
      </c>
      <c r="E205" s="205" t="s">
        <v>2724</v>
      </c>
      <c r="F205" s="206" t="s">
        <v>2655</v>
      </c>
      <c r="G205" s="207" t="s">
        <v>2656</v>
      </c>
      <c r="H205" s="208">
        <v>4</v>
      </c>
      <c r="I205" s="209"/>
      <c r="J205" s="210">
        <f t="shared" si="50"/>
        <v>0</v>
      </c>
      <c r="K205" s="206" t="s">
        <v>2237</v>
      </c>
      <c r="L205" s="61"/>
      <c r="M205" s="211" t="s">
        <v>22</v>
      </c>
      <c r="N205" s="212" t="s">
        <v>47</v>
      </c>
      <c r="O205" s="42"/>
      <c r="P205" s="213">
        <f t="shared" si="51"/>
        <v>0</v>
      </c>
      <c r="Q205" s="213">
        <v>0</v>
      </c>
      <c r="R205" s="213">
        <f t="shared" si="52"/>
        <v>0</v>
      </c>
      <c r="S205" s="213">
        <v>0</v>
      </c>
      <c r="T205" s="214">
        <f t="shared" si="53"/>
        <v>0</v>
      </c>
      <c r="AR205" s="24" t="s">
        <v>187</v>
      </c>
      <c r="AT205" s="24" t="s">
        <v>182</v>
      </c>
      <c r="AU205" s="24" t="s">
        <v>24</v>
      </c>
      <c r="AY205" s="24" t="s">
        <v>179</v>
      </c>
      <c r="BE205" s="215">
        <f t="shared" si="54"/>
        <v>0</v>
      </c>
      <c r="BF205" s="215">
        <f t="shared" si="55"/>
        <v>0</v>
      </c>
      <c r="BG205" s="215">
        <f t="shared" si="56"/>
        <v>0</v>
      </c>
      <c r="BH205" s="215">
        <f t="shared" si="57"/>
        <v>0</v>
      </c>
      <c r="BI205" s="215">
        <f t="shared" si="58"/>
        <v>0</v>
      </c>
      <c r="BJ205" s="24" t="s">
        <v>24</v>
      </c>
      <c r="BK205" s="215">
        <f t="shared" si="59"/>
        <v>0</v>
      </c>
      <c r="BL205" s="24" t="s">
        <v>187</v>
      </c>
      <c r="BM205" s="24" t="s">
        <v>673</v>
      </c>
    </row>
    <row r="206" spans="2:65" s="1" customFormat="1" ht="22.5" customHeight="1">
      <c r="B206" s="41"/>
      <c r="C206" s="204" t="s">
        <v>275</v>
      </c>
      <c r="D206" s="204" t="s">
        <v>182</v>
      </c>
      <c r="E206" s="205" t="s">
        <v>2725</v>
      </c>
      <c r="F206" s="206" t="s">
        <v>2657</v>
      </c>
      <c r="G206" s="207" t="s">
        <v>2656</v>
      </c>
      <c r="H206" s="208">
        <v>7</v>
      </c>
      <c r="I206" s="209"/>
      <c r="J206" s="210">
        <f t="shared" si="50"/>
        <v>0</v>
      </c>
      <c r="K206" s="206" t="s">
        <v>2237</v>
      </c>
      <c r="L206" s="61"/>
      <c r="M206" s="211" t="s">
        <v>22</v>
      </c>
      <c r="N206" s="212" t="s">
        <v>47</v>
      </c>
      <c r="O206" s="42"/>
      <c r="P206" s="213">
        <f t="shared" si="51"/>
        <v>0</v>
      </c>
      <c r="Q206" s="213">
        <v>0</v>
      </c>
      <c r="R206" s="213">
        <f t="shared" si="52"/>
        <v>0</v>
      </c>
      <c r="S206" s="213">
        <v>0</v>
      </c>
      <c r="T206" s="214">
        <f t="shared" si="53"/>
        <v>0</v>
      </c>
      <c r="AR206" s="24" t="s">
        <v>187</v>
      </c>
      <c r="AT206" s="24" t="s">
        <v>182</v>
      </c>
      <c r="AU206" s="24" t="s">
        <v>24</v>
      </c>
      <c r="AY206" s="24" t="s">
        <v>179</v>
      </c>
      <c r="BE206" s="215">
        <f t="shared" si="54"/>
        <v>0</v>
      </c>
      <c r="BF206" s="215">
        <f t="shared" si="55"/>
        <v>0</v>
      </c>
      <c r="BG206" s="215">
        <f t="shared" si="56"/>
        <v>0</v>
      </c>
      <c r="BH206" s="215">
        <f t="shared" si="57"/>
        <v>0</v>
      </c>
      <c r="BI206" s="215">
        <f t="shared" si="58"/>
        <v>0</v>
      </c>
      <c r="BJ206" s="24" t="s">
        <v>24</v>
      </c>
      <c r="BK206" s="215">
        <f t="shared" si="59"/>
        <v>0</v>
      </c>
      <c r="BL206" s="24" t="s">
        <v>187</v>
      </c>
      <c r="BM206" s="24" t="s">
        <v>681</v>
      </c>
    </row>
    <row r="207" spans="2:65" s="11" customFormat="1" ht="37.35" customHeight="1">
      <c r="B207" s="187"/>
      <c r="C207" s="188"/>
      <c r="D207" s="201" t="s">
        <v>75</v>
      </c>
      <c r="E207" s="273" t="s">
        <v>2726</v>
      </c>
      <c r="F207" s="273" t="s">
        <v>2727</v>
      </c>
      <c r="G207" s="188"/>
      <c r="H207" s="188"/>
      <c r="I207" s="191"/>
      <c r="J207" s="274">
        <f>BK207</f>
        <v>0</v>
      </c>
      <c r="K207" s="188"/>
      <c r="L207" s="193"/>
      <c r="M207" s="194"/>
      <c r="N207" s="195"/>
      <c r="O207" s="195"/>
      <c r="P207" s="196">
        <f>SUM(P208:P213)</f>
        <v>0</v>
      </c>
      <c r="Q207" s="195"/>
      <c r="R207" s="196">
        <f>SUM(R208:R213)</f>
        <v>0</v>
      </c>
      <c r="S207" s="195"/>
      <c r="T207" s="197">
        <f>SUM(T208:T213)</f>
        <v>0</v>
      </c>
      <c r="AR207" s="198" t="s">
        <v>24</v>
      </c>
      <c r="AT207" s="199" t="s">
        <v>75</v>
      </c>
      <c r="AU207" s="199" t="s">
        <v>76</v>
      </c>
      <c r="AY207" s="198" t="s">
        <v>179</v>
      </c>
      <c r="BK207" s="200">
        <f>SUM(BK208:BK213)</f>
        <v>0</v>
      </c>
    </row>
    <row r="208" spans="2:65" s="1" customFormat="1" ht="22.5" customHeight="1">
      <c r="B208" s="41"/>
      <c r="C208" s="204" t="s">
        <v>24</v>
      </c>
      <c r="D208" s="204" t="s">
        <v>182</v>
      </c>
      <c r="E208" s="205" t="s">
        <v>2660</v>
      </c>
      <c r="F208" s="206" t="s">
        <v>2661</v>
      </c>
      <c r="G208" s="207" t="s">
        <v>771</v>
      </c>
      <c r="H208" s="208">
        <v>2</v>
      </c>
      <c r="I208" s="209"/>
      <c r="J208" s="210">
        <f t="shared" ref="J208:J213" si="60">ROUND(I208*H208,2)</f>
        <v>0</v>
      </c>
      <c r="K208" s="206" t="s">
        <v>2237</v>
      </c>
      <c r="L208" s="61"/>
      <c r="M208" s="211" t="s">
        <v>22</v>
      </c>
      <c r="N208" s="212" t="s">
        <v>47</v>
      </c>
      <c r="O208" s="42"/>
      <c r="P208" s="213">
        <f t="shared" ref="P208:P213" si="61">O208*H208</f>
        <v>0</v>
      </c>
      <c r="Q208" s="213">
        <v>0</v>
      </c>
      <c r="R208" s="213">
        <f t="shared" ref="R208:R213" si="62">Q208*H208</f>
        <v>0</v>
      </c>
      <c r="S208" s="213">
        <v>0</v>
      </c>
      <c r="T208" s="214">
        <f t="shared" ref="T208:T213" si="63">S208*H208</f>
        <v>0</v>
      </c>
      <c r="AR208" s="24" t="s">
        <v>187</v>
      </c>
      <c r="AT208" s="24" t="s">
        <v>182</v>
      </c>
      <c r="AU208" s="24" t="s">
        <v>24</v>
      </c>
      <c r="AY208" s="24" t="s">
        <v>179</v>
      </c>
      <c r="BE208" s="215">
        <f t="shared" ref="BE208:BE213" si="64">IF(N208="základní",J208,0)</f>
        <v>0</v>
      </c>
      <c r="BF208" s="215">
        <f t="shared" ref="BF208:BF213" si="65">IF(N208="snížená",J208,0)</f>
        <v>0</v>
      </c>
      <c r="BG208" s="215">
        <f t="shared" ref="BG208:BG213" si="66">IF(N208="zákl. přenesená",J208,0)</f>
        <v>0</v>
      </c>
      <c r="BH208" s="215">
        <f t="shared" ref="BH208:BH213" si="67">IF(N208="sníž. přenesená",J208,0)</f>
        <v>0</v>
      </c>
      <c r="BI208" s="215">
        <f t="shared" ref="BI208:BI213" si="68">IF(N208="nulová",J208,0)</f>
        <v>0</v>
      </c>
      <c r="BJ208" s="24" t="s">
        <v>24</v>
      </c>
      <c r="BK208" s="215">
        <f t="shared" ref="BK208:BK213" si="69">ROUND(I208*H208,2)</f>
        <v>0</v>
      </c>
      <c r="BL208" s="24" t="s">
        <v>187</v>
      </c>
      <c r="BM208" s="24" t="s">
        <v>685</v>
      </c>
    </row>
    <row r="209" spans="2:65" s="1" customFormat="1" ht="22.5" customHeight="1">
      <c r="B209" s="41"/>
      <c r="C209" s="204" t="s">
        <v>84</v>
      </c>
      <c r="D209" s="204" t="s">
        <v>182</v>
      </c>
      <c r="E209" s="205" t="s">
        <v>2662</v>
      </c>
      <c r="F209" s="206" t="s">
        <v>2663</v>
      </c>
      <c r="G209" s="207" t="s">
        <v>771</v>
      </c>
      <c r="H209" s="208">
        <v>45</v>
      </c>
      <c r="I209" s="209"/>
      <c r="J209" s="210">
        <f t="shared" si="60"/>
        <v>0</v>
      </c>
      <c r="K209" s="206" t="s">
        <v>2237</v>
      </c>
      <c r="L209" s="61"/>
      <c r="M209" s="211" t="s">
        <v>22</v>
      </c>
      <c r="N209" s="212" t="s">
        <v>47</v>
      </c>
      <c r="O209" s="42"/>
      <c r="P209" s="213">
        <f t="shared" si="61"/>
        <v>0</v>
      </c>
      <c r="Q209" s="213">
        <v>0</v>
      </c>
      <c r="R209" s="213">
        <f t="shared" si="62"/>
        <v>0</v>
      </c>
      <c r="S209" s="213">
        <v>0</v>
      </c>
      <c r="T209" s="214">
        <f t="shared" si="63"/>
        <v>0</v>
      </c>
      <c r="AR209" s="24" t="s">
        <v>187</v>
      </c>
      <c r="AT209" s="24" t="s">
        <v>182</v>
      </c>
      <c r="AU209" s="24" t="s">
        <v>24</v>
      </c>
      <c r="AY209" s="24" t="s">
        <v>179</v>
      </c>
      <c r="BE209" s="215">
        <f t="shared" si="64"/>
        <v>0</v>
      </c>
      <c r="BF209" s="215">
        <f t="shared" si="65"/>
        <v>0</v>
      </c>
      <c r="BG209" s="215">
        <f t="shared" si="66"/>
        <v>0</v>
      </c>
      <c r="BH209" s="215">
        <f t="shared" si="67"/>
        <v>0</v>
      </c>
      <c r="BI209" s="215">
        <f t="shared" si="68"/>
        <v>0</v>
      </c>
      <c r="BJ209" s="24" t="s">
        <v>24</v>
      </c>
      <c r="BK209" s="215">
        <f t="shared" si="69"/>
        <v>0</v>
      </c>
      <c r="BL209" s="24" t="s">
        <v>187</v>
      </c>
      <c r="BM209" s="24" t="s">
        <v>688</v>
      </c>
    </row>
    <row r="210" spans="2:65" s="1" customFormat="1" ht="22.5" customHeight="1">
      <c r="B210" s="41"/>
      <c r="C210" s="204" t="s">
        <v>197</v>
      </c>
      <c r="D210" s="204" t="s">
        <v>182</v>
      </c>
      <c r="E210" s="205" t="s">
        <v>2664</v>
      </c>
      <c r="F210" s="206" t="s">
        <v>2665</v>
      </c>
      <c r="G210" s="207" t="s">
        <v>372</v>
      </c>
      <c r="H210" s="208">
        <v>28</v>
      </c>
      <c r="I210" s="209"/>
      <c r="J210" s="210">
        <f t="shared" si="60"/>
        <v>0</v>
      </c>
      <c r="K210" s="206" t="s">
        <v>2237</v>
      </c>
      <c r="L210" s="61"/>
      <c r="M210" s="211" t="s">
        <v>22</v>
      </c>
      <c r="N210" s="212" t="s">
        <v>47</v>
      </c>
      <c r="O210" s="42"/>
      <c r="P210" s="213">
        <f t="shared" si="61"/>
        <v>0</v>
      </c>
      <c r="Q210" s="213">
        <v>0</v>
      </c>
      <c r="R210" s="213">
        <f t="shared" si="62"/>
        <v>0</v>
      </c>
      <c r="S210" s="213">
        <v>0</v>
      </c>
      <c r="T210" s="214">
        <f t="shared" si="63"/>
        <v>0</v>
      </c>
      <c r="AR210" s="24" t="s">
        <v>187</v>
      </c>
      <c r="AT210" s="24" t="s">
        <v>182</v>
      </c>
      <c r="AU210" s="24" t="s">
        <v>24</v>
      </c>
      <c r="AY210" s="24" t="s">
        <v>179</v>
      </c>
      <c r="BE210" s="215">
        <f t="shared" si="64"/>
        <v>0</v>
      </c>
      <c r="BF210" s="215">
        <f t="shared" si="65"/>
        <v>0</v>
      </c>
      <c r="BG210" s="215">
        <f t="shared" si="66"/>
        <v>0</v>
      </c>
      <c r="BH210" s="215">
        <f t="shared" si="67"/>
        <v>0</v>
      </c>
      <c r="BI210" s="215">
        <f t="shared" si="68"/>
        <v>0</v>
      </c>
      <c r="BJ210" s="24" t="s">
        <v>24</v>
      </c>
      <c r="BK210" s="215">
        <f t="shared" si="69"/>
        <v>0</v>
      </c>
      <c r="BL210" s="24" t="s">
        <v>187</v>
      </c>
      <c r="BM210" s="24" t="s">
        <v>693</v>
      </c>
    </row>
    <row r="211" spans="2:65" s="1" customFormat="1" ht="22.5" customHeight="1">
      <c r="B211" s="41"/>
      <c r="C211" s="204" t="s">
        <v>187</v>
      </c>
      <c r="D211" s="204" t="s">
        <v>182</v>
      </c>
      <c r="E211" s="205" t="s">
        <v>2666</v>
      </c>
      <c r="F211" s="206" t="s">
        <v>2667</v>
      </c>
      <c r="G211" s="207" t="s">
        <v>372</v>
      </c>
      <c r="H211" s="208">
        <v>28</v>
      </c>
      <c r="I211" s="209"/>
      <c r="J211" s="210">
        <f t="shared" si="60"/>
        <v>0</v>
      </c>
      <c r="K211" s="206" t="s">
        <v>2237</v>
      </c>
      <c r="L211" s="61"/>
      <c r="M211" s="211" t="s">
        <v>22</v>
      </c>
      <c r="N211" s="212" t="s">
        <v>47</v>
      </c>
      <c r="O211" s="42"/>
      <c r="P211" s="213">
        <f t="shared" si="61"/>
        <v>0</v>
      </c>
      <c r="Q211" s="213">
        <v>0</v>
      </c>
      <c r="R211" s="213">
        <f t="shared" si="62"/>
        <v>0</v>
      </c>
      <c r="S211" s="213">
        <v>0</v>
      </c>
      <c r="T211" s="214">
        <f t="shared" si="63"/>
        <v>0</v>
      </c>
      <c r="AR211" s="24" t="s">
        <v>187</v>
      </c>
      <c r="AT211" s="24" t="s">
        <v>182</v>
      </c>
      <c r="AU211" s="24" t="s">
        <v>24</v>
      </c>
      <c r="AY211" s="24" t="s">
        <v>179</v>
      </c>
      <c r="BE211" s="215">
        <f t="shared" si="64"/>
        <v>0</v>
      </c>
      <c r="BF211" s="215">
        <f t="shared" si="65"/>
        <v>0</v>
      </c>
      <c r="BG211" s="215">
        <f t="shared" si="66"/>
        <v>0</v>
      </c>
      <c r="BH211" s="215">
        <f t="shared" si="67"/>
        <v>0</v>
      </c>
      <c r="BI211" s="215">
        <f t="shared" si="68"/>
        <v>0</v>
      </c>
      <c r="BJ211" s="24" t="s">
        <v>24</v>
      </c>
      <c r="BK211" s="215">
        <f t="shared" si="69"/>
        <v>0</v>
      </c>
      <c r="BL211" s="24" t="s">
        <v>187</v>
      </c>
      <c r="BM211" s="24" t="s">
        <v>696</v>
      </c>
    </row>
    <row r="212" spans="2:65" s="1" customFormat="1" ht="22.5" customHeight="1">
      <c r="B212" s="41"/>
      <c r="C212" s="204" t="s">
        <v>203</v>
      </c>
      <c r="D212" s="204" t="s">
        <v>182</v>
      </c>
      <c r="E212" s="205" t="s">
        <v>2668</v>
      </c>
      <c r="F212" s="206" t="s">
        <v>2669</v>
      </c>
      <c r="G212" s="207" t="s">
        <v>372</v>
      </c>
      <c r="H212" s="208">
        <v>20</v>
      </c>
      <c r="I212" s="209"/>
      <c r="J212" s="210">
        <f t="shared" si="60"/>
        <v>0</v>
      </c>
      <c r="K212" s="206" t="s">
        <v>2237</v>
      </c>
      <c r="L212" s="61"/>
      <c r="M212" s="211" t="s">
        <v>22</v>
      </c>
      <c r="N212" s="212" t="s">
        <v>47</v>
      </c>
      <c r="O212" s="42"/>
      <c r="P212" s="213">
        <f t="shared" si="61"/>
        <v>0</v>
      </c>
      <c r="Q212" s="213">
        <v>0</v>
      </c>
      <c r="R212" s="213">
        <f t="shared" si="62"/>
        <v>0</v>
      </c>
      <c r="S212" s="213">
        <v>0</v>
      </c>
      <c r="T212" s="214">
        <f t="shared" si="63"/>
        <v>0</v>
      </c>
      <c r="AR212" s="24" t="s">
        <v>187</v>
      </c>
      <c r="AT212" s="24" t="s">
        <v>182</v>
      </c>
      <c r="AU212" s="24" t="s">
        <v>24</v>
      </c>
      <c r="AY212" s="24" t="s">
        <v>179</v>
      </c>
      <c r="BE212" s="215">
        <f t="shared" si="64"/>
        <v>0</v>
      </c>
      <c r="BF212" s="215">
        <f t="shared" si="65"/>
        <v>0</v>
      </c>
      <c r="BG212" s="215">
        <f t="shared" si="66"/>
        <v>0</v>
      </c>
      <c r="BH212" s="215">
        <f t="shared" si="67"/>
        <v>0</v>
      </c>
      <c r="BI212" s="215">
        <f t="shared" si="68"/>
        <v>0</v>
      </c>
      <c r="BJ212" s="24" t="s">
        <v>24</v>
      </c>
      <c r="BK212" s="215">
        <f t="shared" si="69"/>
        <v>0</v>
      </c>
      <c r="BL212" s="24" t="s">
        <v>187</v>
      </c>
      <c r="BM212" s="24" t="s">
        <v>700</v>
      </c>
    </row>
    <row r="213" spans="2:65" s="1" customFormat="1" ht="22.5" customHeight="1">
      <c r="B213" s="41"/>
      <c r="C213" s="204" t="s">
        <v>195</v>
      </c>
      <c r="D213" s="204" t="s">
        <v>182</v>
      </c>
      <c r="E213" s="205" t="s">
        <v>2670</v>
      </c>
      <c r="F213" s="206" t="s">
        <v>2671</v>
      </c>
      <c r="G213" s="207" t="s">
        <v>372</v>
      </c>
      <c r="H213" s="208">
        <v>20</v>
      </c>
      <c r="I213" s="209"/>
      <c r="J213" s="210">
        <f t="shared" si="60"/>
        <v>0</v>
      </c>
      <c r="K213" s="206" t="s">
        <v>2237</v>
      </c>
      <c r="L213" s="61"/>
      <c r="M213" s="211" t="s">
        <v>22</v>
      </c>
      <c r="N213" s="212" t="s">
        <v>47</v>
      </c>
      <c r="O213" s="42"/>
      <c r="P213" s="213">
        <f t="shared" si="61"/>
        <v>0</v>
      </c>
      <c r="Q213" s="213">
        <v>0</v>
      </c>
      <c r="R213" s="213">
        <f t="shared" si="62"/>
        <v>0</v>
      </c>
      <c r="S213" s="213">
        <v>0</v>
      </c>
      <c r="T213" s="214">
        <f t="shared" si="63"/>
        <v>0</v>
      </c>
      <c r="AR213" s="24" t="s">
        <v>187</v>
      </c>
      <c r="AT213" s="24" t="s">
        <v>182</v>
      </c>
      <c r="AU213" s="24" t="s">
        <v>24</v>
      </c>
      <c r="AY213" s="24" t="s">
        <v>179</v>
      </c>
      <c r="BE213" s="215">
        <f t="shared" si="64"/>
        <v>0</v>
      </c>
      <c r="BF213" s="215">
        <f t="shared" si="65"/>
        <v>0</v>
      </c>
      <c r="BG213" s="215">
        <f t="shared" si="66"/>
        <v>0</v>
      </c>
      <c r="BH213" s="215">
        <f t="shared" si="67"/>
        <v>0</v>
      </c>
      <c r="BI213" s="215">
        <f t="shared" si="68"/>
        <v>0</v>
      </c>
      <c r="BJ213" s="24" t="s">
        <v>24</v>
      </c>
      <c r="BK213" s="215">
        <f t="shared" si="69"/>
        <v>0</v>
      </c>
      <c r="BL213" s="24" t="s">
        <v>187</v>
      </c>
      <c r="BM213" s="24" t="s">
        <v>705</v>
      </c>
    </row>
    <row r="214" spans="2:65" s="11" customFormat="1" ht="37.35" customHeight="1">
      <c r="B214" s="187"/>
      <c r="C214" s="188"/>
      <c r="D214" s="201" t="s">
        <v>75</v>
      </c>
      <c r="E214" s="273" t="s">
        <v>2728</v>
      </c>
      <c r="F214" s="273" t="s">
        <v>2729</v>
      </c>
      <c r="G214" s="188"/>
      <c r="H214" s="188"/>
      <c r="I214" s="191"/>
      <c r="J214" s="274">
        <f>BK214</f>
        <v>0</v>
      </c>
      <c r="K214" s="188"/>
      <c r="L214" s="193"/>
      <c r="M214" s="194"/>
      <c r="N214" s="195"/>
      <c r="O214" s="195"/>
      <c r="P214" s="196">
        <f>SUM(P215:P230)</f>
        <v>0</v>
      </c>
      <c r="Q214" s="195"/>
      <c r="R214" s="196">
        <f>SUM(R215:R230)</f>
        <v>0</v>
      </c>
      <c r="S214" s="195"/>
      <c r="T214" s="197">
        <f>SUM(T215:T230)</f>
        <v>0</v>
      </c>
      <c r="AR214" s="198" t="s">
        <v>24</v>
      </c>
      <c r="AT214" s="199" t="s">
        <v>75</v>
      </c>
      <c r="AU214" s="199" t="s">
        <v>76</v>
      </c>
      <c r="AY214" s="198" t="s">
        <v>179</v>
      </c>
      <c r="BK214" s="200">
        <f>SUM(BK215:BK230)</f>
        <v>0</v>
      </c>
    </row>
    <row r="215" spans="2:65" s="1" customFormat="1" ht="22.5" customHeight="1">
      <c r="B215" s="41"/>
      <c r="C215" s="204" t="s">
        <v>24</v>
      </c>
      <c r="D215" s="204" t="s">
        <v>182</v>
      </c>
      <c r="E215" s="205" t="s">
        <v>2730</v>
      </c>
      <c r="F215" s="206" t="s">
        <v>2697</v>
      </c>
      <c r="G215" s="207" t="s">
        <v>771</v>
      </c>
      <c r="H215" s="208">
        <v>45</v>
      </c>
      <c r="I215" s="209"/>
      <c r="J215" s="210">
        <f t="shared" ref="J215:J230" si="70">ROUND(I215*H215,2)</f>
        <v>0</v>
      </c>
      <c r="K215" s="206" t="s">
        <v>2237</v>
      </c>
      <c r="L215" s="61"/>
      <c r="M215" s="211" t="s">
        <v>22</v>
      </c>
      <c r="N215" s="212" t="s">
        <v>47</v>
      </c>
      <c r="O215" s="42"/>
      <c r="P215" s="213">
        <f t="shared" ref="P215:P230" si="71">O215*H215</f>
        <v>0</v>
      </c>
      <c r="Q215" s="213">
        <v>0</v>
      </c>
      <c r="R215" s="213">
        <f t="shared" ref="R215:R230" si="72">Q215*H215</f>
        <v>0</v>
      </c>
      <c r="S215" s="213">
        <v>0</v>
      </c>
      <c r="T215" s="214">
        <f t="shared" ref="T215:T230" si="73">S215*H215</f>
        <v>0</v>
      </c>
      <c r="AR215" s="24" t="s">
        <v>187</v>
      </c>
      <c r="AT215" s="24" t="s">
        <v>182</v>
      </c>
      <c r="AU215" s="24" t="s">
        <v>24</v>
      </c>
      <c r="AY215" s="24" t="s">
        <v>179</v>
      </c>
      <c r="BE215" s="215">
        <f t="shared" ref="BE215:BE230" si="74">IF(N215="základní",J215,0)</f>
        <v>0</v>
      </c>
      <c r="BF215" s="215">
        <f t="shared" ref="BF215:BF230" si="75">IF(N215="snížená",J215,0)</f>
        <v>0</v>
      </c>
      <c r="BG215" s="215">
        <f t="shared" ref="BG215:BG230" si="76">IF(N215="zákl. přenesená",J215,0)</f>
        <v>0</v>
      </c>
      <c r="BH215" s="215">
        <f t="shared" ref="BH215:BH230" si="77">IF(N215="sníž. přenesená",J215,0)</f>
        <v>0</v>
      </c>
      <c r="BI215" s="215">
        <f t="shared" ref="BI215:BI230" si="78">IF(N215="nulová",J215,0)</f>
        <v>0</v>
      </c>
      <c r="BJ215" s="24" t="s">
        <v>24</v>
      </c>
      <c r="BK215" s="215">
        <f t="shared" ref="BK215:BK230" si="79">ROUND(I215*H215,2)</f>
        <v>0</v>
      </c>
      <c r="BL215" s="24" t="s">
        <v>187</v>
      </c>
      <c r="BM215" s="24" t="s">
        <v>709</v>
      </c>
    </row>
    <row r="216" spans="2:65" s="1" customFormat="1" ht="22.5" customHeight="1">
      <c r="B216" s="41"/>
      <c r="C216" s="204" t="s">
        <v>84</v>
      </c>
      <c r="D216" s="204" t="s">
        <v>182</v>
      </c>
      <c r="E216" s="205" t="s">
        <v>2731</v>
      </c>
      <c r="F216" s="206" t="s">
        <v>2699</v>
      </c>
      <c r="G216" s="207" t="s">
        <v>771</v>
      </c>
      <c r="H216" s="208">
        <v>62</v>
      </c>
      <c r="I216" s="209"/>
      <c r="J216" s="210">
        <f t="shared" si="70"/>
        <v>0</v>
      </c>
      <c r="K216" s="206" t="s">
        <v>2237</v>
      </c>
      <c r="L216" s="61"/>
      <c r="M216" s="211" t="s">
        <v>22</v>
      </c>
      <c r="N216" s="212" t="s">
        <v>47</v>
      </c>
      <c r="O216" s="42"/>
      <c r="P216" s="213">
        <f t="shared" si="71"/>
        <v>0</v>
      </c>
      <c r="Q216" s="213">
        <v>0</v>
      </c>
      <c r="R216" s="213">
        <f t="shared" si="72"/>
        <v>0</v>
      </c>
      <c r="S216" s="213">
        <v>0</v>
      </c>
      <c r="T216" s="214">
        <f t="shared" si="73"/>
        <v>0</v>
      </c>
      <c r="AR216" s="24" t="s">
        <v>187</v>
      </c>
      <c r="AT216" s="24" t="s">
        <v>182</v>
      </c>
      <c r="AU216" s="24" t="s">
        <v>24</v>
      </c>
      <c r="AY216" s="24" t="s">
        <v>179</v>
      </c>
      <c r="BE216" s="215">
        <f t="shared" si="74"/>
        <v>0</v>
      </c>
      <c r="BF216" s="215">
        <f t="shared" si="75"/>
        <v>0</v>
      </c>
      <c r="BG216" s="215">
        <f t="shared" si="76"/>
        <v>0</v>
      </c>
      <c r="BH216" s="215">
        <f t="shared" si="77"/>
        <v>0</v>
      </c>
      <c r="BI216" s="215">
        <f t="shared" si="78"/>
        <v>0</v>
      </c>
      <c r="BJ216" s="24" t="s">
        <v>24</v>
      </c>
      <c r="BK216" s="215">
        <f t="shared" si="79"/>
        <v>0</v>
      </c>
      <c r="BL216" s="24" t="s">
        <v>187</v>
      </c>
      <c r="BM216" s="24" t="s">
        <v>713</v>
      </c>
    </row>
    <row r="217" spans="2:65" s="1" customFormat="1" ht="22.5" customHeight="1">
      <c r="B217" s="41"/>
      <c r="C217" s="204" t="s">
        <v>197</v>
      </c>
      <c r="D217" s="204" t="s">
        <v>182</v>
      </c>
      <c r="E217" s="205" t="s">
        <v>2732</v>
      </c>
      <c r="F217" s="206" t="s">
        <v>2701</v>
      </c>
      <c r="G217" s="207" t="s">
        <v>771</v>
      </c>
      <c r="H217" s="208">
        <v>1</v>
      </c>
      <c r="I217" s="209"/>
      <c r="J217" s="210">
        <f t="shared" si="70"/>
        <v>0</v>
      </c>
      <c r="K217" s="206" t="s">
        <v>2237</v>
      </c>
      <c r="L217" s="61"/>
      <c r="M217" s="211" t="s">
        <v>22</v>
      </c>
      <c r="N217" s="212" t="s">
        <v>47</v>
      </c>
      <c r="O217" s="42"/>
      <c r="P217" s="213">
        <f t="shared" si="71"/>
        <v>0</v>
      </c>
      <c r="Q217" s="213">
        <v>0</v>
      </c>
      <c r="R217" s="213">
        <f t="shared" si="72"/>
        <v>0</v>
      </c>
      <c r="S217" s="213">
        <v>0</v>
      </c>
      <c r="T217" s="214">
        <f t="shared" si="73"/>
        <v>0</v>
      </c>
      <c r="AR217" s="24" t="s">
        <v>187</v>
      </c>
      <c r="AT217" s="24" t="s">
        <v>182</v>
      </c>
      <c r="AU217" s="24" t="s">
        <v>24</v>
      </c>
      <c r="AY217" s="24" t="s">
        <v>179</v>
      </c>
      <c r="BE217" s="215">
        <f t="shared" si="74"/>
        <v>0</v>
      </c>
      <c r="BF217" s="215">
        <f t="shared" si="75"/>
        <v>0</v>
      </c>
      <c r="BG217" s="215">
        <f t="shared" si="76"/>
        <v>0</v>
      </c>
      <c r="BH217" s="215">
        <f t="shared" si="77"/>
        <v>0</v>
      </c>
      <c r="BI217" s="215">
        <f t="shared" si="78"/>
        <v>0</v>
      </c>
      <c r="BJ217" s="24" t="s">
        <v>24</v>
      </c>
      <c r="BK217" s="215">
        <f t="shared" si="79"/>
        <v>0</v>
      </c>
      <c r="BL217" s="24" t="s">
        <v>187</v>
      </c>
      <c r="BM217" s="24" t="s">
        <v>718</v>
      </c>
    </row>
    <row r="218" spans="2:65" s="1" customFormat="1" ht="22.5" customHeight="1">
      <c r="B218" s="41"/>
      <c r="C218" s="204" t="s">
        <v>187</v>
      </c>
      <c r="D218" s="204" t="s">
        <v>182</v>
      </c>
      <c r="E218" s="205" t="s">
        <v>2733</v>
      </c>
      <c r="F218" s="206" t="s">
        <v>2734</v>
      </c>
      <c r="G218" s="207" t="s">
        <v>771</v>
      </c>
      <c r="H218" s="208">
        <v>1</v>
      </c>
      <c r="I218" s="209"/>
      <c r="J218" s="210">
        <f t="shared" si="70"/>
        <v>0</v>
      </c>
      <c r="K218" s="206" t="s">
        <v>2237</v>
      </c>
      <c r="L218" s="61"/>
      <c r="M218" s="211" t="s">
        <v>22</v>
      </c>
      <c r="N218" s="212" t="s">
        <v>47</v>
      </c>
      <c r="O218" s="42"/>
      <c r="P218" s="213">
        <f t="shared" si="71"/>
        <v>0</v>
      </c>
      <c r="Q218" s="213">
        <v>0</v>
      </c>
      <c r="R218" s="213">
        <f t="shared" si="72"/>
        <v>0</v>
      </c>
      <c r="S218" s="213">
        <v>0</v>
      </c>
      <c r="T218" s="214">
        <f t="shared" si="73"/>
        <v>0</v>
      </c>
      <c r="AR218" s="24" t="s">
        <v>187</v>
      </c>
      <c r="AT218" s="24" t="s">
        <v>182</v>
      </c>
      <c r="AU218" s="24" t="s">
        <v>24</v>
      </c>
      <c r="AY218" s="24" t="s">
        <v>179</v>
      </c>
      <c r="BE218" s="215">
        <f t="shared" si="74"/>
        <v>0</v>
      </c>
      <c r="BF218" s="215">
        <f t="shared" si="75"/>
        <v>0</v>
      </c>
      <c r="BG218" s="215">
        <f t="shared" si="76"/>
        <v>0</v>
      </c>
      <c r="BH218" s="215">
        <f t="shared" si="77"/>
        <v>0</v>
      </c>
      <c r="BI218" s="215">
        <f t="shared" si="78"/>
        <v>0</v>
      </c>
      <c r="BJ218" s="24" t="s">
        <v>24</v>
      </c>
      <c r="BK218" s="215">
        <f t="shared" si="79"/>
        <v>0</v>
      </c>
      <c r="BL218" s="24" t="s">
        <v>187</v>
      </c>
      <c r="BM218" s="24" t="s">
        <v>721</v>
      </c>
    </row>
    <row r="219" spans="2:65" s="1" customFormat="1" ht="22.5" customHeight="1">
      <c r="B219" s="41"/>
      <c r="C219" s="204" t="s">
        <v>203</v>
      </c>
      <c r="D219" s="204" t="s">
        <v>182</v>
      </c>
      <c r="E219" s="205" t="s">
        <v>2735</v>
      </c>
      <c r="F219" s="206" t="s">
        <v>2736</v>
      </c>
      <c r="G219" s="207" t="s">
        <v>372</v>
      </c>
      <c r="H219" s="208">
        <v>40</v>
      </c>
      <c r="I219" s="209"/>
      <c r="J219" s="210">
        <f t="shared" si="70"/>
        <v>0</v>
      </c>
      <c r="K219" s="206" t="s">
        <v>2237</v>
      </c>
      <c r="L219" s="61"/>
      <c r="M219" s="211" t="s">
        <v>22</v>
      </c>
      <c r="N219" s="212" t="s">
        <v>47</v>
      </c>
      <c r="O219" s="42"/>
      <c r="P219" s="213">
        <f t="shared" si="71"/>
        <v>0</v>
      </c>
      <c r="Q219" s="213">
        <v>0</v>
      </c>
      <c r="R219" s="213">
        <f t="shared" si="72"/>
        <v>0</v>
      </c>
      <c r="S219" s="213">
        <v>0</v>
      </c>
      <c r="T219" s="214">
        <f t="shared" si="73"/>
        <v>0</v>
      </c>
      <c r="AR219" s="24" t="s">
        <v>187</v>
      </c>
      <c r="AT219" s="24" t="s">
        <v>182</v>
      </c>
      <c r="AU219" s="24" t="s">
        <v>24</v>
      </c>
      <c r="AY219" s="24" t="s">
        <v>179</v>
      </c>
      <c r="BE219" s="215">
        <f t="shared" si="74"/>
        <v>0</v>
      </c>
      <c r="BF219" s="215">
        <f t="shared" si="75"/>
        <v>0</v>
      </c>
      <c r="BG219" s="215">
        <f t="shared" si="76"/>
        <v>0</v>
      </c>
      <c r="BH219" s="215">
        <f t="shared" si="77"/>
        <v>0</v>
      </c>
      <c r="BI219" s="215">
        <f t="shared" si="78"/>
        <v>0</v>
      </c>
      <c r="BJ219" s="24" t="s">
        <v>24</v>
      </c>
      <c r="BK219" s="215">
        <f t="shared" si="79"/>
        <v>0</v>
      </c>
      <c r="BL219" s="24" t="s">
        <v>187</v>
      </c>
      <c r="BM219" s="24" t="s">
        <v>726</v>
      </c>
    </row>
    <row r="220" spans="2:65" s="1" customFormat="1" ht="22.5" customHeight="1">
      <c r="B220" s="41"/>
      <c r="C220" s="204" t="s">
        <v>195</v>
      </c>
      <c r="D220" s="204" t="s">
        <v>182</v>
      </c>
      <c r="E220" s="205" t="s">
        <v>2737</v>
      </c>
      <c r="F220" s="206" t="s">
        <v>2738</v>
      </c>
      <c r="G220" s="207" t="s">
        <v>372</v>
      </c>
      <c r="H220" s="208">
        <v>40</v>
      </c>
      <c r="I220" s="209"/>
      <c r="J220" s="210">
        <f t="shared" si="70"/>
        <v>0</v>
      </c>
      <c r="K220" s="206" t="s">
        <v>2237</v>
      </c>
      <c r="L220" s="61"/>
      <c r="M220" s="211" t="s">
        <v>22</v>
      </c>
      <c r="N220" s="212" t="s">
        <v>47</v>
      </c>
      <c r="O220" s="42"/>
      <c r="P220" s="213">
        <f t="shared" si="71"/>
        <v>0</v>
      </c>
      <c r="Q220" s="213">
        <v>0</v>
      </c>
      <c r="R220" s="213">
        <f t="shared" si="72"/>
        <v>0</v>
      </c>
      <c r="S220" s="213">
        <v>0</v>
      </c>
      <c r="T220" s="214">
        <f t="shared" si="73"/>
        <v>0</v>
      </c>
      <c r="AR220" s="24" t="s">
        <v>187</v>
      </c>
      <c r="AT220" s="24" t="s">
        <v>182</v>
      </c>
      <c r="AU220" s="24" t="s">
        <v>24</v>
      </c>
      <c r="AY220" s="24" t="s">
        <v>179</v>
      </c>
      <c r="BE220" s="215">
        <f t="shared" si="74"/>
        <v>0</v>
      </c>
      <c r="BF220" s="215">
        <f t="shared" si="75"/>
        <v>0</v>
      </c>
      <c r="BG220" s="215">
        <f t="shared" si="76"/>
        <v>0</v>
      </c>
      <c r="BH220" s="215">
        <f t="shared" si="77"/>
        <v>0</v>
      </c>
      <c r="BI220" s="215">
        <f t="shared" si="78"/>
        <v>0</v>
      </c>
      <c r="BJ220" s="24" t="s">
        <v>24</v>
      </c>
      <c r="BK220" s="215">
        <f t="shared" si="79"/>
        <v>0</v>
      </c>
      <c r="BL220" s="24" t="s">
        <v>187</v>
      </c>
      <c r="BM220" s="24" t="s">
        <v>729</v>
      </c>
    </row>
    <row r="221" spans="2:65" s="1" customFormat="1" ht="22.5" customHeight="1">
      <c r="B221" s="41"/>
      <c r="C221" s="204" t="s">
        <v>215</v>
      </c>
      <c r="D221" s="204" t="s">
        <v>182</v>
      </c>
      <c r="E221" s="205" t="s">
        <v>2739</v>
      </c>
      <c r="F221" s="206" t="s">
        <v>2677</v>
      </c>
      <c r="G221" s="207" t="s">
        <v>372</v>
      </c>
      <c r="H221" s="208">
        <v>60</v>
      </c>
      <c r="I221" s="209"/>
      <c r="J221" s="210">
        <f t="shared" si="70"/>
        <v>0</v>
      </c>
      <c r="K221" s="206" t="s">
        <v>2237</v>
      </c>
      <c r="L221" s="61"/>
      <c r="M221" s="211" t="s">
        <v>22</v>
      </c>
      <c r="N221" s="212" t="s">
        <v>47</v>
      </c>
      <c r="O221" s="42"/>
      <c r="P221" s="213">
        <f t="shared" si="71"/>
        <v>0</v>
      </c>
      <c r="Q221" s="213">
        <v>0</v>
      </c>
      <c r="R221" s="213">
        <f t="shared" si="72"/>
        <v>0</v>
      </c>
      <c r="S221" s="213">
        <v>0</v>
      </c>
      <c r="T221" s="214">
        <f t="shared" si="73"/>
        <v>0</v>
      </c>
      <c r="AR221" s="24" t="s">
        <v>187</v>
      </c>
      <c r="AT221" s="24" t="s">
        <v>182</v>
      </c>
      <c r="AU221" s="24" t="s">
        <v>24</v>
      </c>
      <c r="AY221" s="24" t="s">
        <v>179</v>
      </c>
      <c r="BE221" s="215">
        <f t="shared" si="74"/>
        <v>0</v>
      </c>
      <c r="BF221" s="215">
        <f t="shared" si="75"/>
        <v>0</v>
      </c>
      <c r="BG221" s="215">
        <f t="shared" si="76"/>
        <v>0</v>
      </c>
      <c r="BH221" s="215">
        <f t="shared" si="77"/>
        <v>0</v>
      </c>
      <c r="BI221" s="215">
        <f t="shared" si="78"/>
        <v>0</v>
      </c>
      <c r="BJ221" s="24" t="s">
        <v>24</v>
      </c>
      <c r="BK221" s="215">
        <f t="shared" si="79"/>
        <v>0</v>
      </c>
      <c r="BL221" s="24" t="s">
        <v>187</v>
      </c>
      <c r="BM221" s="24" t="s">
        <v>737</v>
      </c>
    </row>
    <row r="222" spans="2:65" s="1" customFormat="1" ht="22.5" customHeight="1">
      <c r="B222" s="41"/>
      <c r="C222" s="204" t="s">
        <v>200</v>
      </c>
      <c r="D222" s="204" t="s">
        <v>182</v>
      </c>
      <c r="E222" s="205" t="s">
        <v>2740</v>
      </c>
      <c r="F222" s="206" t="s">
        <v>2741</v>
      </c>
      <c r="G222" s="207" t="s">
        <v>372</v>
      </c>
      <c r="H222" s="208">
        <v>540</v>
      </c>
      <c r="I222" s="209"/>
      <c r="J222" s="210">
        <f t="shared" si="70"/>
        <v>0</v>
      </c>
      <c r="K222" s="206" t="s">
        <v>2237</v>
      </c>
      <c r="L222" s="61"/>
      <c r="M222" s="211" t="s">
        <v>22</v>
      </c>
      <c r="N222" s="212" t="s">
        <v>47</v>
      </c>
      <c r="O222" s="42"/>
      <c r="P222" s="213">
        <f t="shared" si="71"/>
        <v>0</v>
      </c>
      <c r="Q222" s="213">
        <v>0</v>
      </c>
      <c r="R222" s="213">
        <f t="shared" si="72"/>
        <v>0</v>
      </c>
      <c r="S222" s="213">
        <v>0</v>
      </c>
      <c r="T222" s="214">
        <f t="shared" si="73"/>
        <v>0</v>
      </c>
      <c r="AR222" s="24" t="s">
        <v>187</v>
      </c>
      <c r="AT222" s="24" t="s">
        <v>182</v>
      </c>
      <c r="AU222" s="24" t="s">
        <v>24</v>
      </c>
      <c r="AY222" s="24" t="s">
        <v>179</v>
      </c>
      <c r="BE222" s="215">
        <f t="shared" si="74"/>
        <v>0</v>
      </c>
      <c r="BF222" s="215">
        <f t="shared" si="75"/>
        <v>0</v>
      </c>
      <c r="BG222" s="215">
        <f t="shared" si="76"/>
        <v>0</v>
      </c>
      <c r="BH222" s="215">
        <f t="shared" si="77"/>
        <v>0</v>
      </c>
      <c r="BI222" s="215">
        <f t="shared" si="78"/>
        <v>0</v>
      </c>
      <c r="BJ222" s="24" t="s">
        <v>24</v>
      </c>
      <c r="BK222" s="215">
        <f t="shared" si="79"/>
        <v>0</v>
      </c>
      <c r="BL222" s="24" t="s">
        <v>187</v>
      </c>
      <c r="BM222" s="24" t="s">
        <v>740</v>
      </c>
    </row>
    <row r="223" spans="2:65" s="1" customFormat="1" ht="22.5" customHeight="1">
      <c r="B223" s="41"/>
      <c r="C223" s="204" t="s">
        <v>224</v>
      </c>
      <c r="D223" s="204" t="s">
        <v>182</v>
      </c>
      <c r="E223" s="205" t="s">
        <v>2742</v>
      </c>
      <c r="F223" s="206" t="s">
        <v>2743</v>
      </c>
      <c r="G223" s="207" t="s">
        <v>372</v>
      </c>
      <c r="H223" s="208">
        <v>35</v>
      </c>
      <c r="I223" s="209"/>
      <c r="J223" s="210">
        <f t="shared" si="70"/>
        <v>0</v>
      </c>
      <c r="K223" s="206" t="s">
        <v>2237</v>
      </c>
      <c r="L223" s="61"/>
      <c r="M223" s="211" t="s">
        <v>22</v>
      </c>
      <c r="N223" s="212" t="s">
        <v>47</v>
      </c>
      <c r="O223" s="42"/>
      <c r="P223" s="213">
        <f t="shared" si="71"/>
        <v>0</v>
      </c>
      <c r="Q223" s="213">
        <v>0</v>
      </c>
      <c r="R223" s="213">
        <f t="shared" si="72"/>
        <v>0</v>
      </c>
      <c r="S223" s="213">
        <v>0</v>
      </c>
      <c r="T223" s="214">
        <f t="shared" si="73"/>
        <v>0</v>
      </c>
      <c r="AR223" s="24" t="s">
        <v>187</v>
      </c>
      <c r="AT223" s="24" t="s">
        <v>182</v>
      </c>
      <c r="AU223" s="24" t="s">
        <v>24</v>
      </c>
      <c r="AY223" s="24" t="s">
        <v>179</v>
      </c>
      <c r="BE223" s="215">
        <f t="shared" si="74"/>
        <v>0</v>
      </c>
      <c r="BF223" s="215">
        <f t="shared" si="75"/>
        <v>0</v>
      </c>
      <c r="BG223" s="215">
        <f t="shared" si="76"/>
        <v>0</v>
      </c>
      <c r="BH223" s="215">
        <f t="shared" si="77"/>
        <v>0</v>
      </c>
      <c r="BI223" s="215">
        <f t="shared" si="78"/>
        <v>0</v>
      </c>
      <c r="BJ223" s="24" t="s">
        <v>24</v>
      </c>
      <c r="BK223" s="215">
        <f t="shared" si="79"/>
        <v>0</v>
      </c>
      <c r="BL223" s="24" t="s">
        <v>187</v>
      </c>
      <c r="BM223" s="24" t="s">
        <v>745</v>
      </c>
    </row>
    <row r="224" spans="2:65" s="1" customFormat="1" ht="22.5" customHeight="1">
      <c r="B224" s="41"/>
      <c r="C224" s="204" t="s">
        <v>29</v>
      </c>
      <c r="D224" s="204" t="s">
        <v>182</v>
      </c>
      <c r="E224" s="205" t="s">
        <v>2744</v>
      </c>
      <c r="F224" s="206" t="s">
        <v>2648</v>
      </c>
      <c r="G224" s="207" t="s">
        <v>372</v>
      </c>
      <c r="H224" s="208">
        <v>25</v>
      </c>
      <c r="I224" s="209"/>
      <c r="J224" s="210">
        <f t="shared" si="70"/>
        <v>0</v>
      </c>
      <c r="K224" s="206" t="s">
        <v>2237</v>
      </c>
      <c r="L224" s="61"/>
      <c r="M224" s="211" t="s">
        <v>22</v>
      </c>
      <c r="N224" s="212" t="s">
        <v>47</v>
      </c>
      <c r="O224" s="42"/>
      <c r="P224" s="213">
        <f t="shared" si="71"/>
        <v>0</v>
      </c>
      <c r="Q224" s="213">
        <v>0</v>
      </c>
      <c r="R224" s="213">
        <f t="shared" si="72"/>
        <v>0</v>
      </c>
      <c r="S224" s="213">
        <v>0</v>
      </c>
      <c r="T224" s="214">
        <f t="shared" si="73"/>
        <v>0</v>
      </c>
      <c r="AR224" s="24" t="s">
        <v>187</v>
      </c>
      <c r="AT224" s="24" t="s">
        <v>182</v>
      </c>
      <c r="AU224" s="24" t="s">
        <v>24</v>
      </c>
      <c r="AY224" s="24" t="s">
        <v>179</v>
      </c>
      <c r="BE224" s="215">
        <f t="shared" si="74"/>
        <v>0</v>
      </c>
      <c r="BF224" s="215">
        <f t="shared" si="75"/>
        <v>0</v>
      </c>
      <c r="BG224" s="215">
        <f t="shared" si="76"/>
        <v>0</v>
      </c>
      <c r="BH224" s="215">
        <f t="shared" si="77"/>
        <v>0</v>
      </c>
      <c r="BI224" s="215">
        <f t="shared" si="78"/>
        <v>0</v>
      </c>
      <c r="BJ224" s="24" t="s">
        <v>24</v>
      </c>
      <c r="BK224" s="215">
        <f t="shared" si="79"/>
        <v>0</v>
      </c>
      <c r="BL224" s="24" t="s">
        <v>187</v>
      </c>
      <c r="BM224" s="24" t="s">
        <v>1270</v>
      </c>
    </row>
    <row r="225" spans="2:65" s="1" customFormat="1" ht="22.5" customHeight="1">
      <c r="B225" s="41"/>
      <c r="C225" s="204" t="s">
        <v>240</v>
      </c>
      <c r="D225" s="204" t="s">
        <v>182</v>
      </c>
      <c r="E225" s="205" t="s">
        <v>2745</v>
      </c>
      <c r="F225" s="206" t="s">
        <v>2684</v>
      </c>
      <c r="G225" s="207" t="s">
        <v>372</v>
      </c>
      <c r="H225" s="208">
        <v>5</v>
      </c>
      <c r="I225" s="209"/>
      <c r="J225" s="210">
        <f t="shared" si="70"/>
        <v>0</v>
      </c>
      <c r="K225" s="206" t="s">
        <v>2237</v>
      </c>
      <c r="L225" s="61"/>
      <c r="M225" s="211" t="s">
        <v>22</v>
      </c>
      <c r="N225" s="212" t="s">
        <v>47</v>
      </c>
      <c r="O225" s="42"/>
      <c r="P225" s="213">
        <f t="shared" si="71"/>
        <v>0</v>
      </c>
      <c r="Q225" s="213">
        <v>0</v>
      </c>
      <c r="R225" s="213">
        <f t="shared" si="72"/>
        <v>0</v>
      </c>
      <c r="S225" s="213">
        <v>0</v>
      </c>
      <c r="T225" s="214">
        <f t="shared" si="73"/>
        <v>0</v>
      </c>
      <c r="AR225" s="24" t="s">
        <v>187</v>
      </c>
      <c r="AT225" s="24" t="s">
        <v>182</v>
      </c>
      <c r="AU225" s="24" t="s">
        <v>24</v>
      </c>
      <c r="AY225" s="24" t="s">
        <v>179</v>
      </c>
      <c r="BE225" s="215">
        <f t="shared" si="74"/>
        <v>0</v>
      </c>
      <c r="BF225" s="215">
        <f t="shared" si="75"/>
        <v>0</v>
      </c>
      <c r="BG225" s="215">
        <f t="shared" si="76"/>
        <v>0</v>
      </c>
      <c r="BH225" s="215">
        <f t="shared" si="77"/>
        <v>0</v>
      </c>
      <c r="BI225" s="215">
        <f t="shared" si="78"/>
        <v>0</v>
      </c>
      <c r="BJ225" s="24" t="s">
        <v>24</v>
      </c>
      <c r="BK225" s="215">
        <f t="shared" si="79"/>
        <v>0</v>
      </c>
      <c r="BL225" s="24" t="s">
        <v>187</v>
      </c>
      <c r="BM225" s="24" t="s">
        <v>1281</v>
      </c>
    </row>
    <row r="226" spans="2:65" s="1" customFormat="1" ht="22.5" customHeight="1">
      <c r="B226" s="41"/>
      <c r="C226" s="204" t="s">
        <v>206</v>
      </c>
      <c r="D226" s="204" t="s">
        <v>182</v>
      </c>
      <c r="E226" s="205" t="s">
        <v>2746</v>
      </c>
      <c r="F226" s="206" t="s">
        <v>2718</v>
      </c>
      <c r="G226" s="207" t="s">
        <v>771</v>
      </c>
      <c r="H226" s="208">
        <v>45</v>
      </c>
      <c r="I226" s="209"/>
      <c r="J226" s="210">
        <f t="shared" si="70"/>
        <v>0</v>
      </c>
      <c r="K226" s="206" t="s">
        <v>2237</v>
      </c>
      <c r="L226" s="61"/>
      <c r="M226" s="211" t="s">
        <v>22</v>
      </c>
      <c r="N226" s="212" t="s">
        <v>47</v>
      </c>
      <c r="O226" s="42"/>
      <c r="P226" s="213">
        <f t="shared" si="71"/>
        <v>0</v>
      </c>
      <c r="Q226" s="213">
        <v>0</v>
      </c>
      <c r="R226" s="213">
        <f t="shared" si="72"/>
        <v>0</v>
      </c>
      <c r="S226" s="213">
        <v>0</v>
      </c>
      <c r="T226" s="214">
        <f t="shared" si="73"/>
        <v>0</v>
      </c>
      <c r="AR226" s="24" t="s">
        <v>187</v>
      </c>
      <c r="AT226" s="24" t="s">
        <v>182</v>
      </c>
      <c r="AU226" s="24" t="s">
        <v>24</v>
      </c>
      <c r="AY226" s="24" t="s">
        <v>179</v>
      </c>
      <c r="BE226" s="215">
        <f t="shared" si="74"/>
        <v>0</v>
      </c>
      <c r="BF226" s="215">
        <f t="shared" si="75"/>
        <v>0</v>
      </c>
      <c r="BG226" s="215">
        <f t="shared" si="76"/>
        <v>0</v>
      </c>
      <c r="BH226" s="215">
        <f t="shared" si="77"/>
        <v>0</v>
      </c>
      <c r="BI226" s="215">
        <f t="shared" si="78"/>
        <v>0</v>
      </c>
      <c r="BJ226" s="24" t="s">
        <v>24</v>
      </c>
      <c r="BK226" s="215">
        <f t="shared" si="79"/>
        <v>0</v>
      </c>
      <c r="BL226" s="24" t="s">
        <v>187</v>
      </c>
      <c r="BM226" s="24" t="s">
        <v>1291</v>
      </c>
    </row>
    <row r="227" spans="2:65" s="1" customFormat="1" ht="22.5" customHeight="1">
      <c r="B227" s="41"/>
      <c r="C227" s="204" t="s">
        <v>253</v>
      </c>
      <c r="D227" s="204" t="s">
        <v>182</v>
      </c>
      <c r="E227" s="205" t="s">
        <v>2747</v>
      </c>
      <c r="F227" s="206" t="s">
        <v>2720</v>
      </c>
      <c r="G227" s="207" t="s">
        <v>771</v>
      </c>
      <c r="H227" s="208">
        <v>5</v>
      </c>
      <c r="I227" s="209"/>
      <c r="J227" s="210">
        <f t="shared" si="70"/>
        <v>0</v>
      </c>
      <c r="K227" s="206" t="s">
        <v>2237</v>
      </c>
      <c r="L227" s="61"/>
      <c r="M227" s="211" t="s">
        <v>22</v>
      </c>
      <c r="N227" s="212" t="s">
        <v>47</v>
      </c>
      <c r="O227" s="42"/>
      <c r="P227" s="213">
        <f t="shared" si="71"/>
        <v>0</v>
      </c>
      <c r="Q227" s="213">
        <v>0</v>
      </c>
      <c r="R227" s="213">
        <f t="shared" si="72"/>
        <v>0</v>
      </c>
      <c r="S227" s="213">
        <v>0</v>
      </c>
      <c r="T227" s="214">
        <f t="shared" si="73"/>
        <v>0</v>
      </c>
      <c r="AR227" s="24" t="s">
        <v>187</v>
      </c>
      <c r="AT227" s="24" t="s">
        <v>182</v>
      </c>
      <c r="AU227" s="24" t="s">
        <v>24</v>
      </c>
      <c r="AY227" s="24" t="s">
        <v>179</v>
      </c>
      <c r="BE227" s="215">
        <f t="shared" si="74"/>
        <v>0</v>
      </c>
      <c r="BF227" s="215">
        <f t="shared" si="75"/>
        <v>0</v>
      </c>
      <c r="BG227" s="215">
        <f t="shared" si="76"/>
        <v>0</v>
      </c>
      <c r="BH227" s="215">
        <f t="shared" si="77"/>
        <v>0</v>
      </c>
      <c r="BI227" s="215">
        <f t="shared" si="78"/>
        <v>0</v>
      </c>
      <c r="BJ227" s="24" t="s">
        <v>24</v>
      </c>
      <c r="BK227" s="215">
        <f t="shared" si="79"/>
        <v>0</v>
      </c>
      <c r="BL227" s="24" t="s">
        <v>187</v>
      </c>
      <c r="BM227" s="24" t="s">
        <v>1302</v>
      </c>
    </row>
    <row r="228" spans="2:65" s="1" customFormat="1" ht="22.5" customHeight="1">
      <c r="B228" s="41"/>
      <c r="C228" s="204" t="s">
        <v>213</v>
      </c>
      <c r="D228" s="204" t="s">
        <v>182</v>
      </c>
      <c r="E228" s="205" t="s">
        <v>2748</v>
      </c>
      <c r="F228" s="206" t="s">
        <v>2722</v>
      </c>
      <c r="G228" s="207" t="s">
        <v>771</v>
      </c>
      <c r="H228" s="208">
        <v>24</v>
      </c>
      <c r="I228" s="209"/>
      <c r="J228" s="210">
        <f t="shared" si="70"/>
        <v>0</v>
      </c>
      <c r="K228" s="206" t="s">
        <v>2237</v>
      </c>
      <c r="L228" s="61"/>
      <c r="M228" s="211" t="s">
        <v>22</v>
      </c>
      <c r="N228" s="212" t="s">
        <v>47</v>
      </c>
      <c r="O228" s="42"/>
      <c r="P228" s="213">
        <f t="shared" si="71"/>
        <v>0</v>
      </c>
      <c r="Q228" s="213">
        <v>0</v>
      </c>
      <c r="R228" s="213">
        <f t="shared" si="72"/>
        <v>0</v>
      </c>
      <c r="S228" s="213">
        <v>0</v>
      </c>
      <c r="T228" s="214">
        <f t="shared" si="73"/>
        <v>0</v>
      </c>
      <c r="AR228" s="24" t="s">
        <v>187</v>
      </c>
      <c r="AT228" s="24" t="s">
        <v>182</v>
      </c>
      <c r="AU228" s="24" t="s">
        <v>24</v>
      </c>
      <c r="AY228" s="24" t="s">
        <v>179</v>
      </c>
      <c r="BE228" s="215">
        <f t="shared" si="74"/>
        <v>0</v>
      </c>
      <c r="BF228" s="215">
        <f t="shared" si="75"/>
        <v>0</v>
      </c>
      <c r="BG228" s="215">
        <f t="shared" si="76"/>
        <v>0</v>
      </c>
      <c r="BH228" s="215">
        <f t="shared" si="77"/>
        <v>0</v>
      </c>
      <c r="BI228" s="215">
        <f t="shared" si="78"/>
        <v>0</v>
      </c>
      <c r="BJ228" s="24" t="s">
        <v>24</v>
      </c>
      <c r="BK228" s="215">
        <f t="shared" si="79"/>
        <v>0</v>
      </c>
      <c r="BL228" s="24" t="s">
        <v>187</v>
      </c>
      <c r="BM228" s="24" t="s">
        <v>988</v>
      </c>
    </row>
    <row r="229" spans="2:65" s="1" customFormat="1" ht="22.5" customHeight="1">
      <c r="B229" s="41"/>
      <c r="C229" s="204" t="s">
        <v>10</v>
      </c>
      <c r="D229" s="204" t="s">
        <v>182</v>
      </c>
      <c r="E229" s="205" t="s">
        <v>2749</v>
      </c>
      <c r="F229" s="206" t="s">
        <v>2653</v>
      </c>
      <c r="G229" s="207" t="s">
        <v>771</v>
      </c>
      <c r="H229" s="208">
        <v>145</v>
      </c>
      <c r="I229" s="209"/>
      <c r="J229" s="210">
        <f t="shared" si="70"/>
        <v>0</v>
      </c>
      <c r="K229" s="206" t="s">
        <v>2237</v>
      </c>
      <c r="L229" s="61"/>
      <c r="M229" s="211" t="s">
        <v>22</v>
      </c>
      <c r="N229" s="212" t="s">
        <v>47</v>
      </c>
      <c r="O229" s="42"/>
      <c r="P229" s="213">
        <f t="shared" si="71"/>
        <v>0</v>
      </c>
      <c r="Q229" s="213">
        <v>0</v>
      </c>
      <c r="R229" s="213">
        <f t="shared" si="72"/>
        <v>0</v>
      </c>
      <c r="S229" s="213">
        <v>0</v>
      </c>
      <c r="T229" s="214">
        <f t="shared" si="73"/>
        <v>0</v>
      </c>
      <c r="AR229" s="24" t="s">
        <v>187</v>
      </c>
      <c r="AT229" s="24" t="s">
        <v>182</v>
      </c>
      <c r="AU229" s="24" t="s">
        <v>24</v>
      </c>
      <c r="AY229" s="24" t="s">
        <v>179</v>
      </c>
      <c r="BE229" s="215">
        <f t="shared" si="74"/>
        <v>0</v>
      </c>
      <c r="BF229" s="215">
        <f t="shared" si="75"/>
        <v>0</v>
      </c>
      <c r="BG229" s="215">
        <f t="shared" si="76"/>
        <v>0</v>
      </c>
      <c r="BH229" s="215">
        <f t="shared" si="77"/>
        <v>0</v>
      </c>
      <c r="BI229" s="215">
        <f t="shared" si="78"/>
        <v>0</v>
      </c>
      <c r="BJ229" s="24" t="s">
        <v>24</v>
      </c>
      <c r="BK229" s="215">
        <f t="shared" si="79"/>
        <v>0</v>
      </c>
      <c r="BL229" s="24" t="s">
        <v>187</v>
      </c>
      <c r="BM229" s="24" t="s">
        <v>995</v>
      </c>
    </row>
    <row r="230" spans="2:65" s="1" customFormat="1" ht="22.5" customHeight="1">
      <c r="B230" s="41"/>
      <c r="C230" s="204" t="s">
        <v>266</v>
      </c>
      <c r="D230" s="204" t="s">
        <v>182</v>
      </c>
      <c r="E230" s="205" t="s">
        <v>2750</v>
      </c>
      <c r="F230" s="206" t="s">
        <v>2751</v>
      </c>
      <c r="G230" s="207" t="s">
        <v>2241</v>
      </c>
      <c r="H230" s="208">
        <v>1</v>
      </c>
      <c r="I230" s="209"/>
      <c r="J230" s="210">
        <f t="shared" si="70"/>
        <v>0</v>
      </c>
      <c r="K230" s="206" t="s">
        <v>2237</v>
      </c>
      <c r="L230" s="61"/>
      <c r="M230" s="211" t="s">
        <v>22</v>
      </c>
      <c r="N230" s="212" t="s">
        <v>47</v>
      </c>
      <c r="O230" s="42"/>
      <c r="P230" s="213">
        <f t="shared" si="71"/>
        <v>0</v>
      </c>
      <c r="Q230" s="213">
        <v>0</v>
      </c>
      <c r="R230" s="213">
        <f t="shared" si="72"/>
        <v>0</v>
      </c>
      <c r="S230" s="213">
        <v>0</v>
      </c>
      <c r="T230" s="214">
        <f t="shared" si="73"/>
        <v>0</v>
      </c>
      <c r="AR230" s="24" t="s">
        <v>187</v>
      </c>
      <c r="AT230" s="24" t="s">
        <v>182</v>
      </c>
      <c r="AU230" s="24" t="s">
        <v>24</v>
      </c>
      <c r="AY230" s="24" t="s">
        <v>179</v>
      </c>
      <c r="BE230" s="215">
        <f t="shared" si="74"/>
        <v>0</v>
      </c>
      <c r="BF230" s="215">
        <f t="shared" si="75"/>
        <v>0</v>
      </c>
      <c r="BG230" s="215">
        <f t="shared" si="76"/>
        <v>0</v>
      </c>
      <c r="BH230" s="215">
        <f t="shared" si="77"/>
        <v>0</v>
      </c>
      <c r="BI230" s="215">
        <f t="shared" si="78"/>
        <v>0</v>
      </c>
      <c r="BJ230" s="24" t="s">
        <v>24</v>
      </c>
      <c r="BK230" s="215">
        <f t="shared" si="79"/>
        <v>0</v>
      </c>
      <c r="BL230" s="24" t="s">
        <v>187</v>
      </c>
      <c r="BM230" s="24" t="s">
        <v>1004</v>
      </c>
    </row>
    <row r="231" spans="2:65" s="11" customFormat="1" ht="37.35" customHeight="1">
      <c r="B231" s="187"/>
      <c r="C231" s="188"/>
      <c r="D231" s="189" t="s">
        <v>75</v>
      </c>
      <c r="E231" s="190" t="s">
        <v>2752</v>
      </c>
      <c r="F231" s="190" t="s">
        <v>2753</v>
      </c>
      <c r="G231" s="188"/>
      <c r="H231" s="188"/>
      <c r="I231" s="191"/>
      <c r="J231" s="192">
        <f>BK231</f>
        <v>0</v>
      </c>
      <c r="K231" s="188"/>
      <c r="L231" s="193"/>
      <c r="M231" s="194"/>
      <c r="N231" s="195"/>
      <c r="O231" s="195"/>
      <c r="P231" s="196">
        <f>P232+P236+P240</f>
        <v>0</v>
      </c>
      <c r="Q231" s="195"/>
      <c r="R231" s="196">
        <f>R232+R236+R240</f>
        <v>0</v>
      </c>
      <c r="S231" s="195"/>
      <c r="T231" s="197">
        <f>T232+T236+T240</f>
        <v>0</v>
      </c>
      <c r="AR231" s="198" t="s">
        <v>24</v>
      </c>
      <c r="AT231" s="199" t="s">
        <v>75</v>
      </c>
      <c r="AU231" s="199" t="s">
        <v>76</v>
      </c>
      <c r="AY231" s="198" t="s">
        <v>179</v>
      </c>
      <c r="BK231" s="200">
        <f>BK232+BK236+BK240</f>
        <v>0</v>
      </c>
    </row>
    <row r="232" spans="2:65" s="11" customFormat="1" ht="19.899999999999999" customHeight="1">
      <c r="B232" s="187"/>
      <c r="C232" s="188"/>
      <c r="D232" s="201" t="s">
        <v>75</v>
      </c>
      <c r="E232" s="202" t="s">
        <v>2754</v>
      </c>
      <c r="F232" s="202" t="s">
        <v>2755</v>
      </c>
      <c r="G232" s="188"/>
      <c r="H232" s="188"/>
      <c r="I232" s="191"/>
      <c r="J232" s="203">
        <f>BK232</f>
        <v>0</v>
      </c>
      <c r="K232" s="188"/>
      <c r="L232" s="193"/>
      <c r="M232" s="194"/>
      <c r="N232" s="195"/>
      <c r="O232" s="195"/>
      <c r="P232" s="196">
        <f>SUM(P233:P235)</f>
        <v>0</v>
      </c>
      <c r="Q232" s="195"/>
      <c r="R232" s="196">
        <f>SUM(R233:R235)</f>
        <v>0</v>
      </c>
      <c r="S232" s="195"/>
      <c r="T232" s="197">
        <f>SUM(T233:T235)</f>
        <v>0</v>
      </c>
      <c r="AR232" s="198" t="s">
        <v>24</v>
      </c>
      <c r="AT232" s="199" t="s">
        <v>75</v>
      </c>
      <c r="AU232" s="199" t="s">
        <v>24</v>
      </c>
      <c r="AY232" s="198" t="s">
        <v>179</v>
      </c>
      <c r="BK232" s="200">
        <f>SUM(BK233:BK235)</f>
        <v>0</v>
      </c>
    </row>
    <row r="233" spans="2:65" s="1" customFormat="1" ht="22.5" customHeight="1">
      <c r="B233" s="41"/>
      <c r="C233" s="204" t="s">
        <v>24</v>
      </c>
      <c r="D233" s="204" t="s">
        <v>182</v>
      </c>
      <c r="E233" s="205" t="s">
        <v>2756</v>
      </c>
      <c r="F233" s="206" t="s">
        <v>2710</v>
      </c>
      <c r="G233" s="207" t="s">
        <v>372</v>
      </c>
      <c r="H233" s="208">
        <v>35</v>
      </c>
      <c r="I233" s="209"/>
      <c r="J233" s="210">
        <f>ROUND(I233*H233,2)</f>
        <v>0</v>
      </c>
      <c r="K233" s="206" t="s">
        <v>2237</v>
      </c>
      <c r="L233" s="61"/>
      <c r="M233" s="211" t="s">
        <v>22</v>
      </c>
      <c r="N233" s="212" t="s">
        <v>47</v>
      </c>
      <c r="O233" s="42"/>
      <c r="P233" s="213">
        <f>O233*H233</f>
        <v>0</v>
      </c>
      <c r="Q233" s="213">
        <v>0</v>
      </c>
      <c r="R233" s="213">
        <f>Q233*H233</f>
        <v>0</v>
      </c>
      <c r="S233" s="213">
        <v>0</v>
      </c>
      <c r="T233" s="214">
        <f>S233*H233</f>
        <v>0</v>
      </c>
      <c r="AR233" s="24" t="s">
        <v>187</v>
      </c>
      <c r="AT233" s="24" t="s">
        <v>182</v>
      </c>
      <c r="AU233" s="24" t="s">
        <v>84</v>
      </c>
      <c r="AY233" s="24" t="s">
        <v>179</v>
      </c>
      <c r="BE233" s="215">
        <f>IF(N233="základní",J233,0)</f>
        <v>0</v>
      </c>
      <c r="BF233" s="215">
        <f>IF(N233="snížená",J233,0)</f>
        <v>0</v>
      </c>
      <c r="BG233" s="215">
        <f>IF(N233="zákl. přenesená",J233,0)</f>
        <v>0</v>
      </c>
      <c r="BH233" s="215">
        <f>IF(N233="sníž. přenesená",J233,0)</f>
        <v>0</v>
      </c>
      <c r="BI233" s="215">
        <f>IF(N233="nulová",J233,0)</f>
        <v>0</v>
      </c>
      <c r="BJ233" s="24" t="s">
        <v>24</v>
      </c>
      <c r="BK233" s="215">
        <f>ROUND(I233*H233,2)</f>
        <v>0</v>
      </c>
      <c r="BL233" s="24" t="s">
        <v>187</v>
      </c>
      <c r="BM233" s="24" t="s">
        <v>1384</v>
      </c>
    </row>
    <row r="234" spans="2:65" s="1" customFormat="1" ht="22.5" customHeight="1">
      <c r="B234" s="41"/>
      <c r="C234" s="204" t="s">
        <v>84</v>
      </c>
      <c r="D234" s="204" t="s">
        <v>182</v>
      </c>
      <c r="E234" s="205" t="s">
        <v>2757</v>
      </c>
      <c r="F234" s="206" t="s">
        <v>2647</v>
      </c>
      <c r="G234" s="207" t="s">
        <v>372</v>
      </c>
      <c r="H234" s="208">
        <v>75</v>
      </c>
      <c r="I234" s="209"/>
      <c r="J234" s="210">
        <f>ROUND(I234*H234,2)</f>
        <v>0</v>
      </c>
      <c r="K234" s="206" t="s">
        <v>2237</v>
      </c>
      <c r="L234" s="61"/>
      <c r="M234" s="211" t="s">
        <v>22</v>
      </c>
      <c r="N234" s="212" t="s">
        <v>47</v>
      </c>
      <c r="O234" s="42"/>
      <c r="P234" s="213">
        <f>O234*H234</f>
        <v>0</v>
      </c>
      <c r="Q234" s="213">
        <v>0</v>
      </c>
      <c r="R234" s="213">
        <f>Q234*H234</f>
        <v>0</v>
      </c>
      <c r="S234" s="213">
        <v>0</v>
      </c>
      <c r="T234" s="214">
        <f>S234*H234</f>
        <v>0</v>
      </c>
      <c r="AR234" s="24" t="s">
        <v>187</v>
      </c>
      <c r="AT234" s="24" t="s">
        <v>182</v>
      </c>
      <c r="AU234" s="24" t="s">
        <v>84</v>
      </c>
      <c r="AY234" s="24" t="s">
        <v>179</v>
      </c>
      <c r="BE234" s="215">
        <f>IF(N234="základní",J234,0)</f>
        <v>0</v>
      </c>
      <c r="BF234" s="215">
        <f>IF(N234="snížená",J234,0)</f>
        <v>0</v>
      </c>
      <c r="BG234" s="215">
        <f>IF(N234="zákl. přenesená",J234,0)</f>
        <v>0</v>
      </c>
      <c r="BH234" s="215">
        <f>IF(N234="sníž. přenesená",J234,0)</f>
        <v>0</v>
      </c>
      <c r="BI234" s="215">
        <f>IF(N234="nulová",J234,0)</f>
        <v>0</v>
      </c>
      <c r="BJ234" s="24" t="s">
        <v>24</v>
      </c>
      <c r="BK234" s="215">
        <f>ROUND(I234*H234,2)</f>
        <v>0</v>
      </c>
      <c r="BL234" s="24" t="s">
        <v>187</v>
      </c>
      <c r="BM234" s="24" t="s">
        <v>1018</v>
      </c>
    </row>
    <row r="235" spans="2:65" s="1" customFormat="1" ht="27">
      <c r="B235" s="41"/>
      <c r="C235" s="63"/>
      <c r="D235" s="218" t="s">
        <v>936</v>
      </c>
      <c r="E235" s="63"/>
      <c r="F235" s="267" t="s">
        <v>2758</v>
      </c>
      <c r="G235" s="63"/>
      <c r="H235" s="63"/>
      <c r="I235" s="172"/>
      <c r="J235" s="63"/>
      <c r="K235" s="63"/>
      <c r="L235" s="61"/>
      <c r="M235" s="268"/>
      <c r="N235" s="42"/>
      <c r="O235" s="42"/>
      <c r="P235" s="42"/>
      <c r="Q235" s="42"/>
      <c r="R235" s="42"/>
      <c r="S235" s="42"/>
      <c r="T235" s="78"/>
      <c r="AT235" s="24" t="s">
        <v>936</v>
      </c>
      <c r="AU235" s="24" t="s">
        <v>84</v>
      </c>
    </row>
    <row r="236" spans="2:65" s="11" customFormat="1" ht="29.85" customHeight="1">
      <c r="B236" s="187"/>
      <c r="C236" s="188"/>
      <c r="D236" s="201" t="s">
        <v>75</v>
      </c>
      <c r="E236" s="202" t="s">
        <v>2759</v>
      </c>
      <c r="F236" s="202" t="s">
        <v>2760</v>
      </c>
      <c r="G236" s="188"/>
      <c r="H236" s="188"/>
      <c r="I236" s="191"/>
      <c r="J236" s="203">
        <f>BK236</f>
        <v>0</v>
      </c>
      <c r="K236" s="188"/>
      <c r="L236" s="193"/>
      <c r="M236" s="194"/>
      <c r="N236" s="195"/>
      <c r="O236" s="195"/>
      <c r="P236" s="196">
        <f>SUM(P237:P239)</f>
        <v>0</v>
      </c>
      <c r="Q236" s="195"/>
      <c r="R236" s="196">
        <f>SUM(R237:R239)</f>
        <v>0</v>
      </c>
      <c r="S236" s="195"/>
      <c r="T236" s="197">
        <f>SUM(T237:T239)</f>
        <v>0</v>
      </c>
      <c r="AR236" s="198" t="s">
        <v>24</v>
      </c>
      <c r="AT236" s="199" t="s">
        <v>75</v>
      </c>
      <c r="AU236" s="199" t="s">
        <v>24</v>
      </c>
      <c r="AY236" s="198" t="s">
        <v>179</v>
      </c>
      <c r="BK236" s="200">
        <f>SUM(BK237:BK239)</f>
        <v>0</v>
      </c>
    </row>
    <row r="237" spans="2:65" s="1" customFormat="1" ht="22.5" customHeight="1">
      <c r="B237" s="41"/>
      <c r="C237" s="204" t="s">
        <v>24</v>
      </c>
      <c r="D237" s="204" t="s">
        <v>182</v>
      </c>
      <c r="E237" s="205" t="s">
        <v>2761</v>
      </c>
      <c r="F237" s="206" t="s">
        <v>2762</v>
      </c>
      <c r="G237" s="207" t="s">
        <v>372</v>
      </c>
      <c r="H237" s="208">
        <v>200</v>
      </c>
      <c r="I237" s="209"/>
      <c r="J237" s="210">
        <f>ROUND(I237*H237,2)</f>
        <v>0</v>
      </c>
      <c r="K237" s="206" t="s">
        <v>2237</v>
      </c>
      <c r="L237" s="61"/>
      <c r="M237" s="211" t="s">
        <v>22</v>
      </c>
      <c r="N237" s="212" t="s">
        <v>47</v>
      </c>
      <c r="O237" s="42"/>
      <c r="P237" s="213">
        <f>O237*H237</f>
        <v>0</v>
      </c>
      <c r="Q237" s="213">
        <v>0</v>
      </c>
      <c r="R237" s="213">
        <f>Q237*H237</f>
        <v>0</v>
      </c>
      <c r="S237" s="213">
        <v>0</v>
      </c>
      <c r="T237" s="214">
        <f>S237*H237</f>
        <v>0</v>
      </c>
      <c r="AR237" s="24" t="s">
        <v>187</v>
      </c>
      <c r="AT237" s="24" t="s">
        <v>182</v>
      </c>
      <c r="AU237" s="24" t="s">
        <v>84</v>
      </c>
      <c r="AY237" s="24" t="s">
        <v>179</v>
      </c>
      <c r="BE237" s="215">
        <f>IF(N237="základní",J237,0)</f>
        <v>0</v>
      </c>
      <c r="BF237" s="215">
        <f>IF(N237="snížená",J237,0)</f>
        <v>0</v>
      </c>
      <c r="BG237" s="215">
        <f>IF(N237="zákl. přenesená",J237,0)</f>
        <v>0</v>
      </c>
      <c r="BH237" s="215">
        <f>IF(N237="sníž. přenesená",J237,0)</f>
        <v>0</v>
      </c>
      <c r="BI237" s="215">
        <f>IF(N237="nulová",J237,0)</f>
        <v>0</v>
      </c>
      <c r="BJ237" s="24" t="s">
        <v>24</v>
      </c>
      <c r="BK237" s="215">
        <f>ROUND(I237*H237,2)</f>
        <v>0</v>
      </c>
      <c r="BL237" s="24" t="s">
        <v>187</v>
      </c>
      <c r="BM237" s="24" t="s">
        <v>1023</v>
      </c>
    </row>
    <row r="238" spans="2:65" s="1" customFormat="1" ht="22.5" customHeight="1">
      <c r="B238" s="41"/>
      <c r="C238" s="204" t="s">
        <v>84</v>
      </c>
      <c r="D238" s="204" t="s">
        <v>182</v>
      </c>
      <c r="E238" s="205" t="s">
        <v>2763</v>
      </c>
      <c r="F238" s="206" t="s">
        <v>2718</v>
      </c>
      <c r="G238" s="207" t="s">
        <v>771</v>
      </c>
      <c r="H238" s="208">
        <v>37</v>
      </c>
      <c r="I238" s="209"/>
      <c r="J238" s="210">
        <f>ROUND(I238*H238,2)</f>
        <v>0</v>
      </c>
      <c r="K238" s="206" t="s">
        <v>2237</v>
      </c>
      <c r="L238" s="61"/>
      <c r="M238" s="211" t="s">
        <v>22</v>
      </c>
      <c r="N238" s="212" t="s">
        <v>47</v>
      </c>
      <c r="O238" s="42"/>
      <c r="P238" s="213">
        <f>O238*H238</f>
        <v>0</v>
      </c>
      <c r="Q238" s="213">
        <v>0</v>
      </c>
      <c r="R238" s="213">
        <f>Q238*H238</f>
        <v>0</v>
      </c>
      <c r="S238" s="213">
        <v>0</v>
      </c>
      <c r="T238" s="214">
        <f>S238*H238</f>
        <v>0</v>
      </c>
      <c r="AR238" s="24" t="s">
        <v>187</v>
      </c>
      <c r="AT238" s="24" t="s">
        <v>182</v>
      </c>
      <c r="AU238" s="24" t="s">
        <v>84</v>
      </c>
      <c r="AY238" s="24" t="s">
        <v>179</v>
      </c>
      <c r="BE238" s="215">
        <f>IF(N238="základní",J238,0)</f>
        <v>0</v>
      </c>
      <c r="BF238" s="215">
        <f>IF(N238="snížená",J238,0)</f>
        <v>0</v>
      </c>
      <c r="BG238" s="215">
        <f>IF(N238="zákl. přenesená",J238,0)</f>
        <v>0</v>
      </c>
      <c r="BH238" s="215">
        <f>IF(N238="sníž. přenesená",J238,0)</f>
        <v>0</v>
      </c>
      <c r="BI238" s="215">
        <f>IF(N238="nulová",J238,0)</f>
        <v>0</v>
      </c>
      <c r="BJ238" s="24" t="s">
        <v>24</v>
      </c>
      <c r="BK238" s="215">
        <f>ROUND(I238*H238,2)</f>
        <v>0</v>
      </c>
      <c r="BL238" s="24" t="s">
        <v>187</v>
      </c>
      <c r="BM238" s="24" t="s">
        <v>1027</v>
      </c>
    </row>
    <row r="239" spans="2:65" s="1" customFormat="1" ht="27">
      <c r="B239" s="41"/>
      <c r="C239" s="63"/>
      <c r="D239" s="218" t="s">
        <v>936</v>
      </c>
      <c r="E239" s="63"/>
      <c r="F239" s="267" t="s">
        <v>2764</v>
      </c>
      <c r="G239" s="63"/>
      <c r="H239" s="63"/>
      <c r="I239" s="172"/>
      <c r="J239" s="63"/>
      <c r="K239" s="63"/>
      <c r="L239" s="61"/>
      <c r="M239" s="268"/>
      <c r="N239" s="42"/>
      <c r="O239" s="42"/>
      <c r="P239" s="42"/>
      <c r="Q239" s="42"/>
      <c r="R239" s="42"/>
      <c r="S239" s="42"/>
      <c r="T239" s="78"/>
      <c r="AT239" s="24" t="s">
        <v>936</v>
      </c>
      <c r="AU239" s="24" t="s">
        <v>84</v>
      </c>
    </row>
    <row r="240" spans="2:65" s="11" customFormat="1" ht="29.85" customHeight="1">
      <c r="B240" s="187"/>
      <c r="C240" s="188"/>
      <c r="D240" s="201" t="s">
        <v>75</v>
      </c>
      <c r="E240" s="202" t="s">
        <v>2765</v>
      </c>
      <c r="F240" s="202" t="s">
        <v>2766</v>
      </c>
      <c r="G240" s="188"/>
      <c r="H240" s="188"/>
      <c r="I240" s="191"/>
      <c r="J240" s="203">
        <f>BK240</f>
        <v>0</v>
      </c>
      <c r="K240" s="188"/>
      <c r="L240" s="193"/>
      <c r="M240" s="194"/>
      <c r="N240" s="195"/>
      <c r="O240" s="195"/>
      <c r="P240" s="196">
        <f>SUM(P241:P249)</f>
        <v>0</v>
      </c>
      <c r="Q240" s="195"/>
      <c r="R240" s="196">
        <f>SUM(R241:R249)</f>
        <v>0</v>
      </c>
      <c r="S240" s="195"/>
      <c r="T240" s="197">
        <f>SUM(T241:T249)</f>
        <v>0</v>
      </c>
      <c r="AR240" s="198" t="s">
        <v>24</v>
      </c>
      <c r="AT240" s="199" t="s">
        <v>75</v>
      </c>
      <c r="AU240" s="199" t="s">
        <v>24</v>
      </c>
      <c r="AY240" s="198" t="s">
        <v>179</v>
      </c>
      <c r="BK240" s="200">
        <f>SUM(BK241:BK249)</f>
        <v>0</v>
      </c>
    </row>
    <row r="241" spans="2:65" s="1" customFormat="1" ht="22.5" customHeight="1">
      <c r="B241" s="41"/>
      <c r="C241" s="204" t="s">
        <v>24</v>
      </c>
      <c r="D241" s="204" t="s">
        <v>182</v>
      </c>
      <c r="E241" s="205" t="s">
        <v>2767</v>
      </c>
      <c r="F241" s="206" t="s">
        <v>2768</v>
      </c>
      <c r="G241" s="207" t="s">
        <v>771</v>
      </c>
      <c r="H241" s="208">
        <v>4</v>
      </c>
      <c r="I241" s="209"/>
      <c r="J241" s="210">
        <f t="shared" ref="J241:J249" si="80">ROUND(I241*H241,2)</f>
        <v>0</v>
      </c>
      <c r="K241" s="206" t="s">
        <v>2237</v>
      </c>
      <c r="L241" s="61"/>
      <c r="M241" s="211" t="s">
        <v>22</v>
      </c>
      <c r="N241" s="212" t="s">
        <v>47</v>
      </c>
      <c r="O241" s="42"/>
      <c r="P241" s="213">
        <f t="shared" ref="P241:P249" si="81">O241*H241</f>
        <v>0</v>
      </c>
      <c r="Q241" s="213">
        <v>0</v>
      </c>
      <c r="R241" s="213">
        <f t="shared" ref="R241:R249" si="82">Q241*H241</f>
        <v>0</v>
      </c>
      <c r="S241" s="213">
        <v>0</v>
      </c>
      <c r="T241" s="214">
        <f t="shared" ref="T241:T249" si="83">S241*H241</f>
        <v>0</v>
      </c>
      <c r="AR241" s="24" t="s">
        <v>187</v>
      </c>
      <c r="AT241" s="24" t="s">
        <v>182</v>
      </c>
      <c r="AU241" s="24" t="s">
        <v>84</v>
      </c>
      <c r="AY241" s="24" t="s">
        <v>179</v>
      </c>
      <c r="BE241" s="215">
        <f t="shared" ref="BE241:BE249" si="84">IF(N241="základní",J241,0)</f>
        <v>0</v>
      </c>
      <c r="BF241" s="215">
        <f t="shared" ref="BF241:BF249" si="85">IF(N241="snížená",J241,0)</f>
        <v>0</v>
      </c>
      <c r="BG241" s="215">
        <f t="shared" ref="BG241:BG249" si="86">IF(N241="zákl. přenesená",J241,0)</f>
        <v>0</v>
      </c>
      <c r="BH241" s="215">
        <f t="shared" ref="BH241:BH249" si="87">IF(N241="sníž. přenesená",J241,0)</f>
        <v>0</v>
      </c>
      <c r="BI241" s="215">
        <f t="shared" ref="BI241:BI249" si="88">IF(N241="nulová",J241,0)</f>
        <v>0</v>
      </c>
      <c r="BJ241" s="24" t="s">
        <v>24</v>
      </c>
      <c r="BK241" s="215">
        <f t="shared" ref="BK241:BK249" si="89">ROUND(I241*H241,2)</f>
        <v>0</v>
      </c>
      <c r="BL241" s="24" t="s">
        <v>187</v>
      </c>
      <c r="BM241" s="24" t="s">
        <v>1070</v>
      </c>
    </row>
    <row r="242" spans="2:65" s="1" customFormat="1" ht="22.5" customHeight="1">
      <c r="B242" s="41"/>
      <c r="C242" s="204" t="s">
        <v>84</v>
      </c>
      <c r="D242" s="204" t="s">
        <v>182</v>
      </c>
      <c r="E242" s="205" t="s">
        <v>2769</v>
      </c>
      <c r="F242" s="206" t="s">
        <v>2645</v>
      </c>
      <c r="G242" s="207" t="s">
        <v>372</v>
      </c>
      <c r="H242" s="208">
        <v>25</v>
      </c>
      <c r="I242" s="209"/>
      <c r="J242" s="210">
        <f t="shared" si="80"/>
        <v>0</v>
      </c>
      <c r="K242" s="206" t="s">
        <v>2237</v>
      </c>
      <c r="L242" s="61"/>
      <c r="M242" s="211" t="s">
        <v>22</v>
      </c>
      <c r="N242" s="212" t="s">
        <v>47</v>
      </c>
      <c r="O242" s="42"/>
      <c r="P242" s="213">
        <f t="shared" si="81"/>
        <v>0</v>
      </c>
      <c r="Q242" s="213">
        <v>0</v>
      </c>
      <c r="R242" s="213">
        <f t="shared" si="82"/>
        <v>0</v>
      </c>
      <c r="S242" s="213">
        <v>0</v>
      </c>
      <c r="T242" s="214">
        <f t="shared" si="83"/>
        <v>0</v>
      </c>
      <c r="AR242" s="24" t="s">
        <v>187</v>
      </c>
      <c r="AT242" s="24" t="s">
        <v>182</v>
      </c>
      <c r="AU242" s="24" t="s">
        <v>84</v>
      </c>
      <c r="AY242" s="24" t="s">
        <v>179</v>
      </c>
      <c r="BE242" s="215">
        <f t="shared" si="84"/>
        <v>0</v>
      </c>
      <c r="BF242" s="215">
        <f t="shared" si="85"/>
        <v>0</v>
      </c>
      <c r="BG242" s="215">
        <f t="shared" si="86"/>
        <v>0</v>
      </c>
      <c r="BH242" s="215">
        <f t="shared" si="87"/>
        <v>0</v>
      </c>
      <c r="BI242" s="215">
        <f t="shared" si="88"/>
        <v>0</v>
      </c>
      <c r="BJ242" s="24" t="s">
        <v>24</v>
      </c>
      <c r="BK242" s="215">
        <f t="shared" si="89"/>
        <v>0</v>
      </c>
      <c r="BL242" s="24" t="s">
        <v>187</v>
      </c>
      <c r="BM242" s="24" t="s">
        <v>1075</v>
      </c>
    </row>
    <row r="243" spans="2:65" s="1" customFormat="1" ht="22.5" customHeight="1">
      <c r="B243" s="41"/>
      <c r="C243" s="204" t="s">
        <v>197</v>
      </c>
      <c r="D243" s="204" t="s">
        <v>182</v>
      </c>
      <c r="E243" s="205" t="s">
        <v>2770</v>
      </c>
      <c r="F243" s="206" t="s">
        <v>2771</v>
      </c>
      <c r="G243" s="207" t="s">
        <v>372</v>
      </c>
      <c r="H243" s="208">
        <v>70</v>
      </c>
      <c r="I243" s="209"/>
      <c r="J243" s="210">
        <f t="shared" si="80"/>
        <v>0</v>
      </c>
      <c r="K243" s="206" t="s">
        <v>2237</v>
      </c>
      <c r="L243" s="61"/>
      <c r="M243" s="211" t="s">
        <v>22</v>
      </c>
      <c r="N243" s="212" t="s">
        <v>47</v>
      </c>
      <c r="O243" s="42"/>
      <c r="P243" s="213">
        <f t="shared" si="81"/>
        <v>0</v>
      </c>
      <c r="Q243" s="213">
        <v>0</v>
      </c>
      <c r="R243" s="213">
        <f t="shared" si="82"/>
        <v>0</v>
      </c>
      <c r="S243" s="213">
        <v>0</v>
      </c>
      <c r="T243" s="214">
        <f t="shared" si="83"/>
        <v>0</v>
      </c>
      <c r="AR243" s="24" t="s">
        <v>187</v>
      </c>
      <c r="AT243" s="24" t="s">
        <v>182</v>
      </c>
      <c r="AU243" s="24" t="s">
        <v>84</v>
      </c>
      <c r="AY243" s="24" t="s">
        <v>179</v>
      </c>
      <c r="BE243" s="215">
        <f t="shared" si="84"/>
        <v>0</v>
      </c>
      <c r="BF243" s="215">
        <f t="shared" si="85"/>
        <v>0</v>
      </c>
      <c r="BG243" s="215">
        <f t="shared" si="86"/>
        <v>0</v>
      </c>
      <c r="BH243" s="215">
        <f t="shared" si="87"/>
        <v>0</v>
      </c>
      <c r="BI243" s="215">
        <f t="shared" si="88"/>
        <v>0</v>
      </c>
      <c r="BJ243" s="24" t="s">
        <v>24</v>
      </c>
      <c r="BK243" s="215">
        <f t="shared" si="89"/>
        <v>0</v>
      </c>
      <c r="BL243" s="24" t="s">
        <v>187</v>
      </c>
      <c r="BM243" s="24" t="s">
        <v>1085</v>
      </c>
    </row>
    <row r="244" spans="2:65" s="1" customFormat="1" ht="22.5" customHeight="1">
      <c r="B244" s="41"/>
      <c r="C244" s="204" t="s">
        <v>187</v>
      </c>
      <c r="D244" s="204" t="s">
        <v>182</v>
      </c>
      <c r="E244" s="205" t="s">
        <v>2772</v>
      </c>
      <c r="F244" s="206" t="s">
        <v>2773</v>
      </c>
      <c r="G244" s="207" t="s">
        <v>372</v>
      </c>
      <c r="H244" s="208">
        <v>120</v>
      </c>
      <c r="I244" s="209"/>
      <c r="J244" s="210">
        <f t="shared" si="80"/>
        <v>0</v>
      </c>
      <c r="K244" s="206" t="s">
        <v>2237</v>
      </c>
      <c r="L244" s="61"/>
      <c r="M244" s="211" t="s">
        <v>22</v>
      </c>
      <c r="N244" s="212" t="s">
        <v>47</v>
      </c>
      <c r="O244" s="42"/>
      <c r="P244" s="213">
        <f t="shared" si="81"/>
        <v>0</v>
      </c>
      <c r="Q244" s="213">
        <v>0</v>
      </c>
      <c r="R244" s="213">
        <f t="shared" si="82"/>
        <v>0</v>
      </c>
      <c r="S244" s="213">
        <v>0</v>
      </c>
      <c r="T244" s="214">
        <f t="shared" si="83"/>
        <v>0</v>
      </c>
      <c r="AR244" s="24" t="s">
        <v>187</v>
      </c>
      <c r="AT244" s="24" t="s">
        <v>182</v>
      </c>
      <c r="AU244" s="24" t="s">
        <v>84</v>
      </c>
      <c r="AY244" s="24" t="s">
        <v>179</v>
      </c>
      <c r="BE244" s="215">
        <f t="shared" si="84"/>
        <v>0</v>
      </c>
      <c r="BF244" s="215">
        <f t="shared" si="85"/>
        <v>0</v>
      </c>
      <c r="BG244" s="215">
        <f t="shared" si="86"/>
        <v>0</v>
      </c>
      <c r="BH244" s="215">
        <f t="shared" si="87"/>
        <v>0</v>
      </c>
      <c r="BI244" s="215">
        <f t="shared" si="88"/>
        <v>0</v>
      </c>
      <c r="BJ244" s="24" t="s">
        <v>24</v>
      </c>
      <c r="BK244" s="215">
        <f t="shared" si="89"/>
        <v>0</v>
      </c>
      <c r="BL244" s="24" t="s">
        <v>187</v>
      </c>
      <c r="BM244" s="24" t="s">
        <v>1089</v>
      </c>
    </row>
    <row r="245" spans="2:65" s="1" customFormat="1" ht="22.5" customHeight="1">
      <c r="B245" s="41"/>
      <c r="C245" s="204" t="s">
        <v>203</v>
      </c>
      <c r="D245" s="204" t="s">
        <v>182</v>
      </c>
      <c r="E245" s="205" t="s">
        <v>2774</v>
      </c>
      <c r="F245" s="206" t="s">
        <v>2650</v>
      </c>
      <c r="G245" s="207" t="s">
        <v>771</v>
      </c>
      <c r="H245" s="208">
        <v>4</v>
      </c>
      <c r="I245" s="209"/>
      <c r="J245" s="210">
        <f t="shared" si="80"/>
        <v>0</v>
      </c>
      <c r="K245" s="206" t="s">
        <v>2237</v>
      </c>
      <c r="L245" s="61"/>
      <c r="M245" s="211" t="s">
        <v>22</v>
      </c>
      <c r="N245" s="212" t="s">
        <v>47</v>
      </c>
      <c r="O245" s="42"/>
      <c r="P245" s="213">
        <f t="shared" si="81"/>
        <v>0</v>
      </c>
      <c r="Q245" s="213">
        <v>0</v>
      </c>
      <c r="R245" s="213">
        <f t="shared" si="82"/>
        <v>0</v>
      </c>
      <c r="S245" s="213">
        <v>0</v>
      </c>
      <c r="T245" s="214">
        <f t="shared" si="83"/>
        <v>0</v>
      </c>
      <c r="AR245" s="24" t="s">
        <v>187</v>
      </c>
      <c r="AT245" s="24" t="s">
        <v>182</v>
      </c>
      <c r="AU245" s="24" t="s">
        <v>84</v>
      </c>
      <c r="AY245" s="24" t="s">
        <v>179</v>
      </c>
      <c r="BE245" s="215">
        <f t="shared" si="84"/>
        <v>0</v>
      </c>
      <c r="BF245" s="215">
        <f t="shared" si="85"/>
        <v>0</v>
      </c>
      <c r="BG245" s="215">
        <f t="shared" si="86"/>
        <v>0</v>
      </c>
      <c r="BH245" s="215">
        <f t="shared" si="87"/>
        <v>0</v>
      </c>
      <c r="BI245" s="215">
        <f t="shared" si="88"/>
        <v>0</v>
      </c>
      <c r="BJ245" s="24" t="s">
        <v>24</v>
      </c>
      <c r="BK245" s="215">
        <f t="shared" si="89"/>
        <v>0</v>
      </c>
      <c r="BL245" s="24" t="s">
        <v>187</v>
      </c>
      <c r="BM245" s="24" t="s">
        <v>1105</v>
      </c>
    </row>
    <row r="246" spans="2:65" s="1" customFormat="1" ht="22.5" customHeight="1">
      <c r="B246" s="41"/>
      <c r="C246" s="204" t="s">
        <v>195</v>
      </c>
      <c r="D246" s="204" t="s">
        <v>182</v>
      </c>
      <c r="E246" s="205" t="s">
        <v>2775</v>
      </c>
      <c r="F246" s="206" t="s">
        <v>2720</v>
      </c>
      <c r="G246" s="207" t="s">
        <v>771</v>
      </c>
      <c r="H246" s="208">
        <v>5</v>
      </c>
      <c r="I246" s="209"/>
      <c r="J246" s="210">
        <f t="shared" si="80"/>
        <v>0</v>
      </c>
      <c r="K246" s="206" t="s">
        <v>2237</v>
      </c>
      <c r="L246" s="61"/>
      <c r="M246" s="211" t="s">
        <v>22</v>
      </c>
      <c r="N246" s="212" t="s">
        <v>47</v>
      </c>
      <c r="O246" s="42"/>
      <c r="P246" s="213">
        <f t="shared" si="81"/>
        <v>0</v>
      </c>
      <c r="Q246" s="213">
        <v>0</v>
      </c>
      <c r="R246" s="213">
        <f t="shared" si="82"/>
        <v>0</v>
      </c>
      <c r="S246" s="213">
        <v>0</v>
      </c>
      <c r="T246" s="214">
        <f t="shared" si="83"/>
        <v>0</v>
      </c>
      <c r="AR246" s="24" t="s">
        <v>187</v>
      </c>
      <c r="AT246" s="24" t="s">
        <v>182</v>
      </c>
      <c r="AU246" s="24" t="s">
        <v>84</v>
      </c>
      <c r="AY246" s="24" t="s">
        <v>179</v>
      </c>
      <c r="BE246" s="215">
        <f t="shared" si="84"/>
        <v>0</v>
      </c>
      <c r="BF246" s="215">
        <f t="shared" si="85"/>
        <v>0</v>
      </c>
      <c r="BG246" s="215">
        <f t="shared" si="86"/>
        <v>0</v>
      </c>
      <c r="BH246" s="215">
        <f t="shared" si="87"/>
        <v>0</v>
      </c>
      <c r="BI246" s="215">
        <f t="shared" si="88"/>
        <v>0</v>
      </c>
      <c r="BJ246" s="24" t="s">
        <v>24</v>
      </c>
      <c r="BK246" s="215">
        <f t="shared" si="89"/>
        <v>0</v>
      </c>
      <c r="BL246" s="24" t="s">
        <v>187</v>
      </c>
      <c r="BM246" s="24" t="s">
        <v>1108</v>
      </c>
    </row>
    <row r="247" spans="2:65" s="1" customFormat="1" ht="22.5" customHeight="1">
      <c r="B247" s="41"/>
      <c r="C247" s="204" t="s">
        <v>215</v>
      </c>
      <c r="D247" s="204" t="s">
        <v>182</v>
      </c>
      <c r="E247" s="205" t="s">
        <v>2776</v>
      </c>
      <c r="F247" s="206" t="s">
        <v>2722</v>
      </c>
      <c r="G247" s="207" t="s">
        <v>771</v>
      </c>
      <c r="H247" s="208">
        <v>4</v>
      </c>
      <c r="I247" s="209"/>
      <c r="J247" s="210">
        <f t="shared" si="80"/>
        <v>0</v>
      </c>
      <c r="K247" s="206" t="s">
        <v>2237</v>
      </c>
      <c r="L247" s="61"/>
      <c r="M247" s="211" t="s">
        <v>22</v>
      </c>
      <c r="N247" s="212" t="s">
        <v>47</v>
      </c>
      <c r="O247" s="42"/>
      <c r="P247" s="213">
        <f t="shared" si="81"/>
        <v>0</v>
      </c>
      <c r="Q247" s="213">
        <v>0</v>
      </c>
      <c r="R247" s="213">
        <f t="shared" si="82"/>
        <v>0</v>
      </c>
      <c r="S247" s="213">
        <v>0</v>
      </c>
      <c r="T247" s="214">
        <f t="shared" si="83"/>
        <v>0</v>
      </c>
      <c r="AR247" s="24" t="s">
        <v>187</v>
      </c>
      <c r="AT247" s="24" t="s">
        <v>182</v>
      </c>
      <c r="AU247" s="24" t="s">
        <v>84</v>
      </c>
      <c r="AY247" s="24" t="s">
        <v>179</v>
      </c>
      <c r="BE247" s="215">
        <f t="shared" si="84"/>
        <v>0</v>
      </c>
      <c r="BF247" s="215">
        <f t="shared" si="85"/>
        <v>0</v>
      </c>
      <c r="BG247" s="215">
        <f t="shared" si="86"/>
        <v>0</v>
      </c>
      <c r="BH247" s="215">
        <f t="shared" si="87"/>
        <v>0</v>
      </c>
      <c r="BI247" s="215">
        <f t="shared" si="88"/>
        <v>0</v>
      </c>
      <c r="BJ247" s="24" t="s">
        <v>24</v>
      </c>
      <c r="BK247" s="215">
        <f t="shared" si="89"/>
        <v>0</v>
      </c>
      <c r="BL247" s="24" t="s">
        <v>187</v>
      </c>
      <c r="BM247" s="24" t="s">
        <v>1115</v>
      </c>
    </row>
    <row r="248" spans="2:65" s="1" customFormat="1" ht="22.5" customHeight="1">
      <c r="B248" s="41"/>
      <c r="C248" s="204" t="s">
        <v>200</v>
      </c>
      <c r="D248" s="204" t="s">
        <v>182</v>
      </c>
      <c r="E248" s="205" t="s">
        <v>2777</v>
      </c>
      <c r="F248" s="206" t="s">
        <v>2653</v>
      </c>
      <c r="G248" s="207" t="s">
        <v>771</v>
      </c>
      <c r="H248" s="208">
        <v>20</v>
      </c>
      <c r="I248" s="209"/>
      <c r="J248" s="210">
        <f t="shared" si="80"/>
        <v>0</v>
      </c>
      <c r="K248" s="206" t="s">
        <v>2237</v>
      </c>
      <c r="L248" s="61"/>
      <c r="M248" s="211" t="s">
        <v>22</v>
      </c>
      <c r="N248" s="212" t="s">
        <v>47</v>
      </c>
      <c r="O248" s="42"/>
      <c r="P248" s="213">
        <f t="shared" si="81"/>
        <v>0</v>
      </c>
      <c r="Q248" s="213">
        <v>0</v>
      </c>
      <c r="R248" s="213">
        <f t="shared" si="82"/>
        <v>0</v>
      </c>
      <c r="S248" s="213">
        <v>0</v>
      </c>
      <c r="T248" s="214">
        <f t="shared" si="83"/>
        <v>0</v>
      </c>
      <c r="AR248" s="24" t="s">
        <v>187</v>
      </c>
      <c r="AT248" s="24" t="s">
        <v>182</v>
      </c>
      <c r="AU248" s="24" t="s">
        <v>84</v>
      </c>
      <c r="AY248" s="24" t="s">
        <v>179</v>
      </c>
      <c r="BE248" s="215">
        <f t="shared" si="84"/>
        <v>0</v>
      </c>
      <c r="BF248" s="215">
        <f t="shared" si="85"/>
        <v>0</v>
      </c>
      <c r="BG248" s="215">
        <f t="shared" si="86"/>
        <v>0</v>
      </c>
      <c r="BH248" s="215">
        <f t="shared" si="87"/>
        <v>0</v>
      </c>
      <c r="BI248" s="215">
        <f t="shared" si="88"/>
        <v>0</v>
      </c>
      <c r="BJ248" s="24" t="s">
        <v>24</v>
      </c>
      <c r="BK248" s="215">
        <f t="shared" si="89"/>
        <v>0</v>
      </c>
      <c r="BL248" s="24" t="s">
        <v>187</v>
      </c>
      <c r="BM248" s="24" t="s">
        <v>1145</v>
      </c>
    </row>
    <row r="249" spans="2:65" s="1" customFormat="1" ht="22.5" customHeight="1">
      <c r="B249" s="41"/>
      <c r="C249" s="204" t="s">
        <v>29</v>
      </c>
      <c r="D249" s="204" t="s">
        <v>182</v>
      </c>
      <c r="E249" s="205" t="s">
        <v>2778</v>
      </c>
      <c r="F249" s="206" t="s">
        <v>2657</v>
      </c>
      <c r="G249" s="207" t="s">
        <v>2656</v>
      </c>
      <c r="H249" s="208">
        <v>6</v>
      </c>
      <c r="I249" s="209"/>
      <c r="J249" s="210">
        <f t="shared" si="80"/>
        <v>0</v>
      </c>
      <c r="K249" s="206" t="s">
        <v>2237</v>
      </c>
      <c r="L249" s="61"/>
      <c r="M249" s="211" t="s">
        <v>22</v>
      </c>
      <c r="N249" s="212" t="s">
        <v>47</v>
      </c>
      <c r="O249" s="42"/>
      <c r="P249" s="213">
        <f t="shared" si="81"/>
        <v>0</v>
      </c>
      <c r="Q249" s="213">
        <v>0</v>
      </c>
      <c r="R249" s="213">
        <f t="shared" si="82"/>
        <v>0</v>
      </c>
      <c r="S249" s="213">
        <v>0</v>
      </c>
      <c r="T249" s="214">
        <f t="shared" si="83"/>
        <v>0</v>
      </c>
      <c r="AR249" s="24" t="s">
        <v>187</v>
      </c>
      <c r="AT249" s="24" t="s">
        <v>182</v>
      </c>
      <c r="AU249" s="24" t="s">
        <v>84</v>
      </c>
      <c r="AY249" s="24" t="s">
        <v>179</v>
      </c>
      <c r="BE249" s="215">
        <f t="shared" si="84"/>
        <v>0</v>
      </c>
      <c r="BF249" s="215">
        <f t="shared" si="85"/>
        <v>0</v>
      </c>
      <c r="BG249" s="215">
        <f t="shared" si="86"/>
        <v>0</v>
      </c>
      <c r="BH249" s="215">
        <f t="shared" si="87"/>
        <v>0</v>
      </c>
      <c r="BI249" s="215">
        <f t="shared" si="88"/>
        <v>0</v>
      </c>
      <c r="BJ249" s="24" t="s">
        <v>24</v>
      </c>
      <c r="BK249" s="215">
        <f t="shared" si="89"/>
        <v>0</v>
      </c>
      <c r="BL249" s="24" t="s">
        <v>187</v>
      </c>
      <c r="BM249" s="24" t="s">
        <v>1520</v>
      </c>
    </row>
    <row r="250" spans="2:65" s="11" customFormat="1" ht="37.35" customHeight="1">
      <c r="B250" s="187"/>
      <c r="C250" s="188"/>
      <c r="D250" s="201" t="s">
        <v>75</v>
      </c>
      <c r="E250" s="273" t="s">
        <v>2779</v>
      </c>
      <c r="F250" s="273" t="s">
        <v>2780</v>
      </c>
      <c r="G250" s="188"/>
      <c r="H250" s="188"/>
      <c r="I250" s="191"/>
      <c r="J250" s="274">
        <f>BK250</f>
        <v>0</v>
      </c>
      <c r="K250" s="188"/>
      <c r="L250" s="193"/>
      <c r="M250" s="194"/>
      <c r="N250" s="195"/>
      <c r="O250" s="195"/>
      <c r="P250" s="196">
        <f>SUM(P251:P256)</f>
        <v>0</v>
      </c>
      <c r="Q250" s="195"/>
      <c r="R250" s="196">
        <f>SUM(R251:R256)</f>
        <v>0</v>
      </c>
      <c r="S250" s="195"/>
      <c r="T250" s="197">
        <f>SUM(T251:T256)</f>
        <v>0</v>
      </c>
      <c r="AR250" s="198" t="s">
        <v>24</v>
      </c>
      <c r="AT250" s="199" t="s">
        <v>75</v>
      </c>
      <c r="AU250" s="199" t="s">
        <v>76</v>
      </c>
      <c r="AY250" s="198" t="s">
        <v>179</v>
      </c>
      <c r="BK250" s="200">
        <f>SUM(BK251:BK256)</f>
        <v>0</v>
      </c>
    </row>
    <row r="251" spans="2:65" s="1" customFormat="1" ht="22.5" customHeight="1">
      <c r="B251" s="41"/>
      <c r="C251" s="204" t="s">
        <v>24</v>
      </c>
      <c r="D251" s="204" t="s">
        <v>182</v>
      </c>
      <c r="E251" s="205" t="s">
        <v>2660</v>
      </c>
      <c r="F251" s="206" t="s">
        <v>2661</v>
      </c>
      <c r="G251" s="207" t="s">
        <v>771</v>
      </c>
      <c r="H251" s="208">
        <v>2</v>
      </c>
      <c r="I251" s="209"/>
      <c r="J251" s="210">
        <f t="shared" ref="J251:J256" si="90">ROUND(I251*H251,2)</f>
        <v>0</v>
      </c>
      <c r="K251" s="206" t="s">
        <v>2237</v>
      </c>
      <c r="L251" s="61"/>
      <c r="M251" s="211" t="s">
        <v>22</v>
      </c>
      <c r="N251" s="212" t="s">
        <v>47</v>
      </c>
      <c r="O251" s="42"/>
      <c r="P251" s="213">
        <f t="shared" ref="P251:P256" si="91">O251*H251</f>
        <v>0</v>
      </c>
      <c r="Q251" s="213">
        <v>0</v>
      </c>
      <c r="R251" s="213">
        <f t="shared" ref="R251:R256" si="92">Q251*H251</f>
        <v>0</v>
      </c>
      <c r="S251" s="213">
        <v>0</v>
      </c>
      <c r="T251" s="214">
        <f t="shared" ref="T251:T256" si="93">S251*H251</f>
        <v>0</v>
      </c>
      <c r="AR251" s="24" t="s">
        <v>187</v>
      </c>
      <c r="AT251" s="24" t="s">
        <v>182</v>
      </c>
      <c r="AU251" s="24" t="s">
        <v>24</v>
      </c>
      <c r="AY251" s="24" t="s">
        <v>179</v>
      </c>
      <c r="BE251" s="215">
        <f t="shared" ref="BE251:BE256" si="94">IF(N251="základní",J251,0)</f>
        <v>0</v>
      </c>
      <c r="BF251" s="215">
        <f t="shared" ref="BF251:BF256" si="95">IF(N251="snížená",J251,0)</f>
        <v>0</v>
      </c>
      <c r="BG251" s="215">
        <f t="shared" ref="BG251:BG256" si="96">IF(N251="zákl. přenesená",J251,0)</f>
        <v>0</v>
      </c>
      <c r="BH251" s="215">
        <f t="shared" ref="BH251:BH256" si="97">IF(N251="sníž. přenesená",J251,0)</f>
        <v>0</v>
      </c>
      <c r="BI251" s="215">
        <f t="shared" ref="BI251:BI256" si="98">IF(N251="nulová",J251,0)</f>
        <v>0</v>
      </c>
      <c r="BJ251" s="24" t="s">
        <v>24</v>
      </c>
      <c r="BK251" s="215">
        <f t="shared" ref="BK251:BK256" si="99">ROUND(I251*H251,2)</f>
        <v>0</v>
      </c>
      <c r="BL251" s="24" t="s">
        <v>187</v>
      </c>
      <c r="BM251" s="24" t="s">
        <v>1540</v>
      </c>
    </row>
    <row r="252" spans="2:65" s="1" customFormat="1" ht="22.5" customHeight="1">
      <c r="B252" s="41"/>
      <c r="C252" s="204" t="s">
        <v>84</v>
      </c>
      <c r="D252" s="204" t="s">
        <v>182</v>
      </c>
      <c r="E252" s="205" t="s">
        <v>2662</v>
      </c>
      <c r="F252" s="206" t="s">
        <v>2663</v>
      </c>
      <c r="G252" s="207" t="s">
        <v>771</v>
      </c>
      <c r="H252" s="208">
        <v>9</v>
      </c>
      <c r="I252" s="209"/>
      <c r="J252" s="210">
        <f t="shared" si="90"/>
        <v>0</v>
      </c>
      <c r="K252" s="206" t="s">
        <v>2237</v>
      </c>
      <c r="L252" s="61"/>
      <c r="M252" s="211" t="s">
        <v>22</v>
      </c>
      <c r="N252" s="212" t="s">
        <v>47</v>
      </c>
      <c r="O252" s="42"/>
      <c r="P252" s="213">
        <f t="shared" si="91"/>
        <v>0</v>
      </c>
      <c r="Q252" s="213">
        <v>0</v>
      </c>
      <c r="R252" s="213">
        <f t="shared" si="92"/>
        <v>0</v>
      </c>
      <c r="S252" s="213">
        <v>0</v>
      </c>
      <c r="T252" s="214">
        <f t="shared" si="93"/>
        <v>0</v>
      </c>
      <c r="AR252" s="24" t="s">
        <v>187</v>
      </c>
      <c r="AT252" s="24" t="s">
        <v>182</v>
      </c>
      <c r="AU252" s="24" t="s">
        <v>24</v>
      </c>
      <c r="AY252" s="24" t="s">
        <v>179</v>
      </c>
      <c r="BE252" s="215">
        <f t="shared" si="94"/>
        <v>0</v>
      </c>
      <c r="BF252" s="215">
        <f t="shared" si="95"/>
        <v>0</v>
      </c>
      <c r="BG252" s="215">
        <f t="shared" si="96"/>
        <v>0</v>
      </c>
      <c r="BH252" s="215">
        <f t="shared" si="97"/>
        <v>0</v>
      </c>
      <c r="BI252" s="215">
        <f t="shared" si="98"/>
        <v>0</v>
      </c>
      <c r="BJ252" s="24" t="s">
        <v>24</v>
      </c>
      <c r="BK252" s="215">
        <f t="shared" si="99"/>
        <v>0</v>
      </c>
      <c r="BL252" s="24" t="s">
        <v>187</v>
      </c>
      <c r="BM252" s="24" t="s">
        <v>1211</v>
      </c>
    </row>
    <row r="253" spans="2:65" s="1" customFormat="1" ht="22.5" customHeight="1">
      <c r="B253" s="41"/>
      <c r="C253" s="204" t="s">
        <v>197</v>
      </c>
      <c r="D253" s="204" t="s">
        <v>182</v>
      </c>
      <c r="E253" s="205" t="s">
        <v>2664</v>
      </c>
      <c r="F253" s="206" t="s">
        <v>2665</v>
      </c>
      <c r="G253" s="207" t="s">
        <v>372</v>
      </c>
      <c r="H253" s="208">
        <v>15</v>
      </c>
      <c r="I253" s="209"/>
      <c r="J253" s="210">
        <f t="shared" si="90"/>
        <v>0</v>
      </c>
      <c r="K253" s="206" t="s">
        <v>2237</v>
      </c>
      <c r="L253" s="61"/>
      <c r="M253" s="211" t="s">
        <v>22</v>
      </c>
      <c r="N253" s="212" t="s">
        <v>47</v>
      </c>
      <c r="O253" s="42"/>
      <c r="P253" s="213">
        <f t="shared" si="91"/>
        <v>0</v>
      </c>
      <c r="Q253" s="213">
        <v>0</v>
      </c>
      <c r="R253" s="213">
        <f t="shared" si="92"/>
        <v>0</v>
      </c>
      <c r="S253" s="213">
        <v>0</v>
      </c>
      <c r="T253" s="214">
        <f t="shared" si="93"/>
        <v>0</v>
      </c>
      <c r="AR253" s="24" t="s">
        <v>187</v>
      </c>
      <c r="AT253" s="24" t="s">
        <v>182</v>
      </c>
      <c r="AU253" s="24" t="s">
        <v>24</v>
      </c>
      <c r="AY253" s="24" t="s">
        <v>179</v>
      </c>
      <c r="BE253" s="215">
        <f t="shared" si="94"/>
        <v>0</v>
      </c>
      <c r="BF253" s="215">
        <f t="shared" si="95"/>
        <v>0</v>
      </c>
      <c r="BG253" s="215">
        <f t="shared" si="96"/>
        <v>0</v>
      </c>
      <c r="BH253" s="215">
        <f t="shared" si="97"/>
        <v>0</v>
      </c>
      <c r="BI253" s="215">
        <f t="shared" si="98"/>
        <v>0</v>
      </c>
      <c r="BJ253" s="24" t="s">
        <v>24</v>
      </c>
      <c r="BK253" s="215">
        <f t="shared" si="99"/>
        <v>0</v>
      </c>
      <c r="BL253" s="24" t="s">
        <v>187</v>
      </c>
      <c r="BM253" s="24" t="s">
        <v>1214</v>
      </c>
    </row>
    <row r="254" spans="2:65" s="1" customFormat="1" ht="22.5" customHeight="1">
      <c r="B254" s="41"/>
      <c r="C254" s="204" t="s">
        <v>187</v>
      </c>
      <c r="D254" s="204" t="s">
        <v>182</v>
      </c>
      <c r="E254" s="205" t="s">
        <v>2666</v>
      </c>
      <c r="F254" s="206" t="s">
        <v>2667</v>
      </c>
      <c r="G254" s="207" t="s">
        <v>372</v>
      </c>
      <c r="H254" s="208">
        <v>15</v>
      </c>
      <c r="I254" s="209"/>
      <c r="J254" s="210">
        <f t="shared" si="90"/>
        <v>0</v>
      </c>
      <c r="K254" s="206" t="s">
        <v>2237</v>
      </c>
      <c r="L254" s="61"/>
      <c r="M254" s="211" t="s">
        <v>22</v>
      </c>
      <c r="N254" s="212" t="s">
        <v>47</v>
      </c>
      <c r="O254" s="42"/>
      <c r="P254" s="213">
        <f t="shared" si="91"/>
        <v>0</v>
      </c>
      <c r="Q254" s="213">
        <v>0</v>
      </c>
      <c r="R254" s="213">
        <f t="shared" si="92"/>
        <v>0</v>
      </c>
      <c r="S254" s="213">
        <v>0</v>
      </c>
      <c r="T254" s="214">
        <f t="shared" si="93"/>
        <v>0</v>
      </c>
      <c r="AR254" s="24" t="s">
        <v>187</v>
      </c>
      <c r="AT254" s="24" t="s">
        <v>182</v>
      </c>
      <c r="AU254" s="24" t="s">
        <v>24</v>
      </c>
      <c r="AY254" s="24" t="s">
        <v>179</v>
      </c>
      <c r="BE254" s="215">
        <f t="shared" si="94"/>
        <v>0</v>
      </c>
      <c r="BF254" s="215">
        <f t="shared" si="95"/>
        <v>0</v>
      </c>
      <c r="BG254" s="215">
        <f t="shared" si="96"/>
        <v>0</v>
      </c>
      <c r="BH254" s="215">
        <f t="shared" si="97"/>
        <v>0</v>
      </c>
      <c r="BI254" s="215">
        <f t="shared" si="98"/>
        <v>0</v>
      </c>
      <c r="BJ254" s="24" t="s">
        <v>24</v>
      </c>
      <c r="BK254" s="215">
        <f t="shared" si="99"/>
        <v>0</v>
      </c>
      <c r="BL254" s="24" t="s">
        <v>187</v>
      </c>
      <c r="BM254" s="24" t="s">
        <v>1571</v>
      </c>
    </row>
    <row r="255" spans="2:65" s="1" customFormat="1" ht="22.5" customHeight="1">
      <c r="B255" s="41"/>
      <c r="C255" s="204" t="s">
        <v>203</v>
      </c>
      <c r="D255" s="204" t="s">
        <v>182</v>
      </c>
      <c r="E255" s="205" t="s">
        <v>2668</v>
      </c>
      <c r="F255" s="206" t="s">
        <v>2669</v>
      </c>
      <c r="G255" s="207" t="s">
        <v>372</v>
      </c>
      <c r="H255" s="208">
        <v>5</v>
      </c>
      <c r="I255" s="209"/>
      <c r="J255" s="210">
        <f t="shared" si="90"/>
        <v>0</v>
      </c>
      <c r="K255" s="206" t="s">
        <v>2237</v>
      </c>
      <c r="L255" s="61"/>
      <c r="M255" s="211" t="s">
        <v>22</v>
      </c>
      <c r="N255" s="212" t="s">
        <v>47</v>
      </c>
      <c r="O255" s="42"/>
      <c r="P255" s="213">
        <f t="shared" si="91"/>
        <v>0</v>
      </c>
      <c r="Q255" s="213">
        <v>0</v>
      </c>
      <c r="R255" s="213">
        <f t="shared" si="92"/>
        <v>0</v>
      </c>
      <c r="S255" s="213">
        <v>0</v>
      </c>
      <c r="T255" s="214">
        <f t="shared" si="93"/>
        <v>0</v>
      </c>
      <c r="AR255" s="24" t="s">
        <v>187</v>
      </c>
      <c r="AT255" s="24" t="s">
        <v>182</v>
      </c>
      <c r="AU255" s="24" t="s">
        <v>24</v>
      </c>
      <c r="AY255" s="24" t="s">
        <v>179</v>
      </c>
      <c r="BE255" s="215">
        <f t="shared" si="94"/>
        <v>0</v>
      </c>
      <c r="BF255" s="215">
        <f t="shared" si="95"/>
        <v>0</v>
      </c>
      <c r="BG255" s="215">
        <f t="shared" si="96"/>
        <v>0</v>
      </c>
      <c r="BH255" s="215">
        <f t="shared" si="97"/>
        <v>0</v>
      </c>
      <c r="BI255" s="215">
        <f t="shared" si="98"/>
        <v>0</v>
      </c>
      <c r="BJ255" s="24" t="s">
        <v>24</v>
      </c>
      <c r="BK255" s="215">
        <f t="shared" si="99"/>
        <v>0</v>
      </c>
      <c r="BL255" s="24" t="s">
        <v>187</v>
      </c>
      <c r="BM255" s="24" t="s">
        <v>1580</v>
      </c>
    </row>
    <row r="256" spans="2:65" s="1" customFormat="1" ht="22.5" customHeight="1">
      <c r="B256" s="41"/>
      <c r="C256" s="204" t="s">
        <v>195</v>
      </c>
      <c r="D256" s="204" t="s">
        <v>182</v>
      </c>
      <c r="E256" s="205" t="s">
        <v>2670</v>
      </c>
      <c r="F256" s="206" t="s">
        <v>2671</v>
      </c>
      <c r="G256" s="207" t="s">
        <v>372</v>
      </c>
      <c r="H256" s="208">
        <v>5</v>
      </c>
      <c r="I256" s="209"/>
      <c r="J256" s="210">
        <f t="shared" si="90"/>
        <v>0</v>
      </c>
      <c r="K256" s="206" t="s">
        <v>2237</v>
      </c>
      <c r="L256" s="61"/>
      <c r="M256" s="211" t="s">
        <v>22</v>
      </c>
      <c r="N256" s="212" t="s">
        <v>47</v>
      </c>
      <c r="O256" s="42"/>
      <c r="P256" s="213">
        <f t="shared" si="91"/>
        <v>0</v>
      </c>
      <c r="Q256" s="213">
        <v>0</v>
      </c>
      <c r="R256" s="213">
        <f t="shared" si="92"/>
        <v>0</v>
      </c>
      <c r="S256" s="213">
        <v>0</v>
      </c>
      <c r="T256" s="214">
        <f t="shared" si="93"/>
        <v>0</v>
      </c>
      <c r="AR256" s="24" t="s">
        <v>187</v>
      </c>
      <c r="AT256" s="24" t="s">
        <v>182</v>
      </c>
      <c r="AU256" s="24" t="s">
        <v>24</v>
      </c>
      <c r="AY256" s="24" t="s">
        <v>179</v>
      </c>
      <c r="BE256" s="215">
        <f t="shared" si="94"/>
        <v>0</v>
      </c>
      <c r="BF256" s="215">
        <f t="shared" si="95"/>
        <v>0</v>
      </c>
      <c r="BG256" s="215">
        <f t="shared" si="96"/>
        <v>0</v>
      </c>
      <c r="BH256" s="215">
        <f t="shared" si="97"/>
        <v>0</v>
      </c>
      <c r="BI256" s="215">
        <f t="shared" si="98"/>
        <v>0</v>
      </c>
      <c r="BJ256" s="24" t="s">
        <v>24</v>
      </c>
      <c r="BK256" s="215">
        <f t="shared" si="99"/>
        <v>0</v>
      </c>
      <c r="BL256" s="24" t="s">
        <v>187</v>
      </c>
      <c r="BM256" s="24" t="s">
        <v>1590</v>
      </c>
    </row>
    <row r="257" spans="2:65" s="11" customFormat="1" ht="37.35" customHeight="1">
      <c r="B257" s="187"/>
      <c r="C257" s="188"/>
      <c r="D257" s="189" t="s">
        <v>75</v>
      </c>
      <c r="E257" s="190" t="s">
        <v>2781</v>
      </c>
      <c r="F257" s="190" t="s">
        <v>2782</v>
      </c>
      <c r="G257" s="188"/>
      <c r="H257" s="188"/>
      <c r="I257" s="191"/>
      <c r="J257" s="192">
        <f>BK257</f>
        <v>0</v>
      </c>
      <c r="K257" s="188"/>
      <c r="L257" s="193"/>
      <c r="M257" s="194"/>
      <c r="N257" s="195"/>
      <c r="O257" s="195"/>
      <c r="P257" s="196">
        <f>P258+P262+P266</f>
        <v>0</v>
      </c>
      <c r="Q257" s="195"/>
      <c r="R257" s="196">
        <f>R258+R262+R266</f>
        <v>0</v>
      </c>
      <c r="S257" s="195"/>
      <c r="T257" s="197">
        <f>T258+T262+T266</f>
        <v>0</v>
      </c>
      <c r="AR257" s="198" t="s">
        <v>24</v>
      </c>
      <c r="AT257" s="199" t="s">
        <v>75</v>
      </c>
      <c r="AU257" s="199" t="s">
        <v>76</v>
      </c>
      <c r="AY257" s="198" t="s">
        <v>179</v>
      </c>
      <c r="BK257" s="200">
        <f>BK258+BK262+BK266</f>
        <v>0</v>
      </c>
    </row>
    <row r="258" spans="2:65" s="11" customFormat="1" ht="19.899999999999999" customHeight="1">
      <c r="B258" s="187"/>
      <c r="C258" s="188"/>
      <c r="D258" s="201" t="s">
        <v>75</v>
      </c>
      <c r="E258" s="202" t="s">
        <v>2783</v>
      </c>
      <c r="F258" s="202" t="s">
        <v>2755</v>
      </c>
      <c r="G258" s="188"/>
      <c r="H258" s="188"/>
      <c r="I258" s="191"/>
      <c r="J258" s="203">
        <f>BK258</f>
        <v>0</v>
      </c>
      <c r="K258" s="188"/>
      <c r="L258" s="193"/>
      <c r="M258" s="194"/>
      <c r="N258" s="195"/>
      <c r="O258" s="195"/>
      <c r="P258" s="196">
        <f>SUM(P259:P261)</f>
        <v>0</v>
      </c>
      <c r="Q258" s="195"/>
      <c r="R258" s="196">
        <f>SUM(R259:R261)</f>
        <v>0</v>
      </c>
      <c r="S258" s="195"/>
      <c r="T258" s="197">
        <f>SUM(T259:T261)</f>
        <v>0</v>
      </c>
      <c r="AR258" s="198" t="s">
        <v>24</v>
      </c>
      <c r="AT258" s="199" t="s">
        <v>75</v>
      </c>
      <c r="AU258" s="199" t="s">
        <v>24</v>
      </c>
      <c r="AY258" s="198" t="s">
        <v>179</v>
      </c>
      <c r="BK258" s="200">
        <f>SUM(BK259:BK261)</f>
        <v>0</v>
      </c>
    </row>
    <row r="259" spans="2:65" s="1" customFormat="1" ht="22.5" customHeight="1">
      <c r="B259" s="41"/>
      <c r="C259" s="204" t="s">
        <v>24</v>
      </c>
      <c r="D259" s="204" t="s">
        <v>182</v>
      </c>
      <c r="E259" s="205" t="s">
        <v>2784</v>
      </c>
      <c r="F259" s="206" t="s">
        <v>2741</v>
      </c>
      <c r="G259" s="207" t="s">
        <v>372</v>
      </c>
      <c r="H259" s="208">
        <v>35</v>
      </c>
      <c r="I259" s="209"/>
      <c r="J259" s="210">
        <f>ROUND(I259*H259,2)</f>
        <v>0</v>
      </c>
      <c r="K259" s="206" t="s">
        <v>2237</v>
      </c>
      <c r="L259" s="61"/>
      <c r="M259" s="211" t="s">
        <v>22</v>
      </c>
      <c r="N259" s="212" t="s">
        <v>47</v>
      </c>
      <c r="O259" s="42"/>
      <c r="P259" s="213">
        <f>O259*H259</f>
        <v>0</v>
      </c>
      <c r="Q259" s="213">
        <v>0</v>
      </c>
      <c r="R259" s="213">
        <f>Q259*H259</f>
        <v>0</v>
      </c>
      <c r="S259" s="213">
        <v>0</v>
      </c>
      <c r="T259" s="214">
        <f>S259*H259</f>
        <v>0</v>
      </c>
      <c r="AR259" s="24" t="s">
        <v>187</v>
      </c>
      <c r="AT259" s="24" t="s">
        <v>182</v>
      </c>
      <c r="AU259" s="24" t="s">
        <v>84</v>
      </c>
      <c r="AY259" s="24" t="s">
        <v>179</v>
      </c>
      <c r="BE259" s="215">
        <f>IF(N259="základní",J259,0)</f>
        <v>0</v>
      </c>
      <c r="BF259" s="215">
        <f>IF(N259="snížená",J259,0)</f>
        <v>0</v>
      </c>
      <c r="BG259" s="215">
        <f>IF(N259="zákl. přenesená",J259,0)</f>
        <v>0</v>
      </c>
      <c r="BH259" s="215">
        <f>IF(N259="sníž. přenesená",J259,0)</f>
        <v>0</v>
      </c>
      <c r="BI259" s="215">
        <f>IF(N259="nulová",J259,0)</f>
        <v>0</v>
      </c>
      <c r="BJ259" s="24" t="s">
        <v>24</v>
      </c>
      <c r="BK259" s="215">
        <f>ROUND(I259*H259,2)</f>
        <v>0</v>
      </c>
      <c r="BL259" s="24" t="s">
        <v>187</v>
      </c>
      <c r="BM259" s="24" t="s">
        <v>1600</v>
      </c>
    </row>
    <row r="260" spans="2:65" s="1" customFormat="1" ht="22.5" customHeight="1">
      <c r="B260" s="41"/>
      <c r="C260" s="204" t="s">
        <v>84</v>
      </c>
      <c r="D260" s="204" t="s">
        <v>182</v>
      </c>
      <c r="E260" s="205" t="s">
        <v>2785</v>
      </c>
      <c r="F260" s="206" t="s">
        <v>2681</v>
      </c>
      <c r="G260" s="207" t="s">
        <v>372</v>
      </c>
      <c r="H260" s="208">
        <v>75</v>
      </c>
      <c r="I260" s="209"/>
      <c r="J260" s="210">
        <f>ROUND(I260*H260,2)</f>
        <v>0</v>
      </c>
      <c r="K260" s="206" t="s">
        <v>2237</v>
      </c>
      <c r="L260" s="61"/>
      <c r="M260" s="211" t="s">
        <v>22</v>
      </c>
      <c r="N260" s="212" t="s">
        <v>47</v>
      </c>
      <c r="O260" s="42"/>
      <c r="P260" s="213">
        <f>O260*H260</f>
        <v>0</v>
      </c>
      <c r="Q260" s="213">
        <v>0</v>
      </c>
      <c r="R260" s="213">
        <f>Q260*H260</f>
        <v>0</v>
      </c>
      <c r="S260" s="213">
        <v>0</v>
      </c>
      <c r="T260" s="214">
        <f>S260*H260</f>
        <v>0</v>
      </c>
      <c r="AR260" s="24" t="s">
        <v>187</v>
      </c>
      <c r="AT260" s="24" t="s">
        <v>182</v>
      </c>
      <c r="AU260" s="24" t="s">
        <v>84</v>
      </c>
      <c r="AY260" s="24" t="s">
        <v>179</v>
      </c>
      <c r="BE260" s="215">
        <f>IF(N260="základní",J260,0)</f>
        <v>0</v>
      </c>
      <c r="BF260" s="215">
        <f>IF(N260="snížená",J260,0)</f>
        <v>0</v>
      </c>
      <c r="BG260" s="215">
        <f>IF(N260="zákl. přenesená",J260,0)</f>
        <v>0</v>
      </c>
      <c r="BH260" s="215">
        <f>IF(N260="sníž. přenesená",J260,0)</f>
        <v>0</v>
      </c>
      <c r="BI260" s="215">
        <f>IF(N260="nulová",J260,0)</f>
        <v>0</v>
      </c>
      <c r="BJ260" s="24" t="s">
        <v>24</v>
      </c>
      <c r="BK260" s="215">
        <f>ROUND(I260*H260,2)</f>
        <v>0</v>
      </c>
      <c r="BL260" s="24" t="s">
        <v>187</v>
      </c>
      <c r="BM260" s="24" t="s">
        <v>1613</v>
      </c>
    </row>
    <row r="261" spans="2:65" s="1" customFormat="1" ht="27">
      <c r="B261" s="41"/>
      <c r="C261" s="63"/>
      <c r="D261" s="218" t="s">
        <v>936</v>
      </c>
      <c r="E261" s="63"/>
      <c r="F261" s="267" t="s">
        <v>2758</v>
      </c>
      <c r="G261" s="63"/>
      <c r="H261" s="63"/>
      <c r="I261" s="172"/>
      <c r="J261" s="63"/>
      <c r="K261" s="63"/>
      <c r="L261" s="61"/>
      <c r="M261" s="268"/>
      <c r="N261" s="42"/>
      <c r="O261" s="42"/>
      <c r="P261" s="42"/>
      <c r="Q261" s="42"/>
      <c r="R261" s="42"/>
      <c r="S261" s="42"/>
      <c r="T261" s="78"/>
      <c r="AT261" s="24" t="s">
        <v>936</v>
      </c>
      <c r="AU261" s="24" t="s">
        <v>84</v>
      </c>
    </row>
    <row r="262" spans="2:65" s="11" customFormat="1" ht="29.85" customHeight="1">
      <c r="B262" s="187"/>
      <c r="C262" s="188"/>
      <c r="D262" s="201" t="s">
        <v>75</v>
      </c>
      <c r="E262" s="202" t="s">
        <v>2786</v>
      </c>
      <c r="F262" s="202" t="s">
        <v>2760</v>
      </c>
      <c r="G262" s="188"/>
      <c r="H262" s="188"/>
      <c r="I262" s="191"/>
      <c r="J262" s="203">
        <f>BK262</f>
        <v>0</v>
      </c>
      <c r="K262" s="188"/>
      <c r="L262" s="193"/>
      <c r="M262" s="194"/>
      <c r="N262" s="195"/>
      <c r="O262" s="195"/>
      <c r="P262" s="196">
        <f>SUM(P263:P265)</f>
        <v>0</v>
      </c>
      <c r="Q262" s="195"/>
      <c r="R262" s="196">
        <f>SUM(R263:R265)</f>
        <v>0</v>
      </c>
      <c r="S262" s="195"/>
      <c r="T262" s="197">
        <f>SUM(T263:T265)</f>
        <v>0</v>
      </c>
      <c r="AR262" s="198" t="s">
        <v>24</v>
      </c>
      <c r="AT262" s="199" t="s">
        <v>75</v>
      </c>
      <c r="AU262" s="199" t="s">
        <v>24</v>
      </c>
      <c r="AY262" s="198" t="s">
        <v>179</v>
      </c>
      <c r="BK262" s="200">
        <f>SUM(BK263:BK265)</f>
        <v>0</v>
      </c>
    </row>
    <row r="263" spans="2:65" s="1" customFormat="1" ht="22.5" customHeight="1">
      <c r="B263" s="41"/>
      <c r="C263" s="204" t="s">
        <v>24</v>
      </c>
      <c r="D263" s="204" t="s">
        <v>182</v>
      </c>
      <c r="E263" s="205" t="s">
        <v>2761</v>
      </c>
      <c r="F263" s="206" t="s">
        <v>2762</v>
      </c>
      <c r="G263" s="207" t="s">
        <v>372</v>
      </c>
      <c r="H263" s="208">
        <v>200</v>
      </c>
      <c r="I263" s="209"/>
      <c r="J263" s="210">
        <f>ROUND(I263*H263,2)</f>
        <v>0</v>
      </c>
      <c r="K263" s="206" t="s">
        <v>2237</v>
      </c>
      <c r="L263" s="61"/>
      <c r="M263" s="211" t="s">
        <v>22</v>
      </c>
      <c r="N263" s="212" t="s">
        <v>47</v>
      </c>
      <c r="O263" s="42"/>
      <c r="P263" s="213">
        <f>O263*H263</f>
        <v>0</v>
      </c>
      <c r="Q263" s="213">
        <v>0</v>
      </c>
      <c r="R263" s="213">
        <f>Q263*H263</f>
        <v>0</v>
      </c>
      <c r="S263" s="213">
        <v>0</v>
      </c>
      <c r="T263" s="214">
        <f>S263*H263</f>
        <v>0</v>
      </c>
      <c r="AR263" s="24" t="s">
        <v>187</v>
      </c>
      <c r="AT263" s="24" t="s">
        <v>182</v>
      </c>
      <c r="AU263" s="24" t="s">
        <v>84</v>
      </c>
      <c r="AY263" s="24" t="s">
        <v>179</v>
      </c>
      <c r="BE263" s="215">
        <f>IF(N263="základní",J263,0)</f>
        <v>0</v>
      </c>
      <c r="BF263" s="215">
        <f>IF(N263="snížená",J263,0)</f>
        <v>0</v>
      </c>
      <c r="BG263" s="215">
        <f>IF(N263="zákl. přenesená",J263,0)</f>
        <v>0</v>
      </c>
      <c r="BH263" s="215">
        <f>IF(N263="sníž. přenesená",J263,0)</f>
        <v>0</v>
      </c>
      <c r="BI263" s="215">
        <f>IF(N263="nulová",J263,0)</f>
        <v>0</v>
      </c>
      <c r="BJ263" s="24" t="s">
        <v>24</v>
      </c>
      <c r="BK263" s="215">
        <f>ROUND(I263*H263,2)</f>
        <v>0</v>
      </c>
      <c r="BL263" s="24" t="s">
        <v>187</v>
      </c>
      <c r="BM263" s="24" t="s">
        <v>1624</v>
      </c>
    </row>
    <row r="264" spans="2:65" s="1" customFormat="1" ht="22.5" customHeight="1">
      <c r="B264" s="41"/>
      <c r="C264" s="204" t="s">
        <v>84</v>
      </c>
      <c r="D264" s="204" t="s">
        <v>182</v>
      </c>
      <c r="E264" s="205" t="s">
        <v>2763</v>
      </c>
      <c r="F264" s="206" t="s">
        <v>2718</v>
      </c>
      <c r="G264" s="207" t="s">
        <v>771</v>
      </c>
      <c r="H264" s="208">
        <v>37</v>
      </c>
      <c r="I264" s="209"/>
      <c r="J264" s="210">
        <f>ROUND(I264*H264,2)</f>
        <v>0</v>
      </c>
      <c r="K264" s="206" t="s">
        <v>2237</v>
      </c>
      <c r="L264" s="61"/>
      <c r="M264" s="211" t="s">
        <v>22</v>
      </c>
      <c r="N264" s="212" t="s">
        <v>47</v>
      </c>
      <c r="O264" s="42"/>
      <c r="P264" s="213">
        <f>O264*H264</f>
        <v>0</v>
      </c>
      <c r="Q264" s="213">
        <v>0</v>
      </c>
      <c r="R264" s="213">
        <f>Q264*H264</f>
        <v>0</v>
      </c>
      <c r="S264" s="213">
        <v>0</v>
      </c>
      <c r="T264" s="214">
        <f>S264*H264</f>
        <v>0</v>
      </c>
      <c r="AR264" s="24" t="s">
        <v>187</v>
      </c>
      <c r="AT264" s="24" t="s">
        <v>182</v>
      </c>
      <c r="AU264" s="24" t="s">
        <v>84</v>
      </c>
      <c r="AY264" s="24" t="s">
        <v>179</v>
      </c>
      <c r="BE264" s="215">
        <f>IF(N264="základní",J264,0)</f>
        <v>0</v>
      </c>
      <c r="BF264" s="215">
        <f>IF(N264="snížená",J264,0)</f>
        <v>0</v>
      </c>
      <c r="BG264" s="215">
        <f>IF(N264="zákl. přenesená",J264,0)</f>
        <v>0</v>
      </c>
      <c r="BH264" s="215">
        <f>IF(N264="sníž. přenesená",J264,0)</f>
        <v>0</v>
      </c>
      <c r="BI264" s="215">
        <f>IF(N264="nulová",J264,0)</f>
        <v>0</v>
      </c>
      <c r="BJ264" s="24" t="s">
        <v>24</v>
      </c>
      <c r="BK264" s="215">
        <f>ROUND(I264*H264,2)</f>
        <v>0</v>
      </c>
      <c r="BL264" s="24" t="s">
        <v>187</v>
      </c>
      <c r="BM264" s="24" t="s">
        <v>1634</v>
      </c>
    </row>
    <row r="265" spans="2:65" s="1" customFormat="1" ht="27">
      <c r="B265" s="41"/>
      <c r="C265" s="63"/>
      <c r="D265" s="218" t="s">
        <v>936</v>
      </c>
      <c r="E265" s="63"/>
      <c r="F265" s="267" t="s">
        <v>2764</v>
      </c>
      <c r="G265" s="63"/>
      <c r="H265" s="63"/>
      <c r="I265" s="172"/>
      <c r="J265" s="63"/>
      <c r="K265" s="63"/>
      <c r="L265" s="61"/>
      <c r="M265" s="268"/>
      <c r="N265" s="42"/>
      <c r="O265" s="42"/>
      <c r="P265" s="42"/>
      <c r="Q265" s="42"/>
      <c r="R265" s="42"/>
      <c r="S265" s="42"/>
      <c r="T265" s="78"/>
      <c r="AT265" s="24" t="s">
        <v>936</v>
      </c>
      <c r="AU265" s="24" t="s">
        <v>84</v>
      </c>
    </row>
    <row r="266" spans="2:65" s="11" customFormat="1" ht="29.85" customHeight="1">
      <c r="B266" s="187"/>
      <c r="C266" s="188"/>
      <c r="D266" s="201" t="s">
        <v>75</v>
      </c>
      <c r="E266" s="202" t="s">
        <v>2787</v>
      </c>
      <c r="F266" s="202" t="s">
        <v>2766</v>
      </c>
      <c r="G266" s="188"/>
      <c r="H266" s="188"/>
      <c r="I266" s="191"/>
      <c r="J266" s="203">
        <f>BK266</f>
        <v>0</v>
      </c>
      <c r="K266" s="188"/>
      <c r="L266" s="193"/>
      <c r="M266" s="194"/>
      <c r="N266" s="195"/>
      <c r="O266" s="195"/>
      <c r="P266" s="196">
        <f>SUM(P267:P275)</f>
        <v>0</v>
      </c>
      <c r="Q266" s="195"/>
      <c r="R266" s="196">
        <f>SUM(R267:R275)</f>
        <v>0</v>
      </c>
      <c r="S266" s="195"/>
      <c r="T266" s="197">
        <f>SUM(T267:T275)</f>
        <v>0</v>
      </c>
      <c r="AR266" s="198" t="s">
        <v>24</v>
      </c>
      <c r="AT266" s="199" t="s">
        <v>75</v>
      </c>
      <c r="AU266" s="199" t="s">
        <v>24</v>
      </c>
      <c r="AY266" s="198" t="s">
        <v>179</v>
      </c>
      <c r="BK266" s="200">
        <f>SUM(BK267:BK275)</f>
        <v>0</v>
      </c>
    </row>
    <row r="267" spans="2:65" s="1" customFormat="1" ht="22.5" customHeight="1">
      <c r="B267" s="41"/>
      <c r="C267" s="204" t="s">
        <v>24</v>
      </c>
      <c r="D267" s="204" t="s">
        <v>182</v>
      </c>
      <c r="E267" s="205" t="s">
        <v>2788</v>
      </c>
      <c r="F267" s="206" t="s">
        <v>2789</v>
      </c>
      <c r="G267" s="207" t="s">
        <v>771</v>
      </c>
      <c r="H267" s="208">
        <v>4</v>
      </c>
      <c r="I267" s="209"/>
      <c r="J267" s="210">
        <f t="shared" ref="J267:J275" si="100">ROUND(I267*H267,2)</f>
        <v>0</v>
      </c>
      <c r="K267" s="206" t="s">
        <v>2237</v>
      </c>
      <c r="L267" s="61"/>
      <c r="M267" s="211" t="s">
        <v>22</v>
      </c>
      <c r="N267" s="212" t="s">
        <v>47</v>
      </c>
      <c r="O267" s="42"/>
      <c r="P267" s="213">
        <f t="shared" ref="P267:P275" si="101">O267*H267</f>
        <v>0</v>
      </c>
      <c r="Q267" s="213">
        <v>0</v>
      </c>
      <c r="R267" s="213">
        <f t="shared" ref="R267:R275" si="102">Q267*H267</f>
        <v>0</v>
      </c>
      <c r="S267" s="213">
        <v>0</v>
      </c>
      <c r="T267" s="214">
        <f t="shared" ref="T267:T275" si="103">S267*H267</f>
        <v>0</v>
      </c>
      <c r="AR267" s="24" t="s">
        <v>187</v>
      </c>
      <c r="AT267" s="24" t="s">
        <v>182</v>
      </c>
      <c r="AU267" s="24" t="s">
        <v>84</v>
      </c>
      <c r="AY267" s="24" t="s">
        <v>179</v>
      </c>
      <c r="BE267" s="215">
        <f t="shared" ref="BE267:BE275" si="104">IF(N267="základní",J267,0)</f>
        <v>0</v>
      </c>
      <c r="BF267" s="215">
        <f t="shared" ref="BF267:BF275" si="105">IF(N267="snížená",J267,0)</f>
        <v>0</v>
      </c>
      <c r="BG267" s="215">
        <f t="shared" ref="BG267:BG275" si="106">IF(N267="zákl. přenesená",J267,0)</f>
        <v>0</v>
      </c>
      <c r="BH267" s="215">
        <f t="shared" ref="BH267:BH275" si="107">IF(N267="sníž. přenesená",J267,0)</f>
        <v>0</v>
      </c>
      <c r="BI267" s="215">
        <f t="shared" ref="BI267:BI275" si="108">IF(N267="nulová",J267,0)</f>
        <v>0</v>
      </c>
      <c r="BJ267" s="24" t="s">
        <v>24</v>
      </c>
      <c r="BK267" s="215">
        <f t="shared" ref="BK267:BK275" si="109">ROUND(I267*H267,2)</f>
        <v>0</v>
      </c>
      <c r="BL267" s="24" t="s">
        <v>187</v>
      </c>
      <c r="BM267" s="24" t="s">
        <v>1642</v>
      </c>
    </row>
    <row r="268" spans="2:65" s="1" customFormat="1" ht="22.5" customHeight="1">
      <c r="B268" s="41"/>
      <c r="C268" s="204" t="s">
        <v>84</v>
      </c>
      <c r="D268" s="204" t="s">
        <v>182</v>
      </c>
      <c r="E268" s="205" t="s">
        <v>2790</v>
      </c>
      <c r="F268" s="206" t="s">
        <v>2677</v>
      </c>
      <c r="G268" s="207" t="s">
        <v>372</v>
      </c>
      <c r="H268" s="208">
        <v>25</v>
      </c>
      <c r="I268" s="209"/>
      <c r="J268" s="210">
        <f t="shared" si="100"/>
        <v>0</v>
      </c>
      <c r="K268" s="206" t="s">
        <v>2237</v>
      </c>
      <c r="L268" s="61"/>
      <c r="M268" s="211" t="s">
        <v>22</v>
      </c>
      <c r="N268" s="212" t="s">
        <v>47</v>
      </c>
      <c r="O268" s="42"/>
      <c r="P268" s="213">
        <f t="shared" si="101"/>
        <v>0</v>
      </c>
      <c r="Q268" s="213">
        <v>0</v>
      </c>
      <c r="R268" s="213">
        <f t="shared" si="102"/>
        <v>0</v>
      </c>
      <c r="S268" s="213">
        <v>0</v>
      </c>
      <c r="T268" s="214">
        <f t="shared" si="103"/>
        <v>0</v>
      </c>
      <c r="AR268" s="24" t="s">
        <v>187</v>
      </c>
      <c r="AT268" s="24" t="s">
        <v>182</v>
      </c>
      <c r="AU268" s="24" t="s">
        <v>84</v>
      </c>
      <c r="AY268" s="24" t="s">
        <v>179</v>
      </c>
      <c r="BE268" s="215">
        <f t="shared" si="104"/>
        <v>0</v>
      </c>
      <c r="BF268" s="215">
        <f t="shared" si="105"/>
        <v>0</v>
      </c>
      <c r="BG268" s="215">
        <f t="shared" si="106"/>
        <v>0</v>
      </c>
      <c r="BH268" s="215">
        <f t="shared" si="107"/>
        <v>0</v>
      </c>
      <c r="BI268" s="215">
        <f t="shared" si="108"/>
        <v>0</v>
      </c>
      <c r="BJ268" s="24" t="s">
        <v>24</v>
      </c>
      <c r="BK268" s="215">
        <f t="shared" si="109"/>
        <v>0</v>
      </c>
      <c r="BL268" s="24" t="s">
        <v>187</v>
      </c>
      <c r="BM268" s="24" t="s">
        <v>1651</v>
      </c>
    </row>
    <row r="269" spans="2:65" s="1" customFormat="1" ht="22.5" customHeight="1">
      <c r="B269" s="41"/>
      <c r="C269" s="204" t="s">
        <v>197</v>
      </c>
      <c r="D269" s="204" t="s">
        <v>182</v>
      </c>
      <c r="E269" s="205" t="s">
        <v>2791</v>
      </c>
      <c r="F269" s="206" t="s">
        <v>2792</v>
      </c>
      <c r="G269" s="207" t="s">
        <v>372</v>
      </c>
      <c r="H269" s="208">
        <v>70</v>
      </c>
      <c r="I269" s="209"/>
      <c r="J269" s="210">
        <f t="shared" si="100"/>
        <v>0</v>
      </c>
      <c r="K269" s="206" t="s">
        <v>2237</v>
      </c>
      <c r="L269" s="61"/>
      <c r="M269" s="211" t="s">
        <v>22</v>
      </c>
      <c r="N269" s="212" t="s">
        <v>47</v>
      </c>
      <c r="O269" s="42"/>
      <c r="P269" s="213">
        <f t="shared" si="101"/>
        <v>0</v>
      </c>
      <c r="Q269" s="213">
        <v>0</v>
      </c>
      <c r="R269" s="213">
        <f t="shared" si="102"/>
        <v>0</v>
      </c>
      <c r="S269" s="213">
        <v>0</v>
      </c>
      <c r="T269" s="214">
        <f t="shared" si="103"/>
        <v>0</v>
      </c>
      <c r="AR269" s="24" t="s">
        <v>187</v>
      </c>
      <c r="AT269" s="24" t="s">
        <v>182</v>
      </c>
      <c r="AU269" s="24" t="s">
        <v>84</v>
      </c>
      <c r="AY269" s="24" t="s">
        <v>179</v>
      </c>
      <c r="BE269" s="215">
        <f t="shared" si="104"/>
        <v>0</v>
      </c>
      <c r="BF269" s="215">
        <f t="shared" si="105"/>
        <v>0</v>
      </c>
      <c r="BG269" s="215">
        <f t="shared" si="106"/>
        <v>0</v>
      </c>
      <c r="BH269" s="215">
        <f t="shared" si="107"/>
        <v>0</v>
      </c>
      <c r="BI269" s="215">
        <f t="shared" si="108"/>
        <v>0</v>
      </c>
      <c r="BJ269" s="24" t="s">
        <v>24</v>
      </c>
      <c r="BK269" s="215">
        <f t="shared" si="109"/>
        <v>0</v>
      </c>
      <c r="BL269" s="24" t="s">
        <v>187</v>
      </c>
      <c r="BM269" s="24" t="s">
        <v>1661</v>
      </c>
    </row>
    <row r="270" spans="2:65" s="1" customFormat="1" ht="22.5" customHeight="1">
      <c r="B270" s="41"/>
      <c r="C270" s="204" t="s">
        <v>187</v>
      </c>
      <c r="D270" s="204" t="s">
        <v>182</v>
      </c>
      <c r="E270" s="205" t="s">
        <v>2793</v>
      </c>
      <c r="F270" s="206" t="s">
        <v>2794</v>
      </c>
      <c r="G270" s="207" t="s">
        <v>372</v>
      </c>
      <c r="H270" s="208">
        <v>120</v>
      </c>
      <c r="I270" s="209"/>
      <c r="J270" s="210">
        <f t="shared" si="100"/>
        <v>0</v>
      </c>
      <c r="K270" s="206" t="s">
        <v>2237</v>
      </c>
      <c r="L270" s="61"/>
      <c r="M270" s="211" t="s">
        <v>22</v>
      </c>
      <c r="N270" s="212" t="s">
        <v>47</v>
      </c>
      <c r="O270" s="42"/>
      <c r="P270" s="213">
        <f t="shared" si="101"/>
        <v>0</v>
      </c>
      <c r="Q270" s="213">
        <v>0</v>
      </c>
      <c r="R270" s="213">
        <f t="shared" si="102"/>
        <v>0</v>
      </c>
      <c r="S270" s="213">
        <v>0</v>
      </c>
      <c r="T270" s="214">
        <f t="shared" si="103"/>
        <v>0</v>
      </c>
      <c r="AR270" s="24" t="s">
        <v>187</v>
      </c>
      <c r="AT270" s="24" t="s">
        <v>182</v>
      </c>
      <c r="AU270" s="24" t="s">
        <v>84</v>
      </c>
      <c r="AY270" s="24" t="s">
        <v>179</v>
      </c>
      <c r="BE270" s="215">
        <f t="shared" si="104"/>
        <v>0</v>
      </c>
      <c r="BF270" s="215">
        <f t="shared" si="105"/>
        <v>0</v>
      </c>
      <c r="BG270" s="215">
        <f t="shared" si="106"/>
        <v>0</v>
      </c>
      <c r="BH270" s="215">
        <f t="shared" si="107"/>
        <v>0</v>
      </c>
      <c r="BI270" s="215">
        <f t="shared" si="108"/>
        <v>0</v>
      </c>
      <c r="BJ270" s="24" t="s">
        <v>24</v>
      </c>
      <c r="BK270" s="215">
        <f t="shared" si="109"/>
        <v>0</v>
      </c>
      <c r="BL270" s="24" t="s">
        <v>187</v>
      </c>
      <c r="BM270" s="24" t="s">
        <v>1669</v>
      </c>
    </row>
    <row r="271" spans="2:65" s="1" customFormat="1" ht="22.5" customHeight="1">
      <c r="B271" s="41"/>
      <c r="C271" s="204" t="s">
        <v>203</v>
      </c>
      <c r="D271" s="204" t="s">
        <v>182</v>
      </c>
      <c r="E271" s="205" t="s">
        <v>2774</v>
      </c>
      <c r="F271" s="206" t="s">
        <v>2650</v>
      </c>
      <c r="G271" s="207" t="s">
        <v>771</v>
      </c>
      <c r="H271" s="208">
        <v>4</v>
      </c>
      <c r="I271" s="209"/>
      <c r="J271" s="210">
        <f t="shared" si="100"/>
        <v>0</v>
      </c>
      <c r="K271" s="206" t="s">
        <v>2237</v>
      </c>
      <c r="L271" s="61"/>
      <c r="M271" s="211" t="s">
        <v>22</v>
      </c>
      <c r="N271" s="212" t="s">
        <v>47</v>
      </c>
      <c r="O271" s="42"/>
      <c r="P271" s="213">
        <f t="shared" si="101"/>
        <v>0</v>
      </c>
      <c r="Q271" s="213">
        <v>0</v>
      </c>
      <c r="R271" s="213">
        <f t="shared" si="102"/>
        <v>0</v>
      </c>
      <c r="S271" s="213">
        <v>0</v>
      </c>
      <c r="T271" s="214">
        <f t="shared" si="103"/>
        <v>0</v>
      </c>
      <c r="AR271" s="24" t="s">
        <v>187</v>
      </c>
      <c r="AT271" s="24" t="s">
        <v>182</v>
      </c>
      <c r="AU271" s="24" t="s">
        <v>84</v>
      </c>
      <c r="AY271" s="24" t="s">
        <v>179</v>
      </c>
      <c r="BE271" s="215">
        <f t="shared" si="104"/>
        <v>0</v>
      </c>
      <c r="BF271" s="215">
        <f t="shared" si="105"/>
        <v>0</v>
      </c>
      <c r="BG271" s="215">
        <f t="shared" si="106"/>
        <v>0</v>
      </c>
      <c r="BH271" s="215">
        <f t="shared" si="107"/>
        <v>0</v>
      </c>
      <c r="BI271" s="215">
        <f t="shared" si="108"/>
        <v>0</v>
      </c>
      <c r="BJ271" s="24" t="s">
        <v>24</v>
      </c>
      <c r="BK271" s="215">
        <f t="shared" si="109"/>
        <v>0</v>
      </c>
      <c r="BL271" s="24" t="s">
        <v>187</v>
      </c>
      <c r="BM271" s="24" t="s">
        <v>1677</v>
      </c>
    </row>
    <row r="272" spans="2:65" s="1" customFormat="1" ht="22.5" customHeight="1">
      <c r="B272" s="41"/>
      <c r="C272" s="204" t="s">
        <v>195</v>
      </c>
      <c r="D272" s="204" t="s">
        <v>182</v>
      </c>
      <c r="E272" s="205" t="s">
        <v>2775</v>
      </c>
      <c r="F272" s="206" t="s">
        <v>2720</v>
      </c>
      <c r="G272" s="207" t="s">
        <v>771</v>
      </c>
      <c r="H272" s="208">
        <v>5</v>
      </c>
      <c r="I272" s="209"/>
      <c r="J272" s="210">
        <f t="shared" si="100"/>
        <v>0</v>
      </c>
      <c r="K272" s="206" t="s">
        <v>2237</v>
      </c>
      <c r="L272" s="61"/>
      <c r="M272" s="211" t="s">
        <v>22</v>
      </c>
      <c r="N272" s="212" t="s">
        <v>47</v>
      </c>
      <c r="O272" s="42"/>
      <c r="P272" s="213">
        <f t="shared" si="101"/>
        <v>0</v>
      </c>
      <c r="Q272" s="213">
        <v>0</v>
      </c>
      <c r="R272" s="213">
        <f t="shared" si="102"/>
        <v>0</v>
      </c>
      <c r="S272" s="213">
        <v>0</v>
      </c>
      <c r="T272" s="214">
        <f t="shared" si="103"/>
        <v>0</v>
      </c>
      <c r="AR272" s="24" t="s">
        <v>187</v>
      </c>
      <c r="AT272" s="24" t="s">
        <v>182</v>
      </c>
      <c r="AU272" s="24" t="s">
        <v>84</v>
      </c>
      <c r="AY272" s="24" t="s">
        <v>179</v>
      </c>
      <c r="BE272" s="215">
        <f t="shared" si="104"/>
        <v>0</v>
      </c>
      <c r="BF272" s="215">
        <f t="shared" si="105"/>
        <v>0</v>
      </c>
      <c r="BG272" s="215">
        <f t="shared" si="106"/>
        <v>0</v>
      </c>
      <c r="BH272" s="215">
        <f t="shared" si="107"/>
        <v>0</v>
      </c>
      <c r="BI272" s="215">
        <f t="shared" si="108"/>
        <v>0</v>
      </c>
      <c r="BJ272" s="24" t="s">
        <v>24</v>
      </c>
      <c r="BK272" s="215">
        <f t="shared" si="109"/>
        <v>0</v>
      </c>
      <c r="BL272" s="24" t="s">
        <v>187</v>
      </c>
      <c r="BM272" s="24" t="s">
        <v>1248</v>
      </c>
    </row>
    <row r="273" spans="2:65" s="1" customFormat="1" ht="22.5" customHeight="1">
      <c r="B273" s="41"/>
      <c r="C273" s="204" t="s">
        <v>215</v>
      </c>
      <c r="D273" s="204" t="s">
        <v>182</v>
      </c>
      <c r="E273" s="205" t="s">
        <v>2776</v>
      </c>
      <c r="F273" s="206" t="s">
        <v>2722</v>
      </c>
      <c r="G273" s="207" t="s">
        <v>771</v>
      </c>
      <c r="H273" s="208">
        <v>4</v>
      </c>
      <c r="I273" s="209"/>
      <c r="J273" s="210">
        <f t="shared" si="100"/>
        <v>0</v>
      </c>
      <c r="K273" s="206" t="s">
        <v>2237</v>
      </c>
      <c r="L273" s="61"/>
      <c r="M273" s="211" t="s">
        <v>22</v>
      </c>
      <c r="N273" s="212" t="s">
        <v>47</v>
      </c>
      <c r="O273" s="42"/>
      <c r="P273" s="213">
        <f t="shared" si="101"/>
        <v>0</v>
      </c>
      <c r="Q273" s="213">
        <v>0</v>
      </c>
      <c r="R273" s="213">
        <f t="shared" si="102"/>
        <v>0</v>
      </c>
      <c r="S273" s="213">
        <v>0</v>
      </c>
      <c r="T273" s="214">
        <f t="shared" si="103"/>
        <v>0</v>
      </c>
      <c r="AR273" s="24" t="s">
        <v>187</v>
      </c>
      <c r="AT273" s="24" t="s">
        <v>182</v>
      </c>
      <c r="AU273" s="24" t="s">
        <v>84</v>
      </c>
      <c r="AY273" s="24" t="s">
        <v>179</v>
      </c>
      <c r="BE273" s="215">
        <f t="shared" si="104"/>
        <v>0</v>
      </c>
      <c r="BF273" s="215">
        <f t="shared" si="105"/>
        <v>0</v>
      </c>
      <c r="BG273" s="215">
        <f t="shared" si="106"/>
        <v>0</v>
      </c>
      <c r="BH273" s="215">
        <f t="shared" si="107"/>
        <v>0</v>
      </c>
      <c r="BI273" s="215">
        <f t="shared" si="108"/>
        <v>0</v>
      </c>
      <c r="BJ273" s="24" t="s">
        <v>24</v>
      </c>
      <c r="BK273" s="215">
        <f t="shared" si="109"/>
        <v>0</v>
      </c>
      <c r="BL273" s="24" t="s">
        <v>187</v>
      </c>
      <c r="BM273" s="24" t="s">
        <v>1252</v>
      </c>
    </row>
    <row r="274" spans="2:65" s="1" customFormat="1" ht="22.5" customHeight="1">
      <c r="B274" s="41"/>
      <c r="C274" s="204" t="s">
        <v>200</v>
      </c>
      <c r="D274" s="204" t="s">
        <v>182</v>
      </c>
      <c r="E274" s="205" t="s">
        <v>2777</v>
      </c>
      <c r="F274" s="206" t="s">
        <v>2653</v>
      </c>
      <c r="G274" s="207" t="s">
        <v>771</v>
      </c>
      <c r="H274" s="208">
        <v>20</v>
      </c>
      <c r="I274" s="209"/>
      <c r="J274" s="210">
        <f t="shared" si="100"/>
        <v>0</v>
      </c>
      <c r="K274" s="206" t="s">
        <v>2237</v>
      </c>
      <c r="L274" s="61"/>
      <c r="M274" s="211" t="s">
        <v>22</v>
      </c>
      <c r="N274" s="212" t="s">
        <v>47</v>
      </c>
      <c r="O274" s="42"/>
      <c r="P274" s="213">
        <f t="shared" si="101"/>
        <v>0</v>
      </c>
      <c r="Q274" s="213">
        <v>0</v>
      </c>
      <c r="R274" s="213">
        <f t="shared" si="102"/>
        <v>0</v>
      </c>
      <c r="S274" s="213">
        <v>0</v>
      </c>
      <c r="T274" s="214">
        <f t="shared" si="103"/>
        <v>0</v>
      </c>
      <c r="AR274" s="24" t="s">
        <v>187</v>
      </c>
      <c r="AT274" s="24" t="s">
        <v>182</v>
      </c>
      <c r="AU274" s="24" t="s">
        <v>84</v>
      </c>
      <c r="AY274" s="24" t="s">
        <v>179</v>
      </c>
      <c r="BE274" s="215">
        <f t="shared" si="104"/>
        <v>0</v>
      </c>
      <c r="BF274" s="215">
        <f t="shared" si="105"/>
        <v>0</v>
      </c>
      <c r="BG274" s="215">
        <f t="shared" si="106"/>
        <v>0</v>
      </c>
      <c r="BH274" s="215">
        <f t="shared" si="107"/>
        <v>0</v>
      </c>
      <c r="BI274" s="215">
        <f t="shared" si="108"/>
        <v>0</v>
      </c>
      <c r="BJ274" s="24" t="s">
        <v>24</v>
      </c>
      <c r="BK274" s="215">
        <f t="shared" si="109"/>
        <v>0</v>
      </c>
      <c r="BL274" s="24" t="s">
        <v>187</v>
      </c>
      <c r="BM274" s="24" t="s">
        <v>1704</v>
      </c>
    </row>
    <row r="275" spans="2:65" s="1" customFormat="1" ht="22.5" customHeight="1">
      <c r="B275" s="41"/>
      <c r="C275" s="204" t="s">
        <v>224</v>
      </c>
      <c r="D275" s="204" t="s">
        <v>182</v>
      </c>
      <c r="E275" s="205" t="s">
        <v>2795</v>
      </c>
      <c r="F275" s="206" t="s">
        <v>2796</v>
      </c>
      <c r="G275" s="207" t="s">
        <v>2241</v>
      </c>
      <c r="H275" s="208">
        <v>1</v>
      </c>
      <c r="I275" s="209"/>
      <c r="J275" s="210">
        <f t="shared" si="100"/>
        <v>0</v>
      </c>
      <c r="K275" s="206" t="s">
        <v>2237</v>
      </c>
      <c r="L275" s="61"/>
      <c r="M275" s="211" t="s">
        <v>22</v>
      </c>
      <c r="N275" s="212" t="s">
        <v>47</v>
      </c>
      <c r="O275" s="42"/>
      <c r="P275" s="213">
        <f t="shared" si="101"/>
        <v>0</v>
      </c>
      <c r="Q275" s="213">
        <v>0</v>
      </c>
      <c r="R275" s="213">
        <f t="shared" si="102"/>
        <v>0</v>
      </c>
      <c r="S275" s="213">
        <v>0</v>
      </c>
      <c r="T275" s="214">
        <f t="shared" si="103"/>
        <v>0</v>
      </c>
      <c r="AR275" s="24" t="s">
        <v>187</v>
      </c>
      <c r="AT275" s="24" t="s">
        <v>182</v>
      </c>
      <c r="AU275" s="24" t="s">
        <v>84</v>
      </c>
      <c r="AY275" s="24" t="s">
        <v>179</v>
      </c>
      <c r="BE275" s="215">
        <f t="shared" si="104"/>
        <v>0</v>
      </c>
      <c r="BF275" s="215">
        <f t="shared" si="105"/>
        <v>0</v>
      </c>
      <c r="BG275" s="215">
        <f t="shared" si="106"/>
        <v>0</v>
      </c>
      <c r="BH275" s="215">
        <f t="shared" si="107"/>
        <v>0</v>
      </c>
      <c r="BI275" s="215">
        <f t="shared" si="108"/>
        <v>0</v>
      </c>
      <c r="BJ275" s="24" t="s">
        <v>24</v>
      </c>
      <c r="BK275" s="215">
        <f t="shared" si="109"/>
        <v>0</v>
      </c>
      <c r="BL275" s="24" t="s">
        <v>187</v>
      </c>
      <c r="BM275" s="24" t="s">
        <v>1259</v>
      </c>
    </row>
    <row r="276" spans="2:65" s="11" customFormat="1" ht="37.35" customHeight="1">
      <c r="B276" s="187"/>
      <c r="C276" s="188"/>
      <c r="D276" s="189" t="s">
        <v>75</v>
      </c>
      <c r="E276" s="190" t="s">
        <v>2797</v>
      </c>
      <c r="F276" s="190" t="s">
        <v>2798</v>
      </c>
      <c r="G276" s="188"/>
      <c r="H276" s="188"/>
      <c r="I276" s="191"/>
      <c r="J276" s="192">
        <f>BK276</f>
        <v>0</v>
      </c>
      <c r="K276" s="188"/>
      <c r="L276" s="193"/>
      <c r="M276" s="194"/>
      <c r="N276" s="195"/>
      <c r="O276" s="195"/>
      <c r="P276" s="196">
        <f>P277+P293+P300+P304</f>
        <v>0</v>
      </c>
      <c r="Q276" s="195"/>
      <c r="R276" s="196">
        <f>R277+R293+R300+R304</f>
        <v>0</v>
      </c>
      <c r="S276" s="195"/>
      <c r="T276" s="197">
        <f>T277+T293+T300+T304</f>
        <v>0</v>
      </c>
      <c r="AR276" s="198" t="s">
        <v>24</v>
      </c>
      <c r="AT276" s="199" t="s">
        <v>75</v>
      </c>
      <c r="AU276" s="199" t="s">
        <v>76</v>
      </c>
      <c r="AY276" s="198" t="s">
        <v>179</v>
      </c>
      <c r="BK276" s="200">
        <f>BK277+BK293+BK300+BK304</f>
        <v>0</v>
      </c>
    </row>
    <row r="277" spans="2:65" s="11" customFormat="1" ht="19.899999999999999" customHeight="1">
      <c r="B277" s="187"/>
      <c r="C277" s="188"/>
      <c r="D277" s="201" t="s">
        <v>75</v>
      </c>
      <c r="E277" s="202" t="s">
        <v>2799</v>
      </c>
      <c r="F277" s="202" t="s">
        <v>2800</v>
      </c>
      <c r="G277" s="188"/>
      <c r="H277" s="188"/>
      <c r="I277" s="191"/>
      <c r="J277" s="203">
        <f>BK277</f>
        <v>0</v>
      </c>
      <c r="K277" s="188"/>
      <c r="L277" s="193"/>
      <c r="M277" s="194"/>
      <c r="N277" s="195"/>
      <c r="O277" s="195"/>
      <c r="P277" s="196">
        <f>SUM(P278:P292)</f>
        <v>0</v>
      </c>
      <c r="Q277" s="195"/>
      <c r="R277" s="196">
        <f>SUM(R278:R292)</f>
        <v>0</v>
      </c>
      <c r="S277" s="195"/>
      <c r="T277" s="197">
        <f>SUM(T278:T292)</f>
        <v>0</v>
      </c>
      <c r="AR277" s="198" t="s">
        <v>24</v>
      </c>
      <c r="AT277" s="199" t="s">
        <v>75</v>
      </c>
      <c r="AU277" s="199" t="s">
        <v>24</v>
      </c>
      <c r="AY277" s="198" t="s">
        <v>179</v>
      </c>
      <c r="BK277" s="200">
        <f>SUM(BK278:BK292)</f>
        <v>0</v>
      </c>
    </row>
    <row r="278" spans="2:65" s="1" customFormat="1" ht="22.5" customHeight="1">
      <c r="B278" s="41"/>
      <c r="C278" s="204" t="s">
        <v>24</v>
      </c>
      <c r="D278" s="204" t="s">
        <v>182</v>
      </c>
      <c r="E278" s="205" t="s">
        <v>2801</v>
      </c>
      <c r="F278" s="206" t="s">
        <v>2802</v>
      </c>
      <c r="G278" s="207" t="s">
        <v>771</v>
      </c>
      <c r="H278" s="208">
        <v>1</v>
      </c>
      <c r="I278" s="209"/>
      <c r="J278" s="210">
        <f t="shared" ref="J278:J291" si="110">ROUND(I278*H278,2)</f>
        <v>0</v>
      </c>
      <c r="K278" s="206" t="s">
        <v>2237</v>
      </c>
      <c r="L278" s="61"/>
      <c r="M278" s="211" t="s">
        <v>22</v>
      </c>
      <c r="N278" s="212" t="s">
        <v>47</v>
      </c>
      <c r="O278" s="42"/>
      <c r="P278" s="213">
        <f t="shared" ref="P278:P291" si="111">O278*H278</f>
        <v>0</v>
      </c>
      <c r="Q278" s="213">
        <v>0</v>
      </c>
      <c r="R278" s="213">
        <f t="shared" ref="R278:R291" si="112">Q278*H278</f>
        <v>0</v>
      </c>
      <c r="S278" s="213">
        <v>0</v>
      </c>
      <c r="T278" s="214">
        <f t="shared" ref="T278:T291" si="113">S278*H278</f>
        <v>0</v>
      </c>
      <c r="AR278" s="24" t="s">
        <v>187</v>
      </c>
      <c r="AT278" s="24" t="s">
        <v>182</v>
      </c>
      <c r="AU278" s="24" t="s">
        <v>84</v>
      </c>
      <c r="AY278" s="24" t="s">
        <v>179</v>
      </c>
      <c r="BE278" s="215">
        <f t="shared" ref="BE278:BE291" si="114">IF(N278="základní",J278,0)</f>
        <v>0</v>
      </c>
      <c r="BF278" s="215">
        <f t="shared" ref="BF278:BF291" si="115">IF(N278="snížená",J278,0)</f>
        <v>0</v>
      </c>
      <c r="BG278" s="215">
        <f t="shared" ref="BG278:BG291" si="116">IF(N278="zákl. přenesená",J278,0)</f>
        <v>0</v>
      </c>
      <c r="BH278" s="215">
        <f t="shared" ref="BH278:BH291" si="117">IF(N278="sníž. přenesená",J278,0)</f>
        <v>0</v>
      </c>
      <c r="BI278" s="215">
        <f t="shared" ref="BI278:BI291" si="118">IF(N278="nulová",J278,0)</f>
        <v>0</v>
      </c>
      <c r="BJ278" s="24" t="s">
        <v>24</v>
      </c>
      <c r="BK278" s="215">
        <f t="shared" ref="BK278:BK291" si="119">ROUND(I278*H278,2)</f>
        <v>0</v>
      </c>
      <c r="BL278" s="24" t="s">
        <v>187</v>
      </c>
      <c r="BM278" s="24" t="s">
        <v>1273</v>
      </c>
    </row>
    <row r="279" spans="2:65" s="1" customFormat="1" ht="22.5" customHeight="1">
      <c r="B279" s="41"/>
      <c r="C279" s="204" t="s">
        <v>84</v>
      </c>
      <c r="D279" s="204" t="s">
        <v>182</v>
      </c>
      <c r="E279" s="205" t="s">
        <v>2803</v>
      </c>
      <c r="F279" s="206" t="s">
        <v>2804</v>
      </c>
      <c r="G279" s="207" t="s">
        <v>771</v>
      </c>
      <c r="H279" s="208">
        <v>1</v>
      </c>
      <c r="I279" s="209"/>
      <c r="J279" s="210">
        <f t="shared" si="110"/>
        <v>0</v>
      </c>
      <c r="K279" s="206" t="s">
        <v>2237</v>
      </c>
      <c r="L279" s="61"/>
      <c r="M279" s="211" t="s">
        <v>22</v>
      </c>
      <c r="N279" s="212" t="s">
        <v>47</v>
      </c>
      <c r="O279" s="42"/>
      <c r="P279" s="213">
        <f t="shared" si="111"/>
        <v>0</v>
      </c>
      <c r="Q279" s="213">
        <v>0</v>
      </c>
      <c r="R279" s="213">
        <f t="shared" si="112"/>
        <v>0</v>
      </c>
      <c r="S279" s="213">
        <v>0</v>
      </c>
      <c r="T279" s="214">
        <f t="shared" si="113"/>
        <v>0</v>
      </c>
      <c r="AR279" s="24" t="s">
        <v>187</v>
      </c>
      <c r="AT279" s="24" t="s">
        <v>182</v>
      </c>
      <c r="AU279" s="24" t="s">
        <v>84</v>
      </c>
      <c r="AY279" s="24" t="s">
        <v>179</v>
      </c>
      <c r="BE279" s="215">
        <f t="shared" si="114"/>
        <v>0</v>
      </c>
      <c r="BF279" s="215">
        <f t="shared" si="115"/>
        <v>0</v>
      </c>
      <c r="BG279" s="215">
        <f t="shared" si="116"/>
        <v>0</v>
      </c>
      <c r="BH279" s="215">
        <f t="shared" si="117"/>
        <v>0</v>
      </c>
      <c r="BI279" s="215">
        <f t="shared" si="118"/>
        <v>0</v>
      </c>
      <c r="BJ279" s="24" t="s">
        <v>24</v>
      </c>
      <c r="BK279" s="215">
        <f t="shared" si="119"/>
        <v>0</v>
      </c>
      <c r="BL279" s="24" t="s">
        <v>187</v>
      </c>
      <c r="BM279" s="24" t="s">
        <v>1279</v>
      </c>
    </row>
    <row r="280" spans="2:65" s="1" customFormat="1" ht="22.5" customHeight="1">
      <c r="B280" s="41"/>
      <c r="C280" s="204" t="s">
        <v>197</v>
      </c>
      <c r="D280" s="204" t="s">
        <v>182</v>
      </c>
      <c r="E280" s="205" t="s">
        <v>2805</v>
      </c>
      <c r="F280" s="206" t="s">
        <v>2806</v>
      </c>
      <c r="G280" s="207" t="s">
        <v>771</v>
      </c>
      <c r="H280" s="208">
        <v>1</v>
      </c>
      <c r="I280" s="209"/>
      <c r="J280" s="210">
        <f t="shared" si="110"/>
        <v>0</v>
      </c>
      <c r="K280" s="206" t="s">
        <v>2237</v>
      </c>
      <c r="L280" s="61"/>
      <c r="M280" s="211" t="s">
        <v>22</v>
      </c>
      <c r="N280" s="212" t="s">
        <v>47</v>
      </c>
      <c r="O280" s="42"/>
      <c r="P280" s="213">
        <f t="shared" si="111"/>
        <v>0</v>
      </c>
      <c r="Q280" s="213">
        <v>0</v>
      </c>
      <c r="R280" s="213">
        <f t="shared" si="112"/>
        <v>0</v>
      </c>
      <c r="S280" s="213">
        <v>0</v>
      </c>
      <c r="T280" s="214">
        <f t="shared" si="113"/>
        <v>0</v>
      </c>
      <c r="AR280" s="24" t="s">
        <v>187</v>
      </c>
      <c r="AT280" s="24" t="s">
        <v>182</v>
      </c>
      <c r="AU280" s="24" t="s">
        <v>84</v>
      </c>
      <c r="AY280" s="24" t="s">
        <v>179</v>
      </c>
      <c r="BE280" s="215">
        <f t="shared" si="114"/>
        <v>0</v>
      </c>
      <c r="BF280" s="215">
        <f t="shared" si="115"/>
        <v>0</v>
      </c>
      <c r="BG280" s="215">
        <f t="shared" si="116"/>
        <v>0</v>
      </c>
      <c r="BH280" s="215">
        <f t="shared" si="117"/>
        <v>0</v>
      </c>
      <c r="BI280" s="215">
        <f t="shared" si="118"/>
        <v>0</v>
      </c>
      <c r="BJ280" s="24" t="s">
        <v>24</v>
      </c>
      <c r="BK280" s="215">
        <f t="shared" si="119"/>
        <v>0</v>
      </c>
      <c r="BL280" s="24" t="s">
        <v>187</v>
      </c>
      <c r="BM280" s="24" t="s">
        <v>1284</v>
      </c>
    </row>
    <row r="281" spans="2:65" s="1" customFormat="1" ht="22.5" customHeight="1">
      <c r="B281" s="41"/>
      <c r="C281" s="204" t="s">
        <v>187</v>
      </c>
      <c r="D281" s="204" t="s">
        <v>182</v>
      </c>
      <c r="E281" s="205" t="s">
        <v>2807</v>
      </c>
      <c r="F281" s="206" t="s">
        <v>2808</v>
      </c>
      <c r="G281" s="207" t="s">
        <v>771</v>
      </c>
      <c r="H281" s="208">
        <v>2</v>
      </c>
      <c r="I281" s="209"/>
      <c r="J281" s="210">
        <f t="shared" si="110"/>
        <v>0</v>
      </c>
      <c r="K281" s="206" t="s">
        <v>2237</v>
      </c>
      <c r="L281" s="61"/>
      <c r="M281" s="211" t="s">
        <v>22</v>
      </c>
      <c r="N281" s="212" t="s">
        <v>47</v>
      </c>
      <c r="O281" s="42"/>
      <c r="P281" s="213">
        <f t="shared" si="111"/>
        <v>0</v>
      </c>
      <c r="Q281" s="213">
        <v>0</v>
      </c>
      <c r="R281" s="213">
        <f t="shared" si="112"/>
        <v>0</v>
      </c>
      <c r="S281" s="213">
        <v>0</v>
      </c>
      <c r="T281" s="214">
        <f t="shared" si="113"/>
        <v>0</v>
      </c>
      <c r="AR281" s="24" t="s">
        <v>187</v>
      </c>
      <c r="AT281" s="24" t="s">
        <v>182</v>
      </c>
      <c r="AU281" s="24" t="s">
        <v>84</v>
      </c>
      <c r="AY281" s="24" t="s">
        <v>179</v>
      </c>
      <c r="BE281" s="215">
        <f t="shared" si="114"/>
        <v>0</v>
      </c>
      <c r="BF281" s="215">
        <f t="shared" si="115"/>
        <v>0</v>
      </c>
      <c r="BG281" s="215">
        <f t="shared" si="116"/>
        <v>0</v>
      </c>
      <c r="BH281" s="215">
        <f t="shared" si="117"/>
        <v>0</v>
      </c>
      <c r="BI281" s="215">
        <f t="shared" si="118"/>
        <v>0</v>
      </c>
      <c r="BJ281" s="24" t="s">
        <v>24</v>
      </c>
      <c r="BK281" s="215">
        <f t="shared" si="119"/>
        <v>0</v>
      </c>
      <c r="BL281" s="24" t="s">
        <v>187</v>
      </c>
      <c r="BM281" s="24" t="s">
        <v>1288</v>
      </c>
    </row>
    <row r="282" spans="2:65" s="1" customFormat="1" ht="22.5" customHeight="1">
      <c r="B282" s="41"/>
      <c r="C282" s="204" t="s">
        <v>203</v>
      </c>
      <c r="D282" s="204" t="s">
        <v>182</v>
      </c>
      <c r="E282" s="205" t="s">
        <v>2809</v>
      </c>
      <c r="F282" s="206" t="s">
        <v>2810</v>
      </c>
      <c r="G282" s="207" t="s">
        <v>771</v>
      </c>
      <c r="H282" s="208">
        <v>2</v>
      </c>
      <c r="I282" s="209"/>
      <c r="J282" s="210">
        <f t="shared" si="110"/>
        <v>0</v>
      </c>
      <c r="K282" s="206" t="s">
        <v>2237</v>
      </c>
      <c r="L282" s="61"/>
      <c r="M282" s="211" t="s">
        <v>22</v>
      </c>
      <c r="N282" s="212" t="s">
        <v>47</v>
      </c>
      <c r="O282" s="42"/>
      <c r="P282" s="213">
        <f t="shared" si="111"/>
        <v>0</v>
      </c>
      <c r="Q282" s="213">
        <v>0</v>
      </c>
      <c r="R282" s="213">
        <f t="shared" si="112"/>
        <v>0</v>
      </c>
      <c r="S282" s="213">
        <v>0</v>
      </c>
      <c r="T282" s="214">
        <f t="shared" si="113"/>
        <v>0</v>
      </c>
      <c r="AR282" s="24" t="s">
        <v>187</v>
      </c>
      <c r="AT282" s="24" t="s">
        <v>182</v>
      </c>
      <c r="AU282" s="24" t="s">
        <v>84</v>
      </c>
      <c r="AY282" s="24" t="s">
        <v>179</v>
      </c>
      <c r="BE282" s="215">
        <f t="shared" si="114"/>
        <v>0</v>
      </c>
      <c r="BF282" s="215">
        <f t="shared" si="115"/>
        <v>0</v>
      </c>
      <c r="BG282" s="215">
        <f t="shared" si="116"/>
        <v>0</v>
      </c>
      <c r="BH282" s="215">
        <f t="shared" si="117"/>
        <v>0</v>
      </c>
      <c r="BI282" s="215">
        <f t="shared" si="118"/>
        <v>0</v>
      </c>
      <c r="BJ282" s="24" t="s">
        <v>24</v>
      </c>
      <c r="BK282" s="215">
        <f t="shared" si="119"/>
        <v>0</v>
      </c>
      <c r="BL282" s="24" t="s">
        <v>187</v>
      </c>
      <c r="BM282" s="24" t="s">
        <v>1294</v>
      </c>
    </row>
    <row r="283" spans="2:65" s="1" customFormat="1" ht="22.5" customHeight="1">
      <c r="B283" s="41"/>
      <c r="C283" s="204" t="s">
        <v>195</v>
      </c>
      <c r="D283" s="204" t="s">
        <v>182</v>
      </c>
      <c r="E283" s="205" t="s">
        <v>2811</v>
      </c>
      <c r="F283" s="206" t="s">
        <v>2812</v>
      </c>
      <c r="G283" s="207" t="s">
        <v>771</v>
      </c>
      <c r="H283" s="208">
        <v>30</v>
      </c>
      <c r="I283" s="209"/>
      <c r="J283" s="210">
        <f t="shared" si="110"/>
        <v>0</v>
      </c>
      <c r="K283" s="206" t="s">
        <v>2237</v>
      </c>
      <c r="L283" s="61"/>
      <c r="M283" s="211" t="s">
        <v>22</v>
      </c>
      <c r="N283" s="212" t="s">
        <v>47</v>
      </c>
      <c r="O283" s="42"/>
      <c r="P283" s="213">
        <f t="shared" si="111"/>
        <v>0</v>
      </c>
      <c r="Q283" s="213">
        <v>0</v>
      </c>
      <c r="R283" s="213">
        <f t="shared" si="112"/>
        <v>0</v>
      </c>
      <c r="S283" s="213">
        <v>0</v>
      </c>
      <c r="T283" s="214">
        <f t="shared" si="113"/>
        <v>0</v>
      </c>
      <c r="AR283" s="24" t="s">
        <v>187</v>
      </c>
      <c r="AT283" s="24" t="s">
        <v>182</v>
      </c>
      <c r="AU283" s="24" t="s">
        <v>84</v>
      </c>
      <c r="AY283" s="24" t="s">
        <v>179</v>
      </c>
      <c r="BE283" s="215">
        <f t="shared" si="114"/>
        <v>0</v>
      </c>
      <c r="BF283" s="215">
        <f t="shared" si="115"/>
        <v>0</v>
      </c>
      <c r="BG283" s="215">
        <f t="shared" si="116"/>
        <v>0</v>
      </c>
      <c r="BH283" s="215">
        <f t="shared" si="117"/>
        <v>0</v>
      </c>
      <c r="BI283" s="215">
        <f t="shared" si="118"/>
        <v>0</v>
      </c>
      <c r="BJ283" s="24" t="s">
        <v>24</v>
      </c>
      <c r="BK283" s="215">
        <f t="shared" si="119"/>
        <v>0</v>
      </c>
      <c r="BL283" s="24" t="s">
        <v>187</v>
      </c>
      <c r="BM283" s="24" t="s">
        <v>1299</v>
      </c>
    </row>
    <row r="284" spans="2:65" s="1" customFormat="1" ht="22.5" customHeight="1">
      <c r="B284" s="41"/>
      <c r="C284" s="204" t="s">
        <v>200</v>
      </c>
      <c r="D284" s="204" t="s">
        <v>182</v>
      </c>
      <c r="E284" s="205" t="s">
        <v>2813</v>
      </c>
      <c r="F284" s="206" t="s">
        <v>2814</v>
      </c>
      <c r="G284" s="207" t="s">
        <v>771</v>
      </c>
      <c r="H284" s="208">
        <v>9</v>
      </c>
      <c r="I284" s="209"/>
      <c r="J284" s="210">
        <f t="shared" si="110"/>
        <v>0</v>
      </c>
      <c r="K284" s="206" t="s">
        <v>2237</v>
      </c>
      <c r="L284" s="61"/>
      <c r="M284" s="211" t="s">
        <v>22</v>
      </c>
      <c r="N284" s="212" t="s">
        <v>47</v>
      </c>
      <c r="O284" s="42"/>
      <c r="P284" s="213">
        <f t="shared" si="111"/>
        <v>0</v>
      </c>
      <c r="Q284" s="213">
        <v>0</v>
      </c>
      <c r="R284" s="213">
        <f t="shared" si="112"/>
        <v>0</v>
      </c>
      <c r="S284" s="213">
        <v>0</v>
      </c>
      <c r="T284" s="214">
        <f t="shared" si="113"/>
        <v>0</v>
      </c>
      <c r="AR284" s="24" t="s">
        <v>187</v>
      </c>
      <c r="AT284" s="24" t="s">
        <v>182</v>
      </c>
      <c r="AU284" s="24" t="s">
        <v>84</v>
      </c>
      <c r="AY284" s="24" t="s">
        <v>179</v>
      </c>
      <c r="BE284" s="215">
        <f t="shared" si="114"/>
        <v>0</v>
      </c>
      <c r="BF284" s="215">
        <f t="shared" si="115"/>
        <v>0</v>
      </c>
      <c r="BG284" s="215">
        <f t="shared" si="116"/>
        <v>0</v>
      </c>
      <c r="BH284" s="215">
        <f t="shared" si="117"/>
        <v>0</v>
      </c>
      <c r="BI284" s="215">
        <f t="shared" si="118"/>
        <v>0</v>
      </c>
      <c r="BJ284" s="24" t="s">
        <v>24</v>
      </c>
      <c r="BK284" s="215">
        <f t="shared" si="119"/>
        <v>0</v>
      </c>
      <c r="BL284" s="24" t="s">
        <v>187</v>
      </c>
      <c r="BM284" s="24" t="s">
        <v>1311</v>
      </c>
    </row>
    <row r="285" spans="2:65" s="1" customFormat="1" ht="22.5" customHeight="1">
      <c r="B285" s="41"/>
      <c r="C285" s="204" t="s">
        <v>224</v>
      </c>
      <c r="D285" s="204" t="s">
        <v>182</v>
      </c>
      <c r="E285" s="205" t="s">
        <v>2815</v>
      </c>
      <c r="F285" s="206" t="s">
        <v>2816</v>
      </c>
      <c r="G285" s="207" t="s">
        <v>771</v>
      </c>
      <c r="H285" s="208">
        <v>18</v>
      </c>
      <c r="I285" s="209"/>
      <c r="J285" s="210">
        <f t="shared" si="110"/>
        <v>0</v>
      </c>
      <c r="K285" s="206" t="s">
        <v>2237</v>
      </c>
      <c r="L285" s="61"/>
      <c r="M285" s="211" t="s">
        <v>22</v>
      </c>
      <c r="N285" s="212" t="s">
        <v>47</v>
      </c>
      <c r="O285" s="42"/>
      <c r="P285" s="213">
        <f t="shared" si="111"/>
        <v>0</v>
      </c>
      <c r="Q285" s="213">
        <v>0</v>
      </c>
      <c r="R285" s="213">
        <f t="shared" si="112"/>
        <v>0</v>
      </c>
      <c r="S285" s="213">
        <v>0</v>
      </c>
      <c r="T285" s="214">
        <f t="shared" si="113"/>
        <v>0</v>
      </c>
      <c r="AR285" s="24" t="s">
        <v>187</v>
      </c>
      <c r="AT285" s="24" t="s">
        <v>182</v>
      </c>
      <c r="AU285" s="24" t="s">
        <v>84</v>
      </c>
      <c r="AY285" s="24" t="s">
        <v>179</v>
      </c>
      <c r="BE285" s="215">
        <f t="shared" si="114"/>
        <v>0</v>
      </c>
      <c r="BF285" s="215">
        <f t="shared" si="115"/>
        <v>0</v>
      </c>
      <c r="BG285" s="215">
        <f t="shared" si="116"/>
        <v>0</v>
      </c>
      <c r="BH285" s="215">
        <f t="shared" si="117"/>
        <v>0</v>
      </c>
      <c r="BI285" s="215">
        <f t="shared" si="118"/>
        <v>0</v>
      </c>
      <c r="BJ285" s="24" t="s">
        <v>24</v>
      </c>
      <c r="BK285" s="215">
        <f t="shared" si="119"/>
        <v>0</v>
      </c>
      <c r="BL285" s="24" t="s">
        <v>187</v>
      </c>
      <c r="BM285" s="24" t="s">
        <v>1326</v>
      </c>
    </row>
    <row r="286" spans="2:65" s="1" customFormat="1" ht="22.5" customHeight="1">
      <c r="B286" s="41"/>
      <c r="C286" s="204" t="s">
        <v>29</v>
      </c>
      <c r="D286" s="204" t="s">
        <v>182</v>
      </c>
      <c r="E286" s="205" t="s">
        <v>2817</v>
      </c>
      <c r="F286" s="206" t="s">
        <v>2818</v>
      </c>
      <c r="G286" s="207" t="s">
        <v>771</v>
      </c>
      <c r="H286" s="208">
        <v>35</v>
      </c>
      <c r="I286" s="209"/>
      <c r="J286" s="210">
        <f t="shared" si="110"/>
        <v>0</v>
      </c>
      <c r="K286" s="206" t="s">
        <v>2237</v>
      </c>
      <c r="L286" s="61"/>
      <c r="M286" s="211" t="s">
        <v>22</v>
      </c>
      <c r="N286" s="212" t="s">
        <v>47</v>
      </c>
      <c r="O286" s="42"/>
      <c r="P286" s="213">
        <f t="shared" si="111"/>
        <v>0</v>
      </c>
      <c r="Q286" s="213">
        <v>0</v>
      </c>
      <c r="R286" s="213">
        <f t="shared" si="112"/>
        <v>0</v>
      </c>
      <c r="S286" s="213">
        <v>0</v>
      </c>
      <c r="T286" s="214">
        <f t="shared" si="113"/>
        <v>0</v>
      </c>
      <c r="AR286" s="24" t="s">
        <v>187</v>
      </c>
      <c r="AT286" s="24" t="s">
        <v>182</v>
      </c>
      <c r="AU286" s="24" t="s">
        <v>84</v>
      </c>
      <c r="AY286" s="24" t="s">
        <v>179</v>
      </c>
      <c r="BE286" s="215">
        <f t="shared" si="114"/>
        <v>0</v>
      </c>
      <c r="BF286" s="215">
        <f t="shared" si="115"/>
        <v>0</v>
      </c>
      <c r="BG286" s="215">
        <f t="shared" si="116"/>
        <v>0</v>
      </c>
      <c r="BH286" s="215">
        <f t="shared" si="117"/>
        <v>0</v>
      </c>
      <c r="BI286" s="215">
        <f t="shared" si="118"/>
        <v>0</v>
      </c>
      <c r="BJ286" s="24" t="s">
        <v>24</v>
      </c>
      <c r="BK286" s="215">
        <f t="shared" si="119"/>
        <v>0</v>
      </c>
      <c r="BL286" s="24" t="s">
        <v>187</v>
      </c>
      <c r="BM286" s="24" t="s">
        <v>1348</v>
      </c>
    </row>
    <row r="287" spans="2:65" s="1" customFormat="1" ht="22.5" customHeight="1">
      <c r="B287" s="41"/>
      <c r="C287" s="204" t="s">
        <v>240</v>
      </c>
      <c r="D287" s="204" t="s">
        <v>182</v>
      </c>
      <c r="E287" s="205" t="s">
        <v>2819</v>
      </c>
      <c r="F287" s="206" t="s">
        <v>2820</v>
      </c>
      <c r="G287" s="207" t="s">
        <v>372</v>
      </c>
      <c r="H287" s="208">
        <v>650</v>
      </c>
      <c r="I287" s="209"/>
      <c r="J287" s="210">
        <f t="shared" si="110"/>
        <v>0</v>
      </c>
      <c r="K287" s="206" t="s">
        <v>2237</v>
      </c>
      <c r="L287" s="61"/>
      <c r="M287" s="211" t="s">
        <v>22</v>
      </c>
      <c r="N287" s="212" t="s">
        <v>47</v>
      </c>
      <c r="O287" s="42"/>
      <c r="P287" s="213">
        <f t="shared" si="111"/>
        <v>0</v>
      </c>
      <c r="Q287" s="213">
        <v>0</v>
      </c>
      <c r="R287" s="213">
        <f t="shared" si="112"/>
        <v>0</v>
      </c>
      <c r="S287" s="213">
        <v>0</v>
      </c>
      <c r="T287" s="214">
        <f t="shared" si="113"/>
        <v>0</v>
      </c>
      <c r="AR287" s="24" t="s">
        <v>187</v>
      </c>
      <c r="AT287" s="24" t="s">
        <v>182</v>
      </c>
      <c r="AU287" s="24" t="s">
        <v>84</v>
      </c>
      <c r="AY287" s="24" t="s">
        <v>179</v>
      </c>
      <c r="BE287" s="215">
        <f t="shared" si="114"/>
        <v>0</v>
      </c>
      <c r="BF287" s="215">
        <f t="shared" si="115"/>
        <v>0</v>
      </c>
      <c r="BG287" s="215">
        <f t="shared" si="116"/>
        <v>0</v>
      </c>
      <c r="BH287" s="215">
        <f t="shared" si="117"/>
        <v>0</v>
      </c>
      <c r="BI287" s="215">
        <f t="shared" si="118"/>
        <v>0</v>
      </c>
      <c r="BJ287" s="24" t="s">
        <v>24</v>
      </c>
      <c r="BK287" s="215">
        <f t="shared" si="119"/>
        <v>0</v>
      </c>
      <c r="BL287" s="24" t="s">
        <v>187</v>
      </c>
      <c r="BM287" s="24" t="s">
        <v>1352</v>
      </c>
    </row>
    <row r="288" spans="2:65" s="1" customFormat="1" ht="22.5" customHeight="1">
      <c r="B288" s="41"/>
      <c r="C288" s="204" t="s">
        <v>206</v>
      </c>
      <c r="D288" s="204" t="s">
        <v>182</v>
      </c>
      <c r="E288" s="205" t="s">
        <v>2821</v>
      </c>
      <c r="F288" s="206" t="s">
        <v>2822</v>
      </c>
      <c r="G288" s="207" t="s">
        <v>372</v>
      </c>
      <c r="H288" s="208">
        <v>70</v>
      </c>
      <c r="I288" s="209"/>
      <c r="J288" s="210">
        <f t="shared" si="110"/>
        <v>0</v>
      </c>
      <c r="K288" s="206" t="s">
        <v>2237</v>
      </c>
      <c r="L288" s="61"/>
      <c r="M288" s="211" t="s">
        <v>22</v>
      </c>
      <c r="N288" s="212" t="s">
        <v>47</v>
      </c>
      <c r="O288" s="42"/>
      <c r="P288" s="213">
        <f t="shared" si="111"/>
        <v>0</v>
      </c>
      <c r="Q288" s="213">
        <v>0</v>
      </c>
      <c r="R288" s="213">
        <f t="shared" si="112"/>
        <v>0</v>
      </c>
      <c r="S288" s="213">
        <v>0</v>
      </c>
      <c r="T288" s="214">
        <f t="shared" si="113"/>
        <v>0</v>
      </c>
      <c r="AR288" s="24" t="s">
        <v>187</v>
      </c>
      <c r="AT288" s="24" t="s">
        <v>182</v>
      </c>
      <c r="AU288" s="24" t="s">
        <v>84</v>
      </c>
      <c r="AY288" s="24" t="s">
        <v>179</v>
      </c>
      <c r="BE288" s="215">
        <f t="shared" si="114"/>
        <v>0</v>
      </c>
      <c r="BF288" s="215">
        <f t="shared" si="115"/>
        <v>0</v>
      </c>
      <c r="BG288" s="215">
        <f t="shared" si="116"/>
        <v>0</v>
      </c>
      <c r="BH288" s="215">
        <f t="shared" si="117"/>
        <v>0</v>
      </c>
      <c r="BI288" s="215">
        <f t="shared" si="118"/>
        <v>0</v>
      </c>
      <c r="BJ288" s="24" t="s">
        <v>24</v>
      </c>
      <c r="BK288" s="215">
        <f t="shared" si="119"/>
        <v>0</v>
      </c>
      <c r="BL288" s="24" t="s">
        <v>187</v>
      </c>
      <c r="BM288" s="24" t="s">
        <v>1356</v>
      </c>
    </row>
    <row r="289" spans="2:65" s="1" customFormat="1" ht="22.5" customHeight="1">
      <c r="B289" s="41"/>
      <c r="C289" s="204" t="s">
        <v>253</v>
      </c>
      <c r="D289" s="204" t="s">
        <v>182</v>
      </c>
      <c r="E289" s="205" t="s">
        <v>2823</v>
      </c>
      <c r="F289" s="206" t="s">
        <v>2648</v>
      </c>
      <c r="G289" s="207" t="s">
        <v>372</v>
      </c>
      <c r="H289" s="208">
        <v>25</v>
      </c>
      <c r="I289" s="209"/>
      <c r="J289" s="210">
        <f t="shared" si="110"/>
        <v>0</v>
      </c>
      <c r="K289" s="206" t="s">
        <v>2237</v>
      </c>
      <c r="L289" s="61"/>
      <c r="M289" s="211" t="s">
        <v>22</v>
      </c>
      <c r="N289" s="212" t="s">
        <v>47</v>
      </c>
      <c r="O289" s="42"/>
      <c r="P289" s="213">
        <f t="shared" si="111"/>
        <v>0</v>
      </c>
      <c r="Q289" s="213">
        <v>0</v>
      </c>
      <c r="R289" s="213">
        <f t="shared" si="112"/>
        <v>0</v>
      </c>
      <c r="S289" s="213">
        <v>0</v>
      </c>
      <c r="T289" s="214">
        <f t="shared" si="113"/>
        <v>0</v>
      </c>
      <c r="AR289" s="24" t="s">
        <v>187</v>
      </c>
      <c r="AT289" s="24" t="s">
        <v>182</v>
      </c>
      <c r="AU289" s="24" t="s">
        <v>84</v>
      </c>
      <c r="AY289" s="24" t="s">
        <v>179</v>
      </c>
      <c r="BE289" s="215">
        <f t="shared" si="114"/>
        <v>0</v>
      </c>
      <c r="BF289" s="215">
        <f t="shared" si="115"/>
        <v>0</v>
      </c>
      <c r="BG289" s="215">
        <f t="shared" si="116"/>
        <v>0</v>
      </c>
      <c r="BH289" s="215">
        <f t="shared" si="117"/>
        <v>0</v>
      </c>
      <c r="BI289" s="215">
        <f t="shared" si="118"/>
        <v>0</v>
      </c>
      <c r="BJ289" s="24" t="s">
        <v>24</v>
      </c>
      <c r="BK289" s="215">
        <f t="shared" si="119"/>
        <v>0</v>
      </c>
      <c r="BL289" s="24" t="s">
        <v>187</v>
      </c>
      <c r="BM289" s="24" t="s">
        <v>1360</v>
      </c>
    </row>
    <row r="290" spans="2:65" s="1" customFormat="1" ht="22.5" customHeight="1">
      <c r="B290" s="41"/>
      <c r="C290" s="204" t="s">
        <v>213</v>
      </c>
      <c r="D290" s="204" t="s">
        <v>182</v>
      </c>
      <c r="E290" s="205" t="s">
        <v>2824</v>
      </c>
      <c r="F290" s="206" t="s">
        <v>2762</v>
      </c>
      <c r="G290" s="207" t="s">
        <v>372</v>
      </c>
      <c r="H290" s="208">
        <v>720</v>
      </c>
      <c r="I290" s="209"/>
      <c r="J290" s="210">
        <f t="shared" si="110"/>
        <v>0</v>
      </c>
      <c r="K290" s="206" t="s">
        <v>2237</v>
      </c>
      <c r="L290" s="61"/>
      <c r="M290" s="211" t="s">
        <v>22</v>
      </c>
      <c r="N290" s="212" t="s">
        <v>47</v>
      </c>
      <c r="O290" s="42"/>
      <c r="P290" s="213">
        <f t="shared" si="111"/>
        <v>0</v>
      </c>
      <c r="Q290" s="213">
        <v>0</v>
      </c>
      <c r="R290" s="213">
        <f t="shared" si="112"/>
        <v>0</v>
      </c>
      <c r="S290" s="213">
        <v>0</v>
      </c>
      <c r="T290" s="214">
        <f t="shared" si="113"/>
        <v>0</v>
      </c>
      <c r="AR290" s="24" t="s">
        <v>187</v>
      </c>
      <c r="AT290" s="24" t="s">
        <v>182</v>
      </c>
      <c r="AU290" s="24" t="s">
        <v>84</v>
      </c>
      <c r="AY290" s="24" t="s">
        <v>179</v>
      </c>
      <c r="BE290" s="215">
        <f t="shared" si="114"/>
        <v>0</v>
      </c>
      <c r="BF290" s="215">
        <f t="shared" si="115"/>
        <v>0</v>
      </c>
      <c r="BG290" s="215">
        <f t="shared" si="116"/>
        <v>0</v>
      </c>
      <c r="BH290" s="215">
        <f t="shared" si="117"/>
        <v>0</v>
      </c>
      <c r="BI290" s="215">
        <f t="shared" si="118"/>
        <v>0</v>
      </c>
      <c r="BJ290" s="24" t="s">
        <v>24</v>
      </c>
      <c r="BK290" s="215">
        <f t="shared" si="119"/>
        <v>0</v>
      </c>
      <c r="BL290" s="24" t="s">
        <v>187</v>
      </c>
      <c r="BM290" s="24" t="s">
        <v>1364</v>
      </c>
    </row>
    <row r="291" spans="2:65" s="1" customFormat="1" ht="22.5" customHeight="1">
      <c r="B291" s="41"/>
      <c r="C291" s="204" t="s">
        <v>10</v>
      </c>
      <c r="D291" s="204" t="s">
        <v>182</v>
      </c>
      <c r="E291" s="205" t="s">
        <v>2825</v>
      </c>
      <c r="F291" s="206" t="s">
        <v>2826</v>
      </c>
      <c r="G291" s="207" t="s">
        <v>771</v>
      </c>
      <c r="H291" s="208">
        <v>15</v>
      </c>
      <c r="I291" s="209"/>
      <c r="J291" s="210">
        <f t="shared" si="110"/>
        <v>0</v>
      </c>
      <c r="K291" s="206" t="s">
        <v>2237</v>
      </c>
      <c r="L291" s="61"/>
      <c r="M291" s="211" t="s">
        <v>22</v>
      </c>
      <c r="N291" s="212" t="s">
        <v>47</v>
      </c>
      <c r="O291" s="42"/>
      <c r="P291" s="213">
        <f t="shared" si="111"/>
        <v>0</v>
      </c>
      <c r="Q291" s="213">
        <v>0</v>
      </c>
      <c r="R291" s="213">
        <f t="shared" si="112"/>
        <v>0</v>
      </c>
      <c r="S291" s="213">
        <v>0</v>
      </c>
      <c r="T291" s="214">
        <f t="shared" si="113"/>
        <v>0</v>
      </c>
      <c r="AR291" s="24" t="s">
        <v>187</v>
      </c>
      <c r="AT291" s="24" t="s">
        <v>182</v>
      </c>
      <c r="AU291" s="24" t="s">
        <v>84</v>
      </c>
      <c r="AY291" s="24" t="s">
        <v>179</v>
      </c>
      <c r="BE291" s="215">
        <f t="shared" si="114"/>
        <v>0</v>
      </c>
      <c r="BF291" s="215">
        <f t="shared" si="115"/>
        <v>0</v>
      </c>
      <c r="BG291" s="215">
        <f t="shared" si="116"/>
        <v>0</v>
      </c>
      <c r="BH291" s="215">
        <f t="shared" si="117"/>
        <v>0</v>
      </c>
      <c r="BI291" s="215">
        <f t="shared" si="118"/>
        <v>0</v>
      </c>
      <c r="BJ291" s="24" t="s">
        <v>24</v>
      </c>
      <c r="BK291" s="215">
        <f t="shared" si="119"/>
        <v>0</v>
      </c>
      <c r="BL291" s="24" t="s">
        <v>187</v>
      </c>
      <c r="BM291" s="24" t="s">
        <v>1374</v>
      </c>
    </row>
    <row r="292" spans="2:65" s="1" customFormat="1" ht="27">
      <c r="B292" s="41"/>
      <c r="C292" s="63"/>
      <c r="D292" s="218" t="s">
        <v>936</v>
      </c>
      <c r="E292" s="63"/>
      <c r="F292" s="267" t="s">
        <v>2827</v>
      </c>
      <c r="G292" s="63"/>
      <c r="H292" s="63"/>
      <c r="I292" s="172"/>
      <c r="J292" s="63"/>
      <c r="K292" s="63"/>
      <c r="L292" s="61"/>
      <c r="M292" s="268"/>
      <c r="N292" s="42"/>
      <c r="O292" s="42"/>
      <c r="P292" s="42"/>
      <c r="Q292" s="42"/>
      <c r="R292" s="42"/>
      <c r="S292" s="42"/>
      <c r="T292" s="78"/>
      <c r="AT292" s="24" t="s">
        <v>936</v>
      </c>
      <c r="AU292" s="24" t="s">
        <v>84</v>
      </c>
    </row>
    <row r="293" spans="2:65" s="11" customFormat="1" ht="29.85" customHeight="1">
      <c r="B293" s="187"/>
      <c r="C293" s="188"/>
      <c r="D293" s="201" t="s">
        <v>75</v>
      </c>
      <c r="E293" s="202" t="s">
        <v>2828</v>
      </c>
      <c r="F293" s="202" t="s">
        <v>2829</v>
      </c>
      <c r="G293" s="188"/>
      <c r="H293" s="188"/>
      <c r="I293" s="191"/>
      <c r="J293" s="203">
        <f>BK293</f>
        <v>0</v>
      </c>
      <c r="K293" s="188"/>
      <c r="L293" s="193"/>
      <c r="M293" s="194"/>
      <c r="N293" s="195"/>
      <c r="O293" s="195"/>
      <c r="P293" s="196">
        <f>SUM(P294:P299)</f>
        <v>0</v>
      </c>
      <c r="Q293" s="195"/>
      <c r="R293" s="196">
        <f>SUM(R294:R299)</f>
        <v>0</v>
      </c>
      <c r="S293" s="195"/>
      <c r="T293" s="197">
        <f>SUM(T294:T299)</f>
        <v>0</v>
      </c>
      <c r="AR293" s="198" t="s">
        <v>24</v>
      </c>
      <c r="AT293" s="199" t="s">
        <v>75</v>
      </c>
      <c r="AU293" s="199" t="s">
        <v>24</v>
      </c>
      <c r="AY293" s="198" t="s">
        <v>179</v>
      </c>
      <c r="BK293" s="200">
        <f>SUM(BK294:BK299)</f>
        <v>0</v>
      </c>
    </row>
    <row r="294" spans="2:65" s="1" customFormat="1" ht="22.5" customHeight="1">
      <c r="B294" s="41"/>
      <c r="C294" s="204" t="s">
        <v>24</v>
      </c>
      <c r="D294" s="204" t="s">
        <v>182</v>
      </c>
      <c r="E294" s="205" t="s">
        <v>2830</v>
      </c>
      <c r="F294" s="206" t="s">
        <v>2831</v>
      </c>
      <c r="G294" s="207" t="s">
        <v>372</v>
      </c>
      <c r="H294" s="208">
        <v>70</v>
      </c>
      <c r="I294" s="209"/>
      <c r="J294" s="210">
        <f>ROUND(I294*H294,2)</f>
        <v>0</v>
      </c>
      <c r="K294" s="206" t="s">
        <v>2237</v>
      </c>
      <c r="L294" s="61"/>
      <c r="M294" s="211" t="s">
        <v>22</v>
      </c>
      <c r="N294" s="212" t="s">
        <v>47</v>
      </c>
      <c r="O294" s="42"/>
      <c r="P294" s="213">
        <f>O294*H294</f>
        <v>0</v>
      </c>
      <c r="Q294" s="213">
        <v>0</v>
      </c>
      <c r="R294" s="213">
        <f>Q294*H294</f>
        <v>0</v>
      </c>
      <c r="S294" s="213">
        <v>0</v>
      </c>
      <c r="T294" s="214">
        <f>S294*H294</f>
        <v>0</v>
      </c>
      <c r="AR294" s="24" t="s">
        <v>187</v>
      </c>
      <c r="AT294" s="24" t="s">
        <v>182</v>
      </c>
      <c r="AU294" s="24" t="s">
        <v>84</v>
      </c>
      <c r="AY294" s="24" t="s">
        <v>179</v>
      </c>
      <c r="BE294" s="215">
        <f>IF(N294="základní",J294,0)</f>
        <v>0</v>
      </c>
      <c r="BF294" s="215">
        <f>IF(N294="snížená",J294,0)</f>
        <v>0</v>
      </c>
      <c r="BG294" s="215">
        <f>IF(N294="zákl. přenesená",J294,0)</f>
        <v>0</v>
      </c>
      <c r="BH294" s="215">
        <f>IF(N294="sníž. přenesená",J294,0)</f>
        <v>0</v>
      </c>
      <c r="BI294" s="215">
        <f>IF(N294="nulová",J294,0)</f>
        <v>0</v>
      </c>
      <c r="BJ294" s="24" t="s">
        <v>24</v>
      </c>
      <c r="BK294" s="215">
        <f>ROUND(I294*H294,2)</f>
        <v>0</v>
      </c>
      <c r="BL294" s="24" t="s">
        <v>187</v>
      </c>
      <c r="BM294" s="24" t="s">
        <v>1383</v>
      </c>
    </row>
    <row r="295" spans="2:65" s="1" customFormat="1" ht="22.5" customHeight="1">
      <c r="B295" s="41"/>
      <c r="C295" s="204" t="s">
        <v>84</v>
      </c>
      <c r="D295" s="204" t="s">
        <v>182</v>
      </c>
      <c r="E295" s="205" t="s">
        <v>2832</v>
      </c>
      <c r="F295" s="206" t="s">
        <v>2762</v>
      </c>
      <c r="G295" s="207" t="s">
        <v>372</v>
      </c>
      <c r="H295" s="208">
        <v>70</v>
      </c>
      <c r="I295" s="209"/>
      <c r="J295" s="210">
        <f>ROUND(I295*H295,2)</f>
        <v>0</v>
      </c>
      <c r="K295" s="206" t="s">
        <v>2237</v>
      </c>
      <c r="L295" s="61"/>
      <c r="M295" s="211" t="s">
        <v>22</v>
      </c>
      <c r="N295" s="212" t="s">
        <v>47</v>
      </c>
      <c r="O295" s="42"/>
      <c r="P295" s="213">
        <f>O295*H295</f>
        <v>0</v>
      </c>
      <c r="Q295" s="213">
        <v>0</v>
      </c>
      <c r="R295" s="213">
        <f>Q295*H295</f>
        <v>0</v>
      </c>
      <c r="S295" s="213">
        <v>0</v>
      </c>
      <c r="T295" s="214">
        <f>S295*H295</f>
        <v>0</v>
      </c>
      <c r="AR295" s="24" t="s">
        <v>187</v>
      </c>
      <c r="AT295" s="24" t="s">
        <v>182</v>
      </c>
      <c r="AU295" s="24" t="s">
        <v>84</v>
      </c>
      <c r="AY295" s="24" t="s">
        <v>179</v>
      </c>
      <c r="BE295" s="215">
        <f>IF(N295="základní",J295,0)</f>
        <v>0</v>
      </c>
      <c r="BF295" s="215">
        <f>IF(N295="snížená",J295,0)</f>
        <v>0</v>
      </c>
      <c r="BG295" s="215">
        <f>IF(N295="zákl. přenesená",J295,0)</f>
        <v>0</v>
      </c>
      <c r="BH295" s="215">
        <f>IF(N295="sníž. přenesená",J295,0)</f>
        <v>0</v>
      </c>
      <c r="BI295" s="215">
        <f>IF(N295="nulová",J295,0)</f>
        <v>0</v>
      </c>
      <c r="BJ295" s="24" t="s">
        <v>24</v>
      </c>
      <c r="BK295" s="215">
        <f>ROUND(I295*H295,2)</f>
        <v>0</v>
      </c>
      <c r="BL295" s="24" t="s">
        <v>187</v>
      </c>
      <c r="BM295" s="24" t="s">
        <v>1387</v>
      </c>
    </row>
    <row r="296" spans="2:65" s="1" customFormat="1" ht="22.5" customHeight="1">
      <c r="B296" s="41"/>
      <c r="C296" s="204" t="s">
        <v>197</v>
      </c>
      <c r="D296" s="204" t="s">
        <v>182</v>
      </c>
      <c r="E296" s="205" t="s">
        <v>2833</v>
      </c>
      <c r="F296" s="206" t="s">
        <v>2826</v>
      </c>
      <c r="G296" s="207" t="s">
        <v>771</v>
      </c>
      <c r="H296" s="208">
        <v>8</v>
      </c>
      <c r="I296" s="209"/>
      <c r="J296" s="210">
        <f>ROUND(I296*H296,2)</f>
        <v>0</v>
      </c>
      <c r="K296" s="206" t="s">
        <v>2237</v>
      </c>
      <c r="L296" s="61"/>
      <c r="M296" s="211" t="s">
        <v>22</v>
      </c>
      <c r="N296" s="212" t="s">
        <v>47</v>
      </c>
      <c r="O296" s="42"/>
      <c r="P296" s="213">
        <f>O296*H296</f>
        <v>0</v>
      </c>
      <c r="Q296" s="213">
        <v>0</v>
      </c>
      <c r="R296" s="213">
        <f>Q296*H296</f>
        <v>0</v>
      </c>
      <c r="S296" s="213">
        <v>0</v>
      </c>
      <c r="T296" s="214">
        <f>S296*H296</f>
        <v>0</v>
      </c>
      <c r="AR296" s="24" t="s">
        <v>187</v>
      </c>
      <c r="AT296" s="24" t="s">
        <v>182</v>
      </c>
      <c r="AU296" s="24" t="s">
        <v>84</v>
      </c>
      <c r="AY296" s="24" t="s">
        <v>179</v>
      </c>
      <c r="BE296" s="215">
        <f>IF(N296="základní",J296,0)</f>
        <v>0</v>
      </c>
      <c r="BF296" s="215">
        <f>IF(N296="snížená",J296,0)</f>
        <v>0</v>
      </c>
      <c r="BG296" s="215">
        <f>IF(N296="zákl. přenesená",J296,0)</f>
        <v>0</v>
      </c>
      <c r="BH296" s="215">
        <f>IF(N296="sníž. přenesená",J296,0)</f>
        <v>0</v>
      </c>
      <c r="BI296" s="215">
        <f>IF(N296="nulová",J296,0)</f>
        <v>0</v>
      </c>
      <c r="BJ296" s="24" t="s">
        <v>24</v>
      </c>
      <c r="BK296" s="215">
        <f>ROUND(I296*H296,2)</f>
        <v>0</v>
      </c>
      <c r="BL296" s="24" t="s">
        <v>187</v>
      </c>
      <c r="BM296" s="24" t="s">
        <v>1391</v>
      </c>
    </row>
    <row r="297" spans="2:65" s="1" customFormat="1" ht="22.5" customHeight="1">
      <c r="B297" s="41"/>
      <c r="C297" s="204" t="s">
        <v>187</v>
      </c>
      <c r="D297" s="204" t="s">
        <v>182</v>
      </c>
      <c r="E297" s="205" t="s">
        <v>2834</v>
      </c>
      <c r="F297" s="206" t="s">
        <v>2835</v>
      </c>
      <c r="G297" s="207" t="s">
        <v>771</v>
      </c>
      <c r="H297" s="208">
        <v>1</v>
      </c>
      <c r="I297" s="209"/>
      <c r="J297" s="210">
        <f>ROUND(I297*H297,2)</f>
        <v>0</v>
      </c>
      <c r="K297" s="206" t="s">
        <v>2237</v>
      </c>
      <c r="L297" s="61"/>
      <c r="M297" s="211" t="s">
        <v>22</v>
      </c>
      <c r="N297" s="212" t="s">
        <v>47</v>
      </c>
      <c r="O297" s="42"/>
      <c r="P297" s="213">
        <f>O297*H297</f>
        <v>0</v>
      </c>
      <c r="Q297" s="213">
        <v>0</v>
      </c>
      <c r="R297" s="213">
        <f>Q297*H297</f>
        <v>0</v>
      </c>
      <c r="S297" s="213">
        <v>0</v>
      </c>
      <c r="T297" s="214">
        <f>S297*H297</f>
        <v>0</v>
      </c>
      <c r="AR297" s="24" t="s">
        <v>187</v>
      </c>
      <c r="AT297" s="24" t="s">
        <v>182</v>
      </c>
      <c r="AU297" s="24" t="s">
        <v>84</v>
      </c>
      <c r="AY297" s="24" t="s">
        <v>179</v>
      </c>
      <c r="BE297" s="215">
        <f>IF(N297="základní",J297,0)</f>
        <v>0</v>
      </c>
      <c r="BF297" s="215">
        <f>IF(N297="snížená",J297,0)</f>
        <v>0</v>
      </c>
      <c r="BG297" s="215">
        <f>IF(N297="zákl. přenesená",J297,0)</f>
        <v>0</v>
      </c>
      <c r="BH297" s="215">
        <f>IF(N297="sníž. přenesená",J297,0)</f>
        <v>0</v>
      </c>
      <c r="BI297" s="215">
        <f>IF(N297="nulová",J297,0)</f>
        <v>0</v>
      </c>
      <c r="BJ297" s="24" t="s">
        <v>24</v>
      </c>
      <c r="BK297" s="215">
        <f>ROUND(I297*H297,2)</f>
        <v>0</v>
      </c>
      <c r="BL297" s="24" t="s">
        <v>187</v>
      </c>
      <c r="BM297" s="24" t="s">
        <v>1399</v>
      </c>
    </row>
    <row r="298" spans="2:65" s="1" customFormat="1" ht="22.5" customHeight="1">
      <c r="B298" s="41"/>
      <c r="C298" s="204" t="s">
        <v>203</v>
      </c>
      <c r="D298" s="204" t="s">
        <v>182</v>
      </c>
      <c r="E298" s="205" t="s">
        <v>2836</v>
      </c>
      <c r="F298" s="206" t="s">
        <v>2837</v>
      </c>
      <c r="G298" s="207" t="s">
        <v>771</v>
      </c>
      <c r="H298" s="208">
        <v>1</v>
      </c>
      <c r="I298" s="209"/>
      <c r="J298" s="210">
        <f>ROUND(I298*H298,2)</f>
        <v>0</v>
      </c>
      <c r="K298" s="206" t="s">
        <v>2237</v>
      </c>
      <c r="L298" s="61"/>
      <c r="M298" s="211" t="s">
        <v>22</v>
      </c>
      <c r="N298" s="212" t="s">
        <v>47</v>
      </c>
      <c r="O298" s="42"/>
      <c r="P298" s="213">
        <f>O298*H298</f>
        <v>0</v>
      </c>
      <c r="Q298" s="213">
        <v>0</v>
      </c>
      <c r="R298" s="213">
        <f>Q298*H298</f>
        <v>0</v>
      </c>
      <c r="S298" s="213">
        <v>0</v>
      </c>
      <c r="T298" s="214">
        <f>S298*H298</f>
        <v>0</v>
      </c>
      <c r="AR298" s="24" t="s">
        <v>187</v>
      </c>
      <c r="AT298" s="24" t="s">
        <v>182</v>
      </c>
      <c r="AU298" s="24" t="s">
        <v>84</v>
      </c>
      <c r="AY298" s="24" t="s">
        <v>179</v>
      </c>
      <c r="BE298" s="215">
        <f>IF(N298="základní",J298,0)</f>
        <v>0</v>
      </c>
      <c r="BF298" s="215">
        <f>IF(N298="snížená",J298,0)</f>
        <v>0</v>
      </c>
      <c r="BG298" s="215">
        <f>IF(N298="zákl. přenesená",J298,0)</f>
        <v>0</v>
      </c>
      <c r="BH298" s="215">
        <f>IF(N298="sníž. přenesená",J298,0)</f>
        <v>0</v>
      </c>
      <c r="BI298" s="215">
        <f>IF(N298="nulová",J298,0)</f>
        <v>0</v>
      </c>
      <c r="BJ298" s="24" t="s">
        <v>24</v>
      </c>
      <c r="BK298" s="215">
        <f>ROUND(I298*H298,2)</f>
        <v>0</v>
      </c>
      <c r="BL298" s="24" t="s">
        <v>187</v>
      </c>
      <c r="BM298" s="24" t="s">
        <v>1404</v>
      </c>
    </row>
    <row r="299" spans="2:65" s="1" customFormat="1" ht="27">
      <c r="B299" s="41"/>
      <c r="C299" s="63"/>
      <c r="D299" s="218" t="s">
        <v>936</v>
      </c>
      <c r="E299" s="63"/>
      <c r="F299" s="267" t="s">
        <v>2838</v>
      </c>
      <c r="G299" s="63"/>
      <c r="H299" s="63"/>
      <c r="I299" s="172"/>
      <c r="J299" s="63"/>
      <c r="K299" s="63"/>
      <c r="L299" s="61"/>
      <c r="M299" s="268"/>
      <c r="N299" s="42"/>
      <c r="O299" s="42"/>
      <c r="P299" s="42"/>
      <c r="Q299" s="42"/>
      <c r="R299" s="42"/>
      <c r="S299" s="42"/>
      <c r="T299" s="78"/>
      <c r="AT299" s="24" t="s">
        <v>936</v>
      </c>
      <c r="AU299" s="24" t="s">
        <v>84</v>
      </c>
    </row>
    <row r="300" spans="2:65" s="11" customFormat="1" ht="29.85" customHeight="1">
      <c r="B300" s="187"/>
      <c r="C300" s="188"/>
      <c r="D300" s="201" t="s">
        <v>75</v>
      </c>
      <c r="E300" s="202" t="s">
        <v>2839</v>
      </c>
      <c r="F300" s="202" t="s">
        <v>2840</v>
      </c>
      <c r="G300" s="188"/>
      <c r="H300" s="188"/>
      <c r="I300" s="191"/>
      <c r="J300" s="203">
        <f>BK300</f>
        <v>0</v>
      </c>
      <c r="K300" s="188"/>
      <c r="L300" s="193"/>
      <c r="M300" s="194"/>
      <c r="N300" s="195"/>
      <c r="O300" s="195"/>
      <c r="P300" s="196">
        <f>SUM(P301:P303)</f>
        <v>0</v>
      </c>
      <c r="Q300" s="195"/>
      <c r="R300" s="196">
        <f>SUM(R301:R303)</f>
        <v>0</v>
      </c>
      <c r="S300" s="195"/>
      <c r="T300" s="197">
        <f>SUM(T301:T303)</f>
        <v>0</v>
      </c>
      <c r="AR300" s="198" t="s">
        <v>24</v>
      </c>
      <c r="AT300" s="199" t="s">
        <v>75</v>
      </c>
      <c r="AU300" s="199" t="s">
        <v>24</v>
      </c>
      <c r="AY300" s="198" t="s">
        <v>179</v>
      </c>
      <c r="BK300" s="200">
        <f>SUM(BK301:BK303)</f>
        <v>0</v>
      </c>
    </row>
    <row r="301" spans="2:65" s="1" customFormat="1" ht="22.5" customHeight="1">
      <c r="B301" s="41"/>
      <c r="C301" s="204" t="s">
        <v>24</v>
      </c>
      <c r="D301" s="204" t="s">
        <v>182</v>
      </c>
      <c r="E301" s="205" t="s">
        <v>2841</v>
      </c>
      <c r="F301" s="206" t="s">
        <v>2842</v>
      </c>
      <c r="G301" s="207" t="s">
        <v>372</v>
      </c>
      <c r="H301" s="208">
        <v>135</v>
      </c>
      <c r="I301" s="209"/>
      <c r="J301" s="210">
        <f>ROUND(I301*H301,2)</f>
        <v>0</v>
      </c>
      <c r="K301" s="206" t="s">
        <v>2237</v>
      </c>
      <c r="L301" s="61"/>
      <c r="M301" s="211" t="s">
        <v>22</v>
      </c>
      <c r="N301" s="212" t="s">
        <v>47</v>
      </c>
      <c r="O301" s="42"/>
      <c r="P301" s="213">
        <f>O301*H301</f>
        <v>0</v>
      </c>
      <c r="Q301" s="213">
        <v>0</v>
      </c>
      <c r="R301" s="213">
        <f>Q301*H301</f>
        <v>0</v>
      </c>
      <c r="S301" s="213">
        <v>0</v>
      </c>
      <c r="T301" s="214">
        <f>S301*H301</f>
        <v>0</v>
      </c>
      <c r="AR301" s="24" t="s">
        <v>187</v>
      </c>
      <c r="AT301" s="24" t="s">
        <v>182</v>
      </c>
      <c r="AU301" s="24" t="s">
        <v>84</v>
      </c>
      <c r="AY301" s="24" t="s">
        <v>179</v>
      </c>
      <c r="BE301" s="215">
        <f>IF(N301="základní",J301,0)</f>
        <v>0</v>
      </c>
      <c r="BF301" s="215">
        <f>IF(N301="snížená",J301,0)</f>
        <v>0</v>
      </c>
      <c r="BG301" s="215">
        <f>IF(N301="zákl. přenesená",J301,0)</f>
        <v>0</v>
      </c>
      <c r="BH301" s="215">
        <f>IF(N301="sníž. přenesená",J301,0)</f>
        <v>0</v>
      </c>
      <c r="BI301" s="215">
        <f>IF(N301="nulová",J301,0)</f>
        <v>0</v>
      </c>
      <c r="BJ301" s="24" t="s">
        <v>24</v>
      </c>
      <c r="BK301" s="215">
        <f>ROUND(I301*H301,2)</f>
        <v>0</v>
      </c>
      <c r="BL301" s="24" t="s">
        <v>187</v>
      </c>
      <c r="BM301" s="24" t="s">
        <v>1409</v>
      </c>
    </row>
    <row r="302" spans="2:65" s="1" customFormat="1" ht="22.5" customHeight="1">
      <c r="B302" s="41"/>
      <c r="C302" s="204" t="s">
        <v>84</v>
      </c>
      <c r="D302" s="204" t="s">
        <v>182</v>
      </c>
      <c r="E302" s="205" t="s">
        <v>2843</v>
      </c>
      <c r="F302" s="206" t="s">
        <v>2762</v>
      </c>
      <c r="G302" s="207" t="s">
        <v>372</v>
      </c>
      <c r="H302" s="208">
        <v>135</v>
      </c>
      <c r="I302" s="209"/>
      <c r="J302" s="210">
        <f>ROUND(I302*H302,2)</f>
        <v>0</v>
      </c>
      <c r="K302" s="206" t="s">
        <v>2237</v>
      </c>
      <c r="L302" s="61"/>
      <c r="M302" s="211" t="s">
        <v>22</v>
      </c>
      <c r="N302" s="212" t="s">
        <v>47</v>
      </c>
      <c r="O302" s="42"/>
      <c r="P302" s="213">
        <f>O302*H302</f>
        <v>0</v>
      </c>
      <c r="Q302" s="213">
        <v>0</v>
      </c>
      <c r="R302" s="213">
        <f>Q302*H302</f>
        <v>0</v>
      </c>
      <c r="S302" s="213">
        <v>0</v>
      </c>
      <c r="T302" s="214">
        <f>S302*H302</f>
        <v>0</v>
      </c>
      <c r="AR302" s="24" t="s">
        <v>187</v>
      </c>
      <c r="AT302" s="24" t="s">
        <v>182</v>
      </c>
      <c r="AU302" s="24" t="s">
        <v>84</v>
      </c>
      <c r="AY302" s="24" t="s">
        <v>179</v>
      </c>
      <c r="BE302" s="215">
        <f>IF(N302="základní",J302,0)</f>
        <v>0</v>
      </c>
      <c r="BF302" s="215">
        <f>IF(N302="snížená",J302,0)</f>
        <v>0</v>
      </c>
      <c r="BG302" s="215">
        <f>IF(N302="zákl. přenesená",J302,0)</f>
        <v>0</v>
      </c>
      <c r="BH302" s="215">
        <f>IF(N302="sníž. přenesená",J302,0)</f>
        <v>0</v>
      </c>
      <c r="BI302" s="215">
        <f>IF(N302="nulová",J302,0)</f>
        <v>0</v>
      </c>
      <c r="BJ302" s="24" t="s">
        <v>24</v>
      </c>
      <c r="BK302" s="215">
        <f>ROUND(I302*H302,2)</f>
        <v>0</v>
      </c>
      <c r="BL302" s="24" t="s">
        <v>187</v>
      </c>
      <c r="BM302" s="24" t="s">
        <v>1413</v>
      </c>
    </row>
    <row r="303" spans="2:65" s="1" customFormat="1" ht="22.5" customHeight="1">
      <c r="B303" s="41"/>
      <c r="C303" s="204" t="s">
        <v>197</v>
      </c>
      <c r="D303" s="204" t="s">
        <v>182</v>
      </c>
      <c r="E303" s="205" t="s">
        <v>2844</v>
      </c>
      <c r="F303" s="206" t="s">
        <v>2826</v>
      </c>
      <c r="G303" s="207" t="s">
        <v>771</v>
      </c>
      <c r="H303" s="208">
        <v>6</v>
      </c>
      <c r="I303" s="209"/>
      <c r="J303" s="210">
        <f>ROUND(I303*H303,2)</f>
        <v>0</v>
      </c>
      <c r="K303" s="206" t="s">
        <v>2237</v>
      </c>
      <c r="L303" s="61"/>
      <c r="M303" s="211" t="s">
        <v>22</v>
      </c>
      <c r="N303" s="212" t="s">
        <v>47</v>
      </c>
      <c r="O303" s="42"/>
      <c r="P303" s="213">
        <f>O303*H303</f>
        <v>0</v>
      </c>
      <c r="Q303" s="213">
        <v>0</v>
      </c>
      <c r="R303" s="213">
        <f>Q303*H303</f>
        <v>0</v>
      </c>
      <c r="S303" s="213">
        <v>0</v>
      </c>
      <c r="T303" s="214">
        <f>S303*H303</f>
        <v>0</v>
      </c>
      <c r="AR303" s="24" t="s">
        <v>187</v>
      </c>
      <c r="AT303" s="24" t="s">
        <v>182</v>
      </c>
      <c r="AU303" s="24" t="s">
        <v>84</v>
      </c>
      <c r="AY303" s="24" t="s">
        <v>179</v>
      </c>
      <c r="BE303" s="215">
        <f>IF(N303="základní",J303,0)</f>
        <v>0</v>
      </c>
      <c r="BF303" s="215">
        <f>IF(N303="snížená",J303,0)</f>
        <v>0</v>
      </c>
      <c r="BG303" s="215">
        <f>IF(N303="zákl. přenesená",J303,0)</f>
        <v>0</v>
      </c>
      <c r="BH303" s="215">
        <f>IF(N303="sníž. přenesená",J303,0)</f>
        <v>0</v>
      </c>
      <c r="BI303" s="215">
        <f>IF(N303="nulová",J303,0)</f>
        <v>0</v>
      </c>
      <c r="BJ303" s="24" t="s">
        <v>24</v>
      </c>
      <c r="BK303" s="215">
        <f>ROUND(I303*H303,2)</f>
        <v>0</v>
      </c>
      <c r="BL303" s="24" t="s">
        <v>187</v>
      </c>
      <c r="BM303" s="24" t="s">
        <v>1416</v>
      </c>
    </row>
    <row r="304" spans="2:65" s="11" customFormat="1" ht="29.85" customHeight="1">
      <c r="B304" s="187"/>
      <c r="C304" s="188"/>
      <c r="D304" s="201" t="s">
        <v>75</v>
      </c>
      <c r="E304" s="202" t="s">
        <v>2845</v>
      </c>
      <c r="F304" s="202" t="s">
        <v>2846</v>
      </c>
      <c r="G304" s="188"/>
      <c r="H304" s="188"/>
      <c r="I304" s="191"/>
      <c r="J304" s="203">
        <f>BK304</f>
        <v>0</v>
      </c>
      <c r="K304" s="188"/>
      <c r="L304" s="193"/>
      <c r="M304" s="194"/>
      <c r="N304" s="195"/>
      <c r="O304" s="195"/>
      <c r="P304" s="196">
        <f>SUM(P305:P308)</f>
        <v>0</v>
      </c>
      <c r="Q304" s="195"/>
      <c r="R304" s="196">
        <f>SUM(R305:R308)</f>
        <v>0</v>
      </c>
      <c r="S304" s="195"/>
      <c r="T304" s="197">
        <f>SUM(T305:T308)</f>
        <v>0</v>
      </c>
      <c r="AR304" s="198" t="s">
        <v>24</v>
      </c>
      <c r="AT304" s="199" t="s">
        <v>75</v>
      </c>
      <c r="AU304" s="199" t="s">
        <v>24</v>
      </c>
      <c r="AY304" s="198" t="s">
        <v>179</v>
      </c>
      <c r="BK304" s="200">
        <f>SUM(BK305:BK308)</f>
        <v>0</v>
      </c>
    </row>
    <row r="305" spans="2:65" s="1" customFormat="1" ht="22.5" customHeight="1">
      <c r="B305" s="41"/>
      <c r="C305" s="204" t="s">
        <v>24</v>
      </c>
      <c r="D305" s="204" t="s">
        <v>182</v>
      </c>
      <c r="E305" s="205" t="s">
        <v>394</v>
      </c>
      <c r="F305" s="206" t="s">
        <v>2847</v>
      </c>
      <c r="G305" s="207" t="s">
        <v>372</v>
      </c>
      <c r="H305" s="208">
        <v>45</v>
      </c>
      <c r="I305" s="209"/>
      <c r="J305" s="210">
        <f>ROUND(I305*H305,2)</f>
        <v>0</v>
      </c>
      <c r="K305" s="206" t="s">
        <v>2237</v>
      </c>
      <c r="L305" s="61"/>
      <c r="M305" s="211" t="s">
        <v>22</v>
      </c>
      <c r="N305" s="212" t="s">
        <v>47</v>
      </c>
      <c r="O305" s="42"/>
      <c r="P305" s="213">
        <f>O305*H305</f>
        <v>0</v>
      </c>
      <c r="Q305" s="213">
        <v>0</v>
      </c>
      <c r="R305" s="213">
        <f>Q305*H305</f>
        <v>0</v>
      </c>
      <c r="S305" s="213">
        <v>0</v>
      </c>
      <c r="T305" s="214">
        <f>S305*H305</f>
        <v>0</v>
      </c>
      <c r="AR305" s="24" t="s">
        <v>187</v>
      </c>
      <c r="AT305" s="24" t="s">
        <v>182</v>
      </c>
      <c r="AU305" s="24" t="s">
        <v>84</v>
      </c>
      <c r="AY305" s="24" t="s">
        <v>179</v>
      </c>
      <c r="BE305" s="215">
        <f>IF(N305="základní",J305,0)</f>
        <v>0</v>
      </c>
      <c r="BF305" s="215">
        <f>IF(N305="snížená",J305,0)</f>
        <v>0</v>
      </c>
      <c r="BG305" s="215">
        <f>IF(N305="zákl. přenesená",J305,0)</f>
        <v>0</v>
      </c>
      <c r="BH305" s="215">
        <f>IF(N305="sníž. přenesená",J305,0)</f>
        <v>0</v>
      </c>
      <c r="BI305" s="215">
        <f>IF(N305="nulová",J305,0)</f>
        <v>0</v>
      </c>
      <c r="BJ305" s="24" t="s">
        <v>24</v>
      </c>
      <c r="BK305" s="215">
        <f>ROUND(I305*H305,2)</f>
        <v>0</v>
      </c>
      <c r="BL305" s="24" t="s">
        <v>187</v>
      </c>
      <c r="BM305" s="24" t="s">
        <v>1490</v>
      </c>
    </row>
    <row r="306" spans="2:65" s="1" customFormat="1" ht="22.5" customHeight="1">
      <c r="B306" s="41"/>
      <c r="C306" s="204" t="s">
        <v>84</v>
      </c>
      <c r="D306" s="204" t="s">
        <v>182</v>
      </c>
      <c r="E306" s="205" t="s">
        <v>334</v>
      </c>
      <c r="F306" s="206" t="s">
        <v>2826</v>
      </c>
      <c r="G306" s="207" t="s">
        <v>771</v>
      </c>
      <c r="H306" s="208">
        <v>5</v>
      </c>
      <c r="I306" s="209"/>
      <c r="J306" s="210">
        <f>ROUND(I306*H306,2)</f>
        <v>0</v>
      </c>
      <c r="K306" s="206" t="s">
        <v>2237</v>
      </c>
      <c r="L306" s="61"/>
      <c r="M306" s="211" t="s">
        <v>22</v>
      </c>
      <c r="N306" s="212" t="s">
        <v>47</v>
      </c>
      <c r="O306" s="42"/>
      <c r="P306" s="213">
        <f>O306*H306</f>
        <v>0</v>
      </c>
      <c r="Q306" s="213">
        <v>0</v>
      </c>
      <c r="R306" s="213">
        <f>Q306*H306</f>
        <v>0</v>
      </c>
      <c r="S306" s="213">
        <v>0</v>
      </c>
      <c r="T306" s="214">
        <f>S306*H306</f>
        <v>0</v>
      </c>
      <c r="AR306" s="24" t="s">
        <v>187</v>
      </c>
      <c r="AT306" s="24" t="s">
        <v>182</v>
      </c>
      <c r="AU306" s="24" t="s">
        <v>84</v>
      </c>
      <c r="AY306" s="24" t="s">
        <v>179</v>
      </c>
      <c r="BE306" s="215">
        <f>IF(N306="základní",J306,0)</f>
        <v>0</v>
      </c>
      <c r="BF306" s="215">
        <f>IF(N306="snížená",J306,0)</f>
        <v>0</v>
      </c>
      <c r="BG306" s="215">
        <f>IF(N306="zákl. přenesená",J306,0)</f>
        <v>0</v>
      </c>
      <c r="BH306" s="215">
        <f>IF(N306="sníž. přenesená",J306,0)</f>
        <v>0</v>
      </c>
      <c r="BI306" s="215">
        <f>IF(N306="nulová",J306,0)</f>
        <v>0</v>
      </c>
      <c r="BJ306" s="24" t="s">
        <v>24</v>
      </c>
      <c r="BK306" s="215">
        <f>ROUND(I306*H306,2)</f>
        <v>0</v>
      </c>
      <c r="BL306" s="24" t="s">
        <v>187</v>
      </c>
      <c r="BM306" s="24" t="s">
        <v>1495</v>
      </c>
    </row>
    <row r="307" spans="2:65" s="1" customFormat="1" ht="22.5" customHeight="1">
      <c r="B307" s="41"/>
      <c r="C307" s="204" t="s">
        <v>187</v>
      </c>
      <c r="D307" s="204" t="s">
        <v>182</v>
      </c>
      <c r="E307" s="205" t="s">
        <v>2848</v>
      </c>
      <c r="F307" s="206" t="s">
        <v>2849</v>
      </c>
      <c r="G307" s="207" t="s">
        <v>2656</v>
      </c>
      <c r="H307" s="208">
        <v>17</v>
      </c>
      <c r="I307" s="209"/>
      <c r="J307" s="210">
        <f>ROUND(I307*H307,2)</f>
        <v>0</v>
      </c>
      <c r="K307" s="206" t="s">
        <v>2237</v>
      </c>
      <c r="L307" s="61"/>
      <c r="M307" s="211" t="s">
        <v>22</v>
      </c>
      <c r="N307" s="212" t="s">
        <v>47</v>
      </c>
      <c r="O307" s="42"/>
      <c r="P307" s="213">
        <f>O307*H307</f>
        <v>0</v>
      </c>
      <c r="Q307" s="213">
        <v>0</v>
      </c>
      <c r="R307" s="213">
        <f>Q307*H307</f>
        <v>0</v>
      </c>
      <c r="S307" s="213">
        <v>0</v>
      </c>
      <c r="T307" s="214">
        <f>S307*H307</f>
        <v>0</v>
      </c>
      <c r="AR307" s="24" t="s">
        <v>187</v>
      </c>
      <c r="AT307" s="24" t="s">
        <v>182</v>
      </c>
      <c r="AU307" s="24" t="s">
        <v>84</v>
      </c>
      <c r="AY307" s="24" t="s">
        <v>179</v>
      </c>
      <c r="BE307" s="215">
        <f>IF(N307="základní",J307,0)</f>
        <v>0</v>
      </c>
      <c r="BF307" s="215">
        <f>IF(N307="snížená",J307,0)</f>
        <v>0</v>
      </c>
      <c r="BG307" s="215">
        <f>IF(N307="zákl. přenesená",J307,0)</f>
        <v>0</v>
      </c>
      <c r="BH307" s="215">
        <f>IF(N307="sníž. přenesená",J307,0)</f>
        <v>0</v>
      </c>
      <c r="BI307" s="215">
        <f>IF(N307="nulová",J307,0)</f>
        <v>0</v>
      </c>
      <c r="BJ307" s="24" t="s">
        <v>24</v>
      </c>
      <c r="BK307" s="215">
        <f>ROUND(I307*H307,2)</f>
        <v>0</v>
      </c>
      <c r="BL307" s="24" t="s">
        <v>187</v>
      </c>
      <c r="BM307" s="24" t="s">
        <v>1434</v>
      </c>
    </row>
    <row r="308" spans="2:65" s="1" customFormat="1" ht="27">
      <c r="B308" s="41"/>
      <c r="C308" s="63"/>
      <c r="D308" s="218" t="s">
        <v>936</v>
      </c>
      <c r="E308" s="63"/>
      <c r="F308" s="267" t="s">
        <v>2850</v>
      </c>
      <c r="G308" s="63"/>
      <c r="H308" s="63"/>
      <c r="I308" s="172"/>
      <c r="J308" s="63"/>
      <c r="K308" s="63"/>
      <c r="L308" s="61"/>
      <c r="M308" s="268"/>
      <c r="N308" s="42"/>
      <c r="O308" s="42"/>
      <c r="P308" s="42"/>
      <c r="Q308" s="42"/>
      <c r="R308" s="42"/>
      <c r="S308" s="42"/>
      <c r="T308" s="78"/>
      <c r="AT308" s="24" t="s">
        <v>936</v>
      </c>
      <c r="AU308" s="24" t="s">
        <v>84</v>
      </c>
    </row>
    <row r="309" spans="2:65" s="11" customFormat="1" ht="37.35" customHeight="1">
      <c r="B309" s="187"/>
      <c r="C309" s="188"/>
      <c r="D309" s="201" t="s">
        <v>75</v>
      </c>
      <c r="E309" s="273" t="s">
        <v>2851</v>
      </c>
      <c r="F309" s="273" t="s">
        <v>2852</v>
      </c>
      <c r="G309" s="188"/>
      <c r="H309" s="188"/>
      <c r="I309" s="191"/>
      <c r="J309" s="274">
        <f>BK309</f>
        <v>0</v>
      </c>
      <c r="K309" s="188"/>
      <c r="L309" s="193"/>
      <c r="M309" s="194"/>
      <c r="N309" s="195"/>
      <c r="O309" s="195"/>
      <c r="P309" s="196">
        <f>SUM(P310:P314)</f>
        <v>0</v>
      </c>
      <c r="Q309" s="195"/>
      <c r="R309" s="196">
        <f>SUM(R310:R314)</f>
        <v>0</v>
      </c>
      <c r="S309" s="195"/>
      <c r="T309" s="197">
        <f>SUM(T310:T314)</f>
        <v>0</v>
      </c>
      <c r="AR309" s="198" t="s">
        <v>24</v>
      </c>
      <c r="AT309" s="199" t="s">
        <v>75</v>
      </c>
      <c r="AU309" s="199" t="s">
        <v>76</v>
      </c>
      <c r="AY309" s="198" t="s">
        <v>179</v>
      </c>
      <c r="BK309" s="200">
        <f>SUM(BK310:BK314)</f>
        <v>0</v>
      </c>
    </row>
    <row r="310" spans="2:65" s="1" customFormat="1" ht="22.5" customHeight="1">
      <c r="B310" s="41"/>
      <c r="C310" s="204" t="s">
        <v>24</v>
      </c>
      <c r="D310" s="204" t="s">
        <v>182</v>
      </c>
      <c r="E310" s="205" t="s">
        <v>2853</v>
      </c>
      <c r="F310" s="206" t="s">
        <v>2663</v>
      </c>
      <c r="G310" s="207" t="s">
        <v>771</v>
      </c>
      <c r="H310" s="208">
        <v>19</v>
      </c>
      <c r="I310" s="209"/>
      <c r="J310" s="210">
        <f>ROUND(I310*H310,2)</f>
        <v>0</v>
      </c>
      <c r="K310" s="206" t="s">
        <v>2237</v>
      </c>
      <c r="L310" s="61"/>
      <c r="M310" s="211" t="s">
        <v>22</v>
      </c>
      <c r="N310" s="212" t="s">
        <v>47</v>
      </c>
      <c r="O310" s="42"/>
      <c r="P310" s="213">
        <f>O310*H310</f>
        <v>0</v>
      </c>
      <c r="Q310" s="213">
        <v>0</v>
      </c>
      <c r="R310" s="213">
        <f>Q310*H310</f>
        <v>0</v>
      </c>
      <c r="S310" s="213">
        <v>0</v>
      </c>
      <c r="T310" s="214">
        <f>S310*H310</f>
        <v>0</v>
      </c>
      <c r="AR310" s="24" t="s">
        <v>187</v>
      </c>
      <c r="AT310" s="24" t="s">
        <v>182</v>
      </c>
      <c r="AU310" s="24" t="s">
        <v>24</v>
      </c>
      <c r="AY310" s="24" t="s">
        <v>179</v>
      </c>
      <c r="BE310" s="215">
        <f>IF(N310="základní",J310,0)</f>
        <v>0</v>
      </c>
      <c r="BF310" s="215">
        <f>IF(N310="snížená",J310,0)</f>
        <v>0</v>
      </c>
      <c r="BG310" s="215">
        <f>IF(N310="zákl. přenesená",J310,0)</f>
        <v>0</v>
      </c>
      <c r="BH310" s="215">
        <f>IF(N310="sníž. přenesená",J310,0)</f>
        <v>0</v>
      </c>
      <c r="BI310" s="215">
        <f>IF(N310="nulová",J310,0)</f>
        <v>0</v>
      </c>
      <c r="BJ310" s="24" t="s">
        <v>24</v>
      </c>
      <c r="BK310" s="215">
        <f>ROUND(I310*H310,2)</f>
        <v>0</v>
      </c>
      <c r="BL310" s="24" t="s">
        <v>187</v>
      </c>
      <c r="BM310" s="24" t="s">
        <v>1506</v>
      </c>
    </row>
    <row r="311" spans="2:65" s="1" customFormat="1" ht="22.5" customHeight="1">
      <c r="B311" s="41"/>
      <c r="C311" s="204" t="s">
        <v>84</v>
      </c>
      <c r="D311" s="204" t="s">
        <v>182</v>
      </c>
      <c r="E311" s="205" t="s">
        <v>2854</v>
      </c>
      <c r="F311" s="206" t="s">
        <v>2665</v>
      </c>
      <c r="G311" s="207" t="s">
        <v>372</v>
      </c>
      <c r="H311" s="208">
        <v>30</v>
      </c>
      <c r="I311" s="209"/>
      <c r="J311" s="210">
        <f>ROUND(I311*H311,2)</f>
        <v>0</v>
      </c>
      <c r="K311" s="206" t="s">
        <v>2237</v>
      </c>
      <c r="L311" s="61"/>
      <c r="M311" s="211" t="s">
        <v>22</v>
      </c>
      <c r="N311" s="212" t="s">
        <v>47</v>
      </c>
      <c r="O311" s="42"/>
      <c r="P311" s="213">
        <f>O311*H311</f>
        <v>0</v>
      </c>
      <c r="Q311" s="213">
        <v>0</v>
      </c>
      <c r="R311" s="213">
        <f>Q311*H311</f>
        <v>0</v>
      </c>
      <c r="S311" s="213">
        <v>0</v>
      </c>
      <c r="T311" s="214">
        <f>S311*H311</f>
        <v>0</v>
      </c>
      <c r="AR311" s="24" t="s">
        <v>187</v>
      </c>
      <c r="AT311" s="24" t="s">
        <v>182</v>
      </c>
      <c r="AU311" s="24" t="s">
        <v>24</v>
      </c>
      <c r="AY311" s="24" t="s">
        <v>179</v>
      </c>
      <c r="BE311" s="215">
        <f>IF(N311="základní",J311,0)</f>
        <v>0</v>
      </c>
      <c r="BF311" s="215">
        <f>IF(N311="snížená",J311,0)</f>
        <v>0</v>
      </c>
      <c r="BG311" s="215">
        <f>IF(N311="zákl. přenesená",J311,0)</f>
        <v>0</v>
      </c>
      <c r="BH311" s="215">
        <f>IF(N311="sníž. přenesená",J311,0)</f>
        <v>0</v>
      </c>
      <c r="BI311" s="215">
        <f>IF(N311="nulová",J311,0)</f>
        <v>0</v>
      </c>
      <c r="BJ311" s="24" t="s">
        <v>24</v>
      </c>
      <c r="BK311" s="215">
        <f>ROUND(I311*H311,2)</f>
        <v>0</v>
      </c>
      <c r="BL311" s="24" t="s">
        <v>187</v>
      </c>
      <c r="BM311" s="24" t="s">
        <v>1513</v>
      </c>
    </row>
    <row r="312" spans="2:65" s="1" customFormat="1" ht="22.5" customHeight="1">
      <c r="B312" s="41"/>
      <c r="C312" s="204" t="s">
        <v>197</v>
      </c>
      <c r="D312" s="204" t="s">
        <v>182</v>
      </c>
      <c r="E312" s="205" t="s">
        <v>2855</v>
      </c>
      <c r="F312" s="206" t="s">
        <v>2667</v>
      </c>
      <c r="G312" s="207" t="s">
        <v>372</v>
      </c>
      <c r="H312" s="208">
        <v>30</v>
      </c>
      <c r="I312" s="209"/>
      <c r="J312" s="210">
        <f>ROUND(I312*H312,2)</f>
        <v>0</v>
      </c>
      <c r="K312" s="206" t="s">
        <v>2237</v>
      </c>
      <c r="L312" s="61"/>
      <c r="M312" s="211" t="s">
        <v>22</v>
      </c>
      <c r="N312" s="212" t="s">
        <v>47</v>
      </c>
      <c r="O312" s="42"/>
      <c r="P312" s="213">
        <f>O312*H312</f>
        <v>0</v>
      </c>
      <c r="Q312" s="213">
        <v>0</v>
      </c>
      <c r="R312" s="213">
        <f>Q312*H312</f>
        <v>0</v>
      </c>
      <c r="S312" s="213">
        <v>0</v>
      </c>
      <c r="T312" s="214">
        <f>S312*H312</f>
        <v>0</v>
      </c>
      <c r="AR312" s="24" t="s">
        <v>187</v>
      </c>
      <c r="AT312" s="24" t="s">
        <v>182</v>
      </c>
      <c r="AU312" s="24" t="s">
        <v>24</v>
      </c>
      <c r="AY312" s="24" t="s">
        <v>179</v>
      </c>
      <c r="BE312" s="215">
        <f>IF(N312="základní",J312,0)</f>
        <v>0</v>
      </c>
      <c r="BF312" s="215">
        <f>IF(N312="snížená",J312,0)</f>
        <v>0</v>
      </c>
      <c r="BG312" s="215">
        <f>IF(N312="zákl. přenesená",J312,0)</f>
        <v>0</v>
      </c>
      <c r="BH312" s="215">
        <f>IF(N312="sníž. přenesená",J312,0)</f>
        <v>0</v>
      </c>
      <c r="BI312" s="215">
        <f>IF(N312="nulová",J312,0)</f>
        <v>0</v>
      </c>
      <c r="BJ312" s="24" t="s">
        <v>24</v>
      </c>
      <c r="BK312" s="215">
        <f>ROUND(I312*H312,2)</f>
        <v>0</v>
      </c>
      <c r="BL312" s="24" t="s">
        <v>187</v>
      </c>
      <c r="BM312" s="24" t="s">
        <v>1518</v>
      </c>
    </row>
    <row r="313" spans="2:65" s="1" customFormat="1" ht="22.5" customHeight="1">
      <c r="B313" s="41"/>
      <c r="C313" s="204" t="s">
        <v>187</v>
      </c>
      <c r="D313" s="204" t="s">
        <v>182</v>
      </c>
      <c r="E313" s="205" t="s">
        <v>2856</v>
      </c>
      <c r="F313" s="206" t="s">
        <v>2669</v>
      </c>
      <c r="G313" s="207" t="s">
        <v>372</v>
      </c>
      <c r="H313" s="208">
        <v>90</v>
      </c>
      <c r="I313" s="209"/>
      <c r="J313" s="210">
        <f>ROUND(I313*H313,2)</f>
        <v>0</v>
      </c>
      <c r="K313" s="206" t="s">
        <v>2237</v>
      </c>
      <c r="L313" s="61"/>
      <c r="M313" s="211" t="s">
        <v>22</v>
      </c>
      <c r="N313" s="212" t="s">
        <v>47</v>
      </c>
      <c r="O313" s="42"/>
      <c r="P313" s="213">
        <f>O313*H313</f>
        <v>0</v>
      </c>
      <c r="Q313" s="213">
        <v>0</v>
      </c>
      <c r="R313" s="213">
        <f>Q313*H313</f>
        <v>0</v>
      </c>
      <c r="S313" s="213">
        <v>0</v>
      </c>
      <c r="T313" s="214">
        <f>S313*H313</f>
        <v>0</v>
      </c>
      <c r="AR313" s="24" t="s">
        <v>187</v>
      </c>
      <c r="AT313" s="24" t="s">
        <v>182</v>
      </c>
      <c r="AU313" s="24" t="s">
        <v>24</v>
      </c>
      <c r="AY313" s="24" t="s">
        <v>179</v>
      </c>
      <c r="BE313" s="215">
        <f>IF(N313="základní",J313,0)</f>
        <v>0</v>
      </c>
      <c r="BF313" s="215">
        <f>IF(N313="snížená",J313,0)</f>
        <v>0</v>
      </c>
      <c r="BG313" s="215">
        <f>IF(N313="zákl. přenesená",J313,0)</f>
        <v>0</v>
      </c>
      <c r="BH313" s="215">
        <f>IF(N313="sníž. přenesená",J313,0)</f>
        <v>0</v>
      </c>
      <c r="BI313" s="215">
        <f>IF(N313="nulová",J313,0)</f>
        <v>0</v>
      </c>
      <c r="BJ313" s="24" t="s">
        <v>24</v>
      </c>
      <c r="BK313" s="215">
        <f>ROUND(I313*H313,2)</f>
        <v>0</v>
      </c>
      <c r="BL313" s="24" t="s">
        <v>187</v>
      </c>
      <c r="BM313" s="24" t="s">
        <v>1523</v>
      </c>
    </row>
    <row r="314" spans="2:65" s="1" customFormat="1" ht="22.5" customHeight="1">
      <c r="B314" s="41"/>
      <c r="C314" s="204" t="s">
        <v>203</v>
      </c>
      <c r="D314" s="204" t="s">
        <v>182</v>
      </c>
      <c r="E314" s="205" t="s">
        <v>2857</v>
      </c>
      <c r="F314" s="206" t="s">
        <v>2671</v>
      </c>
      <c r="G314" s="207" t="s">
        <v>372</v>
      </c>
      <c r="H314" s="208">
        <v>90</v>
      </c>
      <c r="I314" s="209"/>
      <c r="J314" s="210">
        <f>ROUND(I314*H314,2)</f>
        <v>0</v>
      </c>
      <c r="K314" s="206" t="s">
        <v>2237</v>
      </c>
      <c r="L314" s="61"/>
      <c r="M314" s="211" t="s">
        <v>22</v>
      </c>
      <c r="N314" s="212" t="s">
        <v>47</v>
      </c>
      <c r="O314" s="42"/>
      <c r="P314" s="213">
        <f>O314*H314</f>
        <v>0</v>
      </c>
      <c r="Q314" s="213">
        <v>0</v>
      </c>
      <c r="R314" s="213">
        <f>Q314*H314</f>
        <v>0</v>
      </c>
      <c r="S314" s="213">
        <v>0</v>
      </c>
      <c r="T314" s="214">
        <f>S314*H314</f>
        <v>0</v>
      </c>
      <c r="AR314" s="24" t="s">
        <v>187</v>
      </c>
      <c r="AT314" s="24" t="s">
        <v>182</v>
      </c>
      <c r="AU314" s="24" t="s">
        <v>24</v>
      </c>
      <c r="AY314" s="24" t="s">
        <v>179</v>
      </c>
      <c r="BE314" s="215">
        <f>IF(N314="základní",J314,0)</f>
        <v>0</v>
      </c>
      <c r="BF314" s="215">
        <f>IF(N314="snížená",J314,0)</f>
        <v>0</v>
      </c>
      <c r="BG314" s="215">
        <f>IF(N314="zákl. přenesená",J314,0)</f>
        <v>0</v>
      </c>
      <c r="BH314" s="215">
        <f>IF(N314="sníž. přenesená",J314,0)</f>
        <v>0</v>
      </c>
      <c r="BI314" s="215">
        <f>IF(N314="nulová",J314,0)</f>
        <v>0</v>
      </c>
      <c r="BJ314" s="24" t="s">
        <v>24</v>
      </c>
      <c r="BK314" s="215">
        <f>ROUND(I314*H314,2)</f>
        <v>0</v>
      </c>
      <c r="BL314" s="24" t="s">
        <v>187</v>
      </c>
      <c r="BM314" s="24" t="s">
        <v>1529</v>
      </c>
    </row>
    <row r="315" spans="2:65" s="11" customFormat="1" ht="37.35" customHeight="1">
      <c r="B315" s="187"/>
      <c r="C315" s="188"/>
      <c r="D315" s="189" t="s">
        <v>75</v>
      </c>
      <c r="E315" s="190" t="s">
        <v>2858</v>
      </c>
      <c r="F315" s="190" t="s">
        <v>2859</v>
      </c>
      <c r="G315" s="188"/>
      <c r="H315" s="188"/>
      <c r="I315" s="191"/>
      <c r="J315" s="192">
        <f>BK315</f>
        <v>0</v>
      </c>
      <c r="K315" s="188"/>
      <c r="L315" s="193"/>
      <c r="M315" s="194"/>
      <c r="N315" s="195"/>
      <c r="O315" s="195"/>
      <c r="P315" s="196">
        <f>P316+P331+P338+P342</f>
        <v>0</v>
      </c>
      <c r="Q315" s="195"/>
      <c r="R315" s="196">
        <f>R316+R331+R338+R342</f>
        <v>0</v>
      </c>
      <c r="S315" s="195"/>
      <c r="T315" s="197">
        <f>T316+T331+T338+T342</f>
        <v>0</v>
      </c>
      <c r="AR315" s="198" t="s">
        <v>24</v>
      </c>
      <c r="AT315" s="199" t="s">
        <v>75</v>
      </c>
      <c r="AU315" s="199" t="s">
        <v>76</v>
      </c>
      <c r="AY315" s="198" t="s">
        <v>179</v>
      </c>
      <c r="BK315" s="200">
        <f>BK316+BK331+BK338+BK342</f>
        <v>0</v>
      </c>
    </row>
    <row r="316" spans="2:65" s="11" customFormat="1" ht="19.899999999999999" customHeight="1">
      <c r="B316" s="187"/>
      <c r="C316" s="188"/>
      <c r="D316" s="201" t="s">
        <v>75</v>
      </c>
      <c r="E316" s="202" t="s">
        <v>2860</v>
      </c>
      <c r="F316" s="202" t="s">
        <v>2800</v>
      </c>
      <c r="G316" s="188"/>
      <c r="H316" s="188"/>
      <c r="I316" s="191"/>
      <c r="J316" s="203">
        <f>BK316</f>
        <v>0</v>
      </c>
      <c r="K316" s="188"/>
      <c r="L316" s="193"/>
      <c r="M316" s="194"/>
      <c r="N316" s="195"/>
      <c r="O316" s="195"/>
      <c r="P316" s="196">
        <f>SUM(P317:P330)</f>
        <v>0</v>
      </c>
      <c r="Q316" s="195"/>
      <c r="R316" s="196">
        <f>SUM(R317:R330)</f>
        <v>0</v>
      </c>
      <c r="S316" s="195"/>
      <c r="T316" s="197">
        <f>SUM(T317:T330)</f>
        <v>0</v>
      </c>
      <c r="AR316" s="198" t="s">
        <v>24</v>
      </c>
      <c r="AT316" s="199" t="s">
        <v>75</v>
      </c>
      <c r="AU316" s="199" t="s">
        <v>24</v>
      </c>
      <c r="AY316" s="198" t="s">
        <v>179</v>
      </c>
      <c r="BK316" s="200">
        <f>SUM(BK317:BK330)</f>
        <v>0</v>
      </c>
    </row>
    <row r="317" spans="2:65" s="1" customFormat="1" ht="22.5" customHeight="1">
      <c r="B317" s="41"/>
      <c r="C317" s="204" t="s">
        <v>24</v>
      </c>
      <c r="D317" s="204" t="s">
        <v>182</v>
      </c>
      <c r="E317" s="205" t="s">
        <v>2801</v>
      </c>
      <c r="F317" s="206" t="s">
        <v>2802</v>
      </c>
      <c r="G317" s="207" t="s">
        <v>771</v>
      </c>
      <c r="H317" s="208">
        <v>1</v>
      </c>
      <c r="I317" s="209"/>
      <c r="J317" s="210">
        <f t="shared" ref="J317:J329" si="120">ROUND(I317*H317,2)</f>
        <v>0</v>
      </c>
      <c r="K317" s="206" t="s">
        <v>2237</v>
      </c>
      <c r="L317" s="61"/>
      <c r="M317" s="211" t="s">
        <v>22</v>
      </c>
      <c r="N317" s="212" t="s">
        <v>47</v>
      </c>
      <c r="O317" s="42"/>
      <c r="P317" s="213">
        <f t="shared" ref="P317:P329" si="121">O317*H317</f>
        <v>0</v>
      </c>
      <c r="Q317" s="213">
        <v>0</v>
      </c>
      <c r="R317" s="213">
        <f t="shared" ref="R317:R329" si="122">Q317*H317</f>
        <v>0</v>
      </c>
      <c r="S317" s="213">
        <v>0</v>
      </c>
      <c r="T317" s="214">
        <f t="shared" ref="T317:T329" si="123">S317*H317</f>
        <v>0</v>
      </c>
      <c r="AR317" s="24" t="s">
        <v>187</v>
      </c>
      <c r="AT317" s="24" t="s">
        <v>182</v>
      </c>
      <c r="AU317" s="24" t="s">
        <v>84</v>
      </c>
      <c r="AY317" s="24" t="s">
        <v>179</v>
      </c>
      <c r="BE317" s="215">
        <f t="shared" ref="BE317:BE329" si="124">IF(N317="základní",J317,0)</f>
        <v>0</v>
      </c>
      <c r="BF317" s="215">
        <f t="shared" ref="BF317:BF329" si="125">IF(N317="snížená",J317,0)</f>
        <v>0</v>
      </c>
      <c r="BG317" s="215">
        <f t="shared" ref="BG317:BG329" si="126">IF(N317="zákl. přenesená",J317,0)</f>
        <v>0</v>
      </c>
      <c r="BH317" s="215">
        <f t="shared" ref="BH317:BH329" si="127">IF(N317="sníž. přenesená",J317,0)</f>
        <v>0</v>
      </c>
      <c r="BI317" s="215">
        <f t="shared" ref="BI317:BI329" si="128">IF(N317="nulová",J317,0)</f>
        <v>0</v>
      </c>
      <c r="BJ317" s="24" t="s">
        <v>24</v>
      </c>
      <c r="BK317" s="215">
        <f t="shared" ref="BK317:BK329" si="129">ROUND(I317*H317,2)</f>
        <v>0</v>
      </c>
      <c r="BL317" s="24" t="s">
        <v>187</v>
      </c>
      <c r="BM317" s="24" t="s">
        <v>1543</v>
      </c>
    </row>
    <row r="318" spans="2:65" s="1" customFormat="1" ht="22.5" customHeight="1">
      <c r="B318" s="41"/>
      <c r="C318" s="204" t="s">
        <v>84</v>
      </c>
      <c r="D318" s="204" t="s">
        <v>182</v>
      </c>
      <c r="E318" s="205" t="s">
        <v>2803</v>
      </c>
      <c r="F318" s="206" t="s">
        <v>2804</v>
      </c>
      <c r="G318" s="207" t="s">
        <v>771</v>
      </c>
      <c r="H318" s="208">
        <v>1</v>
      </c>
      <c r="I318" s="209"/>
      <c r="J318" s="210">
        <f t="shared" si="120"/>
        <v>0</v>
      </c>
      <c r="K318" s="206" t="s">
        <v>2237</v>
      </c>
      <c r="L318" s="61"/>
      <c r="M318" s="211" t="s">
        <v>22</v>
      </c>
      <c r="N318" s="212" t="s">
        <v>47</v>
      </c>
      <c r="O318" s="42"/>
      <c r="P318" s="213">
        <f t="shared" si="121"/>
        <v>0</v>
      </c>
      <c r="Q318" s="213">
        <v>0</v>
      </c>
      <c r="R318" s="213">
        <f t="shared" si="122"/>
        <v>0</v>
      </c>
      <c r="S318" s="213">
        <v>0</v>
      </c>
      <c r="T318" s="214">
        <f t="shared" si="123"/>
        <v>0</v>
      </c>
      <c r="AR318" s="24" t="s">
        <v>187</v>
      </c>
      <c r="AT318" s="24" t="s">
        <v>182</v>
      </c>
      <c r="AU318" s="24" t="s">
        <v>84</v>
      </c>
      <c r="AY318" s="24" t="s">
        <v>179</v>
      </c>
      <c r="BE318" s="215">
        <f t="shared" si="124"/>
        <v>0</v>
      </c>
      <c r="BF318" s="215">
        <f t="shared" si="125"/>
        <v>0</v>
      </c>
      <c r="BG318" s="215">
        <f t="shared" si="126"/>
        <v>0</v>
      </c>
      <c r="BH318" s="215">
        <f t="shared" si="127"/>
        <v>0</v>
      </c>
      <c r="BI318" s="215">
        <f t="shared" si="128"/>
        <v>0</v>
      </c>
      <c r="BJ318" s="24" t="s">
        <v>24</v>
      </c>
      <c r="BK318" s="215">
        <f t="shared" si="129"/>
        <v>0</v>
      </c>
      <c r="BL318" s="24" t="s">
        <v>187</v>
      </c>
      <c r="BM318" s="24" t="s">
        <v>1553</v>
      </c>
    </row>
    <row r="319" spans="2:65" s="1" customFormat="1" ht="22.5" customHeight="1">
      <c r="B319" s="41"/>
      <c r="C319" s="204" t="s">
        <v>197</v>
      </c>
      <c r="D319" s="204" t="s">
        <v>182</v>
      </c>
      <c r="E319" s="205" t="s">
        <v>2805</v>
      </c>
      <c r="F319" s="206" t="s">
        <v>2806</v>
      </c>
      <c r="G319" s="207" t="s">
        <v>771</v>
      </c>
      <c r="H319" s="208">
        <v>1</v>
      </c>
      <c r="I319" s="209"/>
      <c r="J319" s="210">
        <f t="shared" si="120"/>
        <v>0</v>
      </c>
      <c r="K319" s="206" t="s">
        <v>2237</v>
      </c>
      <c r="L319" s="61"/>
      <c r="M319" s="211" t="s">
        <v>22</v>
      </c>
      <c r="N319" s="212" t="s">
        <v>47</v>
      </c>
      <c r="O319" s="42"/>
      <c r="P319" s="213">
        <f t="shared" si="121"/>
        <v>0</v>
      </c>
      <c r="Q319" s="213">
        <v>0</v>
      </c>
      <c r="R319" s="213">
        <f t="shared" si="122"/>
        <v>0</v>
      </c>
      <c r="S319" s="213">
        <v>0</v>
      </c>
      <c r="T319" s="214">
        <f t="shared" si="123"/>
        <v>0</v>
      </c>
      <c r="AR319" s="24" t="s">
        <v>187</v>
      </c>
      <c r="AT319" s="24" t="s">
        <v>182</v>
      </c>
      <c r="AU319" s="24" t="s">
        <v>84</v>
      </c>
      <c r="AY319" s="24" t="s">
        <v>179</v>
      </c>
      <c r="BE319" s="215">
        <f t="shared" si="124"/>
        <v>0</v>
      </c>
      <c r="BF319" s="215">
        <f t="shared" si="125"/>
        <v>0</v>
      </c>
      <c r="BG319" s="215">
        <f t="shared" si="126"/>
        <v>0</v>
      </c>
      <c r="BH319" s="215">
        <f t="shared" si="127"/>
        <v>0</v>
      </c>
      <c r="BI319" s="215">
        <f t="shared" si="128"/>
        <v>0</v>
      </c>
      <c r="BJ319" s="24" t="s">
        <v>24</v>
      </c>
      <c r="BK319" s="215">
        <f t="shared" si="129"/>
        <v>0</v>
      </c>
      <c r="BL319" s="24" t="s">
        <v>187</v>
      </c>
      <c r="BM319" s="24" t="s">
        <v>1556</v>
      </c>
    </row>
    <row r="320" spans="2:65" s="1" customFormat="1" ht="22.5" customHeight="1">
      <c r="B320" s="41"/>
      <c r="C320" s="204" t="s">
        <v>187</v>
      </c>
      <c r="D320" s="204" t="s">
        <v>182</v>
      </c>
      <c r="E320" s="205" t="s">
        <v>2807</v>
      </c>
      <c r="F320" s="206" t="s">
        <v>2808</v>
      </c>
      <c r="G320" s="207" t="s">
        <v>771</v>
      </c>
      <c r="H320" s="208">
        <v>2</v>
      </c>
      <c r="I320" s="209"/>
      <c r="J320" s="210">
        <f t="shared" si="120"/>
        <v>0</v>
      </c>
      <c r="K320" s="206" t="s">
        <v>2237</v>
      </c>
      <c r="L320" s="61"/>
      <c r="M320" s="211" t="s">
        <v>22</v>
      </c>
      <c r="N320" s="212" t="s">
        <v>47</v>
      </c>
      <c r="O320" s="42"/>
      <c r="P320" s="213">
        <f t="shared" si="121"/>
        <v>0</v>
      </c>
      <c r="Q320" s="213">
        <v>0</v>
      </c>
      <c r="R320" s="213">
        <f t="shared" si="122"/>
        <v>0</v>
      </c>
      <c r="S320" s="213">
        <v>0</v>
      </c>
      <c r="T320" s="214">
        <f t="shared" si="123"/>
        <v>0</v>
      </c>
      <c r="AR320" s="24" t="s">
        <v>187</v>
      </c>
      <c r="AT320" s="24" t="s">
        <v>182</v>
      </c>
      <c r="AU320" s="24" t="s">
        <v>84</v>
      </c>
      <c r="AY320" s="24" t="s">
        <v>179</v>
      </c>
      <c r="BE320" s="215">
        <f t="shared" si="124"/>
        <v>0</v>
      </c>
      <c r="BF320" s="215">
        <f t="shared" si="125"/>
        <v>0</v>
      </c>
      <c r="BG320" s="215">
        <f t="shared" si="126"/>
        <v>0</v>
      </c>
      <c r="BH320" s="215">
        <f t="shared" si="127"/>
        <v>0</v>
      </c>
      <c r="BI320" s="215">
        <f t="shared" si="128"/>
        <v>0</v>
      </c>
      <c r="BJ320" s="24" t="s">
        <v>24</v>
      </c>
      <c r="BK320" s="215">
        <f t="shared" si="129"/>
        <v>0</v>
      </c>
      <c r="BL320" s="24" t="s">
        <v>187</v>
      </c>
      <c r="BM320" s="24" t="s">
        <v>2861</v>
      </c>
    </row>
    <row r="321" spans="2:65" s="1" customFormat="1" ht="22.5" customHeight="1">
      <c r="B321" s="41"/>
      <c r="C321" s="204" t="s">
        <v>203</v>
      </c>
      <c r="D321" s="204" t="s">
        <v>182</v>
      </c>
      <c r="E321" s="205" t="s">
        <v>2809</v>
      </c>
      <c r="F321" s="206" t="s">
        <v>2810</v>
      </c>
      <c r="G321" s="207" t="s">
        <v>771</v>
      </c>
      <c r="H321" s="208">
        <v>2</v>
      </c>
      <c r="I321" s="209"/>
      <c r="J321" s="210">
        <f t="shared" si="120"/>
        <v>0</v>
      </c>
      <c r="K321" s="206" t="s">
        <v>2237</v>
      </c>
      <c r="L321" s="61"/>
      <c r="M321" s="211" t="s">
        <v>22</v>
      </c>
      <c r="N321" s="212" t="s">
        <v>47</v>
      </c>
      <c r="O321" s="42"/>
      <c r="P321" s="213">
        <f t="shared" si="121"/>
        <v>0</v>
      </c>
      <c r="Q321" s="213">
        <v>0</v>
      </c>
      <c r="R321" s="213">
        <f t="shared" si="122"/>
        <v>0</v>
      </c>
      <c r="S321" s="213">
        <v>0</v>
      </c>
      <c r="T321" s="214">
        <f t="shared" si="123"/>
        <v>0</v>
      </c>
      <c r="AR321" s="24" t="s">
        <v>187</v>
      </c>
      <c r="AT321" s="24" t="s">
        <v>182</v>
      </c>
      <c r="AU321" s="24" t="s">
        <v>84</v>
      </c>
      <c r="AY321" s="24" t="s">
        <v>179</v>
      </c>
      <c r="BE321" s="215">
        <f t="shared" si="124"/>
        <v>0</v>
      </c>
      <c r="BF321" s="215">
        <f t="shared" si="125"/>
        <v>0</v>
      </c>
      <c r="BG321" s="215">
        <f t="shared" si="126"/>
        <v>0</v>
      </c>
      <c r="BH321" s="215">
        <f t="shared" si="127"/>
        <v>0</v>
      </c>
      <c r="BI321" s="215">
        <f t="shared" si="128"/>
        <v>0</v>
      </c>
      <c r="BJ321" s="24" t="s">
        <v>24</v>
      </c>
      <c r="BK321" s="215">
        <f t="shared" si="129"/>
        <v>0</v>
      </c>
      <c r="BL321" s="24" t="s">
        <v>187</v>
      </c>
      <c r="BM321" s="24" t="s">
        <v>1565</v>
      </c>
    </row>
    <row r="322" spans="2:65" s="1" customFormat="1" ht="22.5" customHeight="1">
      <c r="B322" s="41"/>
      <c r="C322" s="204" t="s">
        <v>215</v>
      </c>
      <c r="D322" s="204" t="s">
        <v>182</v>
      </c>
      <c r="E322" s="205" t="s">
        <v>2862</v>
      </c>
      <c r="F322" s="206" t="s">
        <v>2812</v>
      </c>
      <c r="G322" s="207" t="s">
        <v>771</v>
      </c>
      <c r="H322" s="208">
        <v>30</v>
      </c>
      <c r="I322" s="209"/>
      <c r="J322" s="210">
        <f t="shared" si="120"/>
        <v>0</v>
      </c>
      <c r="K322" s="206" t="s">
        <v>2237</v>
      </c>
      <c r="L322" s="61"/>
      <c r="M322" s="211" t="s">
        <v>22</v>
      </c>
      <c r="N322" s="212" t="s">
        <v>47</v>
      </c>
      <c r="O322" s="42"/>
      <c r="P322" s="213">
        <f t="shared" si="121"/>
        <v>0</v>
      </c>
      <c r="Q322" s="213">
        <v>0</v>
      </c>
      <c r="R322" s="213">
        <f t="shared" si="122"/>
        <v>0</v>
      </c>
      <c r="S322" s="213">
        <v>0</v>
      </c>
      <c r="T322" s="214">
        <f t="shared" si="123"/>
        <v>0</v>
      </c>
      <c r="AR322" s="24" t="s">
        <v>187</v>
      </c>
      <c r="AT322" s="24" t="s">
        <v>182</v>
      </c>
      <c r="AU322" s="24" t="s">
        <v>84</v>
      </c>
      <c r="AY322" s="24" t="s">
        <v>179</v>
      </c>
      <c r="BE322" s="215">
        <f t="shared" si="124"/>
        <v>0</v>
      </c>
      <c r="BF322" s="215">
        <f t="shared" si="125"/>
        <v>0</v>
      </c>
      <c r="BG322" s="215">
        <f t="shared" si="126"/>
        <v>0</v>
      </c>
      <c r="BH322" s="215">
        <f t="shared" si="127"/>
        <v>0</v>
      </c>
      <c r="BI322" s="215">
        <f t="shared" si="128"/>
        <v>0</v>
      </c>
      <c r="BJ322" s="24" t="s">
        <v>24</v>
      </c>
      <c r="BK322" s="215">
        <f t="shared" si="129"/>
        <v>0</v>
      </c>
      <c r="BL322" s="24" t="s">
        <v>187</v>
      </c>
      <c r="BM322" s="24" t="s">
        <v>1616</v>
      </c>
    </row>
    <row r="323" spans="2:65" s="1" customFormat="1" ht="22.5" customHeight="1">
      <c r="B323" s="41"/>
      <c r="C323" s="204" t="s">
        <v>200</v>
      </c>
      <c r="D323" s="204" t="s">
        <v>182</v>
      </c>
      <c r="E323" s="205" t="s">
        <v>2813</v>
      </c>
      <c r="F323" s="206" t="s">
        <v>2814</v>
      </c>
      <c r="G323" s="207" t="s">
        <v>771</v>
      </c>
      <c r="H323" s="208">
        <v>9</v>
      </c>
      <c r="I323" s="209"/>
      <c r="J323" s="210">
        <f t="shared" si="120"/>
        <v>0</v>
      </c>
      <c r="K323" s="206" t="s">
        <v>2237</v>
      </c>
      <c r="L323" s="61"/>
      <c r="M323" s="211" t="s">
        <v>22</v>
      </c>
      <c r="N323" s="212" t="s">
        <v>47</v>
      </c>
      <c r="O323" s="42"/>
      <c r="P323" s="213">
        <f t="shared" si="121"/>
        <v>0</v>
      </c>
      <c r="Q323" s="213">
        <v>0</v>
      </c>
      <c r="R323" s="213">
        <f t="shared" si="122"/>
        <v>0</v>
      </c>
      <c r="S323" s="213">
        <v>0</v>
      </c>
      <c r="T323" s="214">
        <f t="shared" si="123"/>
        <v>0</v>
      </c>
      <c r="AR323" s="24" t="s">
        <v>187</v>
      </c>
      <c r="AT323" s="24" t="s">
        <v>182</v>
      </c>
      <c r="AU323" s="24" t="s">
        <v>84</v>
      </c>
      <c r="AY323" s="24" t="s">
        <v>179</v>
      </c>
      <c r="BE323" s="215">
        <f t="shared" si="124"/>
        <v>0</v>
      </c>
      <c r="BF323" s="215">
        <f t="shared" si="125"/>
        <v>0</v>
      </c>
      <c r="BG323" s="215">
        <f t="shared" si="126"/>
        <v>0</v>
      </c>
      <c r="BH323" s="215">
        <f t="shared" si="127"/>
        <v>0</v>
      </c>
      <c r="BI323" s="215">
        <f t="shared" si="128"/>
        <v>0</v>
      </c>
      <c r="BJ323" s="24" t="s">
        <v>24</v>
      </c>
      <c r="BK323" s="215">
        <f t="shared" si="129"/>
        <v>0</v>
      </c>
      <c r="BL323" s="24" t="s">
        <v>187</v>
      </c>
      <c r="BM323" s="24" t="s">
        <v>1622</v>
      </c>
    </row>
    <row r="324" spans="2:65" s="1" customFormat="1" ht="22.5" customHeight="1">
      <c r="B324" s="41"/>
      <c r="C324" s="204" t="s">
        <v>224</v>
      </c>
      <c r="D324" s="204" t="s">
        <v>182</v>
      </c>
      <c r="E324" s="205" t="s">
        <v>2815</v>
      </c>
      <c r="F324" s="206" t="s">
        <v>2816</v>
      </c>
      <c r="G324" s="207" t="s">
        <v>771</v>
      </c>
      <c r="H324" s="208">
        <v>18</v>
      </c>
      <c r="I324" s="209"/>
      <c r="J324" s="210">
        <f t="shared" si="120"/>
        <v>0</v>
      </c>
      <c r="K324" s="206" t="s">
        <v>2237</v>
      </c>
      <c r="L324" s="61"/>
      <c r="M324" s="211" t="s">
        <v>22</v>
      </c>
      <c r="N324" s="212" t="s">
        <v>47</v>
      </c>
      <c r="O324" s="42"/>
      <c r="P324" s="213">
        <f t="shared" si="121"/>
        <v>0</v>
      </c>
      <c r="Q324" s="213">
        <v>0</v>
      </c>
      <c r="R324" s="213">
        <f t="shared" si="122"/>
        <v>0</v>
      </c>
      <c r="S324" s="213">
        <v>0</v>
      </c>
      <c r="T324" s="214">
        <f t="shared" si="123"/>
        <v>0</v>
      </c>
      <c r="AR324" s="24" t="s">
        <v>187</v>
      </c>
      <c r="AT324" s="24" t="s">
        <v>182</v>
      </c>
      <c r="AU324" s="24" t="s">
        <v>84</v>
      </c>
      <c r="AY324" s="24" t="s">
        <v>179</v>
      </c>
      <c r="BE324" s="215">
        <f t="shared" si="124"/>
        <v>0</v>
      </c>
      <c r="BF324" s="215">
        <f t="shared" si="125"/>
        <v>0</v>
      </c>
      <c r="BG324" s="215">
        <f t="shared" si="126"/>
        <v>0</v>
      </c>
      <c r="BH324" s="215">
        <f t="shared" si="127"/>
        <v>0</v>
      </c>
      <c r="BI324" s="215">
        <f t="shared" si="128"/>
        <v>0</v>
      </c>
      <c r="BJ324" s="24" t="s">
        <v>24</v>
      </c>
      <c r="BK324" s="215">
        <f t="shared" si="129"/>
        <v>0</v>
      </c>
      <c r="BL324" s="24" t="s">
        <v>187</v>
      </c>
      <c r="BM324" s="24" t="s">
        <v>1627</v>
      </c>
    </row>
    <row r="325" spans="2:65" s="1" customFormat="1" ht="22.5" customHeight="1">
      <c r="B325" s="41"/>
      <c r="C325" s="204" t="s">
        <v>29</v>
      </c>
      <c r="D325" s="204" t="s">
        <v>182</v>
      </c>
      <c r="E325" s="205" t="s">
        <v>2863</v>
      </c>
      <c r="F325" s="206" t="s">
        <v>2820</v>
      </c>
      <c r="G325" s="207" t="s">
        <v>372</v>
      </c>
      <c r="H325" s="208">
        <v>650</v>
      </c>
      <c r="I325" s="209"/>
      <c r="J325" s="210">
        <f t="shared" si="120"/>
        <v>0</v>
      </c>
      <c r="K325" s="206" t="s">
        <v>2237</v>
      </c>
      <c r="L325" s="61"/>
      <c r="M325" s="211" t="s">
        <v>22</v>
      </c>
      <c r="N325" s="212" t="s">
        <v>47</v>
      </c>
      <c r="O325" s="42"/>
      <c r="P325" s="213">
        <f t="shared" si="121"/>
        <v>0</v>
      </c>
      <c r="Q325" s="213">
        <v>0</v>
      </c>
      <c r="R325" s="213">
        <f t="shared" si="122"/>
        <v>0</v>
      </c>
      <c r="S325" s="213">
        <v>0</v>
      </c>
      <c r="T325" s="214">
        <f t="shared" si="123"/>
        <v>0</v>
      </c>
      <c r="AR325" s="24" t="s">
        <v>187</v>
      </c>
      <c r="AT325" s="24" t="s">
        <v>182</v>
      </c>
      <c r="AU325" s="24" t="s">
        <v>84</v>
      </c>
      <c r="AY325" s="24" t="s">
        <v>179</v>
      </c>
      <c r="BE325" s="215">
        <f t="shared" si="124"/>
        <v>0</v>
      </c>
      <c r="BF325" s="215">
        <f t="shared" si="125"/>
        <v>0</v>
      </c>
      <c r="BG325" s="215">
        <f t="shared" si="126"/>
        <v>0</v>
      </c>
      <c r="BH325" s="215">
        <f t="shared" si="127"/>
        <v>0</v>
      </c>
      <c r="BI325" s="215">
        <f t="shared" si="128"/>
        <v>0</v>
      </c>
      <c r="BJ325" s="24" t="s">
        <v>24</v>
      </c>
      <c r="BK325" s="215">
        <f t="shared" si="129"/>
        <v>0</v>
      </c>
      <c r="BL325" s="24" t="s">
        <v>187</v>
      </c>
      <c r="BM325" s="24" t="s">
        <v>1632</v>
      </c>
    </row>
    <row r="326" spans="2:65" s="1" customFormat="1" ht="22.5" customHeight="1">
      <c r="B326" s="41"/>
      <c r="C326" s="204" t="s">
        <v>240</v>
      </c>
      <c r="D326" s="204" t="s">
        <v>182</v>
      </c>
      <c r="E326" s="205" t="s">
        <v>2864</v>
      </c>
      <c r="F326" s="206" t="s">
        <v>2822</v>
      </c>
      <c r="G326" s="207" t="s">
        <v>372</v>
      </c>
      <c r="H326" s="208">
        <v>70</v>
      </c>
      <c r="I326" s="209"/>
      <c r="J326" s="210">
        <f t="shared" si="120"/>
        <v>0</v>
      </c>
      <c r="K326" s="206" t="s">
        <v>2237</v>
      </c>
      <c r="L326" s="61"/>
      <c r="M326" s="211" t="s">
        <v>22</v>
      </c>
      <c r="N326" s="212" t="s">
        <v>47</v>
      </c>
      <c r="O326" s="42"/>
      <c r="P326" s="213">
        <f t="shared" si="121"/>
        <v>0</v>
      </c>
      <c r="Q326" s="213">
        <v>0</v>
      </c>
      <c r="R326" s="213">
        <f t="shared" si="122"/>
        <v>0</v>
      </c>
      <c r="S326" s="213">
        <v>0</v>
      </c>
      <c r="T326" s="214">
        <f t="shared" si="123"/>
        <v>0</v>
      </c>
      <c r="AR326" s="24" t="s">
        <v>187</v>
      </c>
      <c r="AT326" s="24" t="s">
        <v>182</v>
      </c>
      <c r="AU326" s="24" t="s">
        <v>84</v>
      </c>
      <c r="AY326" s="24" t="s">
        <v>179</v>
      </c>
      <c r="BE326" s="215">
        <f t="shared" si="124"/>
        <v>0</v>
      </c>
      <c r="BF326" s="215">
        <f t="shared" si="125"/>
        <v>0</v>
      </c>
      <c r="BG326" s="215">
        <f t="shared" si="126"/>
        <v>0</v>
      </c>
      <c r="BH326" s="215">
        <f t="shared" si="127"/>
        <v>0</v>
      </c>
      <c r="BI326" s="215">
        <f t="shared" si="128"/>
        <v>0</v>
      </c>
      <c r="BJ326" s="24" t="s">
        <v>24</v>
      </c>
      <c r="BK326" s="215">
        <f t="shared" si="129"/>
        <v>0</v>
      </c>
      <c r="BL326" s="24" t="s">
        <v>187</v>
      </c>
      <c r="BM326" s="24" t="s">
        <v>1637</v>
      </c>
    </row>
    <row r="327" spans="2:65" s="1" customFormat="1" ht="22.5" customHeight="1">
      <c r="B327" s="41"/>
      <c r="C327" s="204" t="s">
        <v>206</v>
      </c>
      <c r="D327" s="204" t="s">
        <v>182</v>
      </c>
      <c r="E327" s="205" t="s">
        <v>2715</v>
      </c>
      <c r="F327" s="206" t="s">
        <v>2648</v>
      </c>
      <c r="G327" s="207" t="s">
        <v>372</v>
      </c>
      <c r="H327" s="208">
        <v>25</v>
      </c>
      <c r="I327" s="209"/>
      <c r="J327" s="210">
        <f t="shared" si="120"/>
        <v>0</v>
      </c>
      <c r="K327" s="206" t="s">
        <v>2237</v>
      </c>
      <c r="L327" s="61"/>
      <c r="M327" s="211" t="s">
        <v>22</v>
      </c>
      <c r="N327" s="212" t="s">
        <v>47</v>
      </c>
      <c r="O327" s="42"/>
      <c r="P327" s="213">
        <f t="shared" si="121"/>
        <v>0</v>
      </c>
      <c r="Q327" s="213">
        <v>0</v>
      </c>
      <c r="R327" s="213">
        <f t="shared" si="122"/>
        <v>0</v>
      </c>
      <c r="S327" s="213">
        <v>0</v>
      </c>
      <c r="T327" s="214">
        <f t="shared" si="123"/>
        <v>0</v>
      </c>
      <c r="AR327" s="24" t="s">
        <v>187</v>
      </c>
      <c r="AT327" s="24" t="s">
        <v>182</v>
      </c>
      <c r="AU327" s="24" t="s">
        <v>84</v>
      </c>
      <c r="AY327" s="24" t="s">
        <v>179</v>
      </c>
      <c r="BE327" s="215">
        <f t="shared" si="124"/>
        <v>0</v>
      </c>
      <c r="BF327" s="215">
        <f t="shared" si="125"/>
        <v>0</v>
      </c>
      <c r="BG327" s="215">
        <f t="shared" si="126"/>
        <v>0</v>
      </c>
      <c r="BH327" s="215">
        <f t="shared" si="127"/>
        <v>0</v>
      </c>
      <c r="BI327" s="215">
        <f t="shared" si="128"/>
        <v>0</v>
      </c>
      <c r="BJ327" s="24" t="s">
        <v>24</v>
      </c>
      <c r="BK327" s="215">
        <f t="shared" si="129"/>
        <v>0</v>
      </c>
      <c r="BL327" s="24" t="s">
        <v>187</v>
      </c>
      <c r="BM327" s="24" t="s">
        <v>1641</v>
      </c>
    </row>
    <row r="328" spans="2:65" s="1" customFormat="1" ht="22.5" customHeight="1">
      <c r="B328" s="41"/>
      <c r="C328" s="204" t="s">
        <v>253</v>
      </c>
      <c r="D328" s="204" t="s">
        <v>182</v>
      </c>
      <c r="E328" s="205" t="s">
        <v>2865</v>
      </c>
      <c r="F328" s="206" t="s">
        <v>2866</v>
      </c>
      <c r="G328" s="207" t="s">
        <v>372</v>
      </c>
      <c r="H328" s="208">
        <v>720</v>
      </c>
      <c r="I328" s="209"/>
      <c r="J328" s="210">
        <f t="shared" si="120"/>
        <v>0</v>
      </c>
      <c r="K328" s="206" t="s">
        <v>2237</v>
      </c>
      <c r="L328" s="61"/>
      <c r="M328" s="211" t="s">
        <v>22</v>
      </c>
      <c r="N328" s="212" t="s">
        <v>47</v>
      </c>
      <c r="O328" s="42"/>
      <c r="P328" s="213">
        <f t="shared" si="121"/>
        <v>0</v>
      </c>
      <c r="Q328" s="213">
        <v>0</v>
      </c>
      <c r="R328" s="213">
        <f t="shared" si="122"/>
        <v>0</v>
      </c>
      <c r="S328" s="213">
        <v>0</v>
      </c>
      <c r="T328" s="214">
        <f t="shared" si="123"/>
        <v>0</v>
      </c>
      <c r="AR328" s="24" t="s">
        <v>187</v>
      </c>
      <c r="AT328" s="24" t="s">
        <v>182</v>
      </c>
      <c r="AU328" s="24" t="s">
        <v>84</v>
      </c>
      <c r="AY328" s="24" t="s">
        <v>179</v>
      </c>
      <c r="BE328" s="215">
        <f t="shared" si="124"/>
        <v>0</v>
      </c>
      <c r="BF328" s="215">
        <f t="shared" si="125"/>
        <v>0</v>
      </c>
      <c r="BG328" s="215">
        <f t="shared" si="126"/>
        <v>0</v>
      </c>
      <c r="BH328" s="215">
        <f t="shared" si="127"/>
        <v>0</v>
      </c>
      <c r="BI328" s="215">
        <f t="shared" si="128"/>
        <v>0</v>
      </c>
      <c r="BJ328" s="24" t="s">
        <v>24</v>
      </c>
      <c r="BK328" s="215">
        <f t="shared" si="129"/>
        <v>0</v>
      </c>
      <c r="BL328" s="24" t="s">
        <v>187</v>
      </c>
      <c r="BM328" s="24" t="s">
        <v>1645</v>
      </c>
    </row>
    <row r="329" spans="2:65" s="1" customFormat="1" ht="22.5" customHeight="1">
      <c r="B329" s="41"/>
      <c r="C329" s="204" t="s">
        <v>213</v>
      </c>
      <c r="D329" s="204" t="s">
        <v>182</v>
      </c>
      <c r="E329" s="205" t="s">
        <v>2867</v>
      </c>
      <c r="F329" s="206" t="s">
        <v>2826</v>
      </c>
      <c r="G329" s="207" t="s">
        <v>771</v>
      </c>
      <c r="H329" s="208">
        <v>15</v>
      </c>
      <c r="I329" s="209"/>
      <c r="J329" s="210">
        <f t="shared" si="120"/>
        <v>0</v>
      </c>
      <c r="K329" s="206" t="s">
        <v>2237</v>
      </c>
      <c r="L329" s="61"/>
      <c r="M329" s="211" t="s">
        <v>22</v>
      </c>
      <c r="N329" s="212" t="s">
        <v>47</v>
      </c>
      <c r="O329" s="42"/>
      <c r="P329" s="213">
        <f t="shared" si="121"/>
        <v>0</v>
      </c>
      <c r="Q329" s="213">
        <v>0</v>
      </c>
      <c r="R329" s="213">
        <f t="shared" si="122"/>
        <v>0</v>
      </c>
      <c r="S329" s="213">
        <v>0</v>
      </c>
      <c r="T329" s="214">
        <f t="shared" si="123"/>
        <v>0</v>
      </c>
      <c r="AR329" s="24" t="s">
        <v>187</v>
      </c>
      <c r="AT329" s="24" t="s">
        <v>182</v>
      </c>
      <c r="AU329" s="24" t="s">
        <v>84</v>
      </c>
      <c r="AY329" s="24" t="s">
        <v>179</v>
      </c>
      <c r="BE329" s="215">
        <f t="shared" si="124"/>
        <v>0</v>
      </c>
      <c r="BF329" s="215">
        <f t="shared" si="125"/>
        <v>0</v>
      </c>
      <c r="BG329" s="215">
        <f t="shared" si="126"/>
        <v>0</v>
      </c>
      <c r="BH329" s="215">
        <f t="shared" si="127"/>
        <v>0</v>
      </c>
      <c r="BI329" s="215">
        <f t="shared" si="128"/>
        <v>0</v>
      </c>
      <c r="BJ329" s="24" t="s">
        <v>24</v>
      </c>
      <c r="BK329" s="215">
        <f t="shared" si="129"/>
        <v>0</v>
      </c>
      <c r="BL329" s="24" t="s">
        <v>187</v>
      </c>
      <c r="BM329" s="24" t="s">
        <v>1649</v>
      </c>
    </row>
    <row r="330" spans="2:65" s="1" customFormat="1" ht="27">
      <c r="B330" s="41"/>
      <c r="C330" s="63"/>
      <c r="D330" s="218" t="s">
        <v>936</v>
      </c>
      <c r="E330" s="63"/>
      <c r="F330" s="267" t="s">
        <v>2827</v>
      </c>
      <c r="G330" s="63"/>
      <c r="H330" s="63"/>
      <c r="I330" s="172"/>
      <c r="J330" s="63"/>
      <c r="K330" s="63"/>
      <c r="L330" s="61"/>
      <c r="M330" s="268"/>
      <c r="N330" s="42"/>
      <c r="O330" s="42"/>
      <c r="P330" s="42"/>
      <c r="Q330" s="42"/>
      <c r="R330" s="42"/>
      <c r="S330" s="42"/>
      <c r="T330" s="78"/>
      <c r="AT330" s="24" t="s">
        <v>936</v>
      </c>
      <c r="AU330" s="24" t="s">
        <v>84</v>
      </c>
    </row>
    <row r="331" spans="2:65" s="11" customFormat="1" ht="29.85" customHeight="1">
      <c r="B331" s="187"/>
      <c r="C331" s="188"/>
      <c r="D331" s="201" t="s">
        <v>75</v>
      </c>
      <c r="E331" s="202" t="s">
        <v>2868</v>
      </c>
      <c r="F331" s="202" t="s">
        <v>2829</v>
      </c>
      <c r="G331" s="188"/>
      <c r="H331" s="188"/>
      <c r="I331" s="191"/>
      <c r="J331" s="203">
        <f>BK331</f>
        <v>0</v>
      </c>
      <c r="K331" s="188"/>
      <c r="L331" s="193"/>
      <c r="M331" s="194"/>
      <c r="N331" s="195"/>
      <c r="O331" s="195"/>
      <c r="P331" s="196">
        <f>SUM(P332:P337)</f>
        <v>0</v>
      </c>
      <c r="Q331" s="195"/>
      <c r="R331" s="196">
        <f>SUM(R332:R337)</f>
        <v>0</v>
      </c>
      <c r="S331" s="195"/>
      <c r="T331" s="197">
        <f>SUM(T332:T337)</f>
        <v>0</v>
      </c>
      <c r="AR331" s="198" t="s">
        <v>24</v>
      </c>
      <c r="AT331" s="199" t="s">
        <v>75</v>
      </c>
      <c r="AU331" s="199" t="s">
        <v>24</v>
      </c>
      <c r="AY331" s="198" t="s">
        <v>179</v>
      </c>
      <c r="BK331" s="200">
        <f>SUM(BK332:BK337)</f>
        <v>0</v>
      </c>
    </row>
    <row r="332" spans="2:65" s="1" customFormat="1" ht="22.5" customHeight="1">
      <c r="B332" s="41"/>
      <c r="C332" s="204" t="s">
        <v>24</v>
      </c>
      <c r="D332" s="204" t="s">
        <v>182</v>
      </c>
      <c r="E332" s="205" t="s">
        <v>2869</v>
      </c>
      <c r="F332" s="206" t="s">
        <v>2677</v>
      </c>
      <c r="G332" s="207" t="s">
        <v>372</v>
      </c>
      <c r="H332" s="208">
        <v>70</v>
      </c>
      <c r="I332" s="209"/>
      <c r="J332" s="210">
        <f>ROUND(I332*H332,2)</f>
        <v>0</v>
      </c>
      <c r="K332" s="206" t="s">
        <v>2237</v>
      </c>
      <c r="L332" s="61"/>
      <c r="M332" s="211" t="s">
        <v>22</v>
      </c>
      <c r="N332" s="212" t="s">
        <v>47</v>
      </c>
      <c r="O332" s="42"/>
      <c r="P332" s="213">
        <f>O332*H332</f>
        <v>0</v>
      </c>
      <c r="Q332" s="213">
        <v>0</v>
      </c>
      <c r="R332" s="213">
        <f>Q332*H332</f>
        <v>0</v>
      </c>
      <c r="S332" s="213">
        <v>0</v>
      </c>
      <c r="T332" s="214">
        <f>S332*H332</f>
        <v>0</v>
      </c>
      <c r="AR332" s="24" t="s">
        <v>187</v>
      </c>
      <c r="AT332" s="24" t="s">
        <v>182</v>
      </c>
      <c r="AU332" s="24" t="s">
        <v>84</v>
      </c>
      <c r="AY332" s="24" t="s">
        <v>179</v>
      </c>
      <c r="BE332" s="215">
        <f>IF(N332="základní",J332,0)</f>
        <v>0</v>
      </c>
      <c r="BF332" s="215">
        <f>IF(N332="snížená",J332,0)</f>
        <v>0</v>
      </c>
      <c r="BG332" s="215">
        <f>IF(N332="zákl. přenesená",J332,0)</f>
        <v>0</v>
      </c>
      <c r="BH332" s="215">
        <f>IF(N332="sníž. přenesená",J332,0)</f>
        <v>0</v>
      </c>
      <c r="BI332" s="215">
        <f>IF(N332="nulová",J332,0)</f>
        <v>0</v>
      </c>
      <c r="BJ332" s="24" t="s">
        <v>24</v>
      </c>
      <c r="BK332" s="215">
        <f>ROUND(I332*H332,2)</f>
        <v>0</v>
      </c>
      <c r="BL332" s="24" t="s">
        <v>187</v>
      </c>
      <c r="BM332" s="24" t="s">
        <v>1654</v>
      </c>
    </row>
    <row r="333" spans="2:65" s="1" customFormat="1" ht="22.5" customHeight="1">
      <c r="B333" s="41"/>
      <c r="C333" s="204" t="s">
        <v>84</v>
      </c>
      <c r="D333" s="204" t="s">
        <v>182</v>
      </c>
      <c r="E333" s="205" t="s">
        <v>2870</v>
      </c>
      <c r="F333" s="206" t="s">
        <v>2762</v>
      </c>
      <c r="G333" s="207" t="s">
        <v>372</v>
      </c>
      <c r="H333" s="208">
        <v>70</v>
      </c>
      <c r="I333" s="209"/>
      <c r="J333" s="210">
        <f>ROUND(I333*H333,2)</f>
        <v>0</v>
      </c>
      <c r="K333" s="206" t="s">
        <v>2237</v>
      </c>
      <c r="L333" s="61"/>
      <c r="M333" s="211" t="s">
        <v>22</v>
      </c>
      <c r="N333" s="212" t="s">
        <v>47</v>
      </c>
      <c r="O333" s="42"/>
      <c r="P333" s="213">
        <f>O333*H333</f>
        <v>0</v>
      </c>
      <c r="Q333" s="213">
        <v>0</v>
      </c>
      <c r="R333" s="213">
        <f>Q333*H333</f>
        <v>0</v>
      </c>
      <c r="S333" s="213">
        <v>0</v>
      </c>
      <c r="T333" s="214">
        <f>S333*H333</f>
        <v>0</v>
      </c>
      <c r="AR333" s="24" t="s">
        <v>187</v>
      </c>
      <c r="AT333" s="24" t="s">
        <v>182</v>
      </c>
      <c r="AU333" s="24" t="s">
        <v>84</v>
      </c>
      <c r="AY333" s="24" t="s">
        <v>179</v>
      </c>
      <c r="BE333" s="215">
        <f>IF(N333="základní",J333,0)</f>
        <v>0</v>
      </c>
      <c r="BF333" s="215">
        <f>IF(N333="snížená",J333,0)</f>
        <v>0</v>
      </c>
      <c r="BG333" s="215">
        <f>IF(N333="zákl. přenesená",J333,0)</f>
        <v>0</v>
      </c>
      <c r="BH333" s="215">
        <f>IF(N333="sníž. přenesená",J333,0)</f>
        <v>0</v>
      </c>
      <c r="BI333" s="215">
        <f>IF(N333="nulová",J333,0)</f>
        <v>0</v>
      </c>
      <c r="BJ333" s="24" t="s">
        <v>24</v>
      </c>
      <c r="BK333" s="215">
        <f>ROUND(I333*H333,2)</f>
        <v>0</v>
      </c>
      <c r="BL333" s="24" t="s">
        <v>187</v>
      </c>
      <c r="BM333" s="24" t="s">
        <v>1660</v>
      </c>
    </row>
    <row r="334" spans="2:65" s="1" customFormat="1" ht="22.5" customHeight="1">
      <c r="B334" s="41"/>
      <c r="C334" s="204" t="s">
        <v>197</v>
      </c>
      <c r="D334" s="204" t="s">
        <v>182</v>
      </c>
      <c r="E334" s="205" t="s">
        <v>2871</v>
      </c>
      <c r="F334" s="206" t="s">
        <v>2826</v>
      </c>
      <c r="G334" s="207" t="s">
        <v>771</v>
      </c>
      <c r="H334" s="208">
        <v>8</v>
      </c>
      <c r="I334" s="209"/>
      <c r="J334" s="210">
        <f>ROUND(I334*H334,2)</f>
        <v>0</v>
      </c>
      <c r="K334" s="206" t="s">
        <v>2237</v>
      </c>
      <c r="L334" s="61"/>
      <c r="M334" s="211" t="s">
        <v>22</v>
      </c>
      <c r="N334" s="212" t="s">
        <v>47</v>
      </c>
      <c r="O334" s="42"/>
      <c r="P334" s="213">
        <f>O334*H334</f>
        <v>0</v>
      </c>
      <c r="Q334" s="213">
        <v>0</v>
      </c>
      <c r="R334" s="213">
        <f>Q334*H334</f>
        <v>0</v>
      </c>
      <c r="S334" s="213">
        <v>0</v>
      </c>
      <c r="T334" s="214">
        <f>S334*H334</f>
        <v>0</v>
      </c>
      <c r="AR334" s="24" t="s">
        <v>187</v>
      </c>
      <c r="AT334" s="24" t="s">
        <v>182</v>
      </c>
      <c r="AU334" s="24" t="s">
        <v>84</v>
      </c>
      <c r="AY334" s="24" t="s">
        <v>179</v>
      </c>
      <c r="BE334" s="215">
        <f>IF(N334="základní",J334,0)</f>
        <v>0</v>
      </c>
      <c r="BF334" s="215">
        <f>IF(N334="snížená",J334,0)</f>
        <v>0</v>
      </c>
      <c r="BG334" s="215">
        <f>IF(N334="zákl. přenesená",J334,0)</f>
        <v>0</v>
      </c>
      <c r="BH334" s="215">
        <f>IF(N334="sníž. přenesená",J334,0)</f>
        <v>0</v>
      </c>
      <c r="BI334" s="215">
        <f>IF(N334="nulová",J334,0)</f>
        <v>0</v>
      </c>
      <c r="BJ334" s="24" t="s">
        <v>24</v>
      </c>
      <c r="BK334" s="215">
        <f>ROUND(I334*H334,2)</f>
        <v>0</v>
      </c>
      <c r="BL334" s="24" t="s">
        <v>187</v>
      </c>
      <c r="BM334" s="24" t="s">
        <v>1664</v>
      </c>
    </row>
    <row r="335" spans="2:65" s="1" customFormat="1" ht="22.5" customHeight="1">
      <c r="B335" s="41"/>
      <c r="C335" s="204" t="s">
        <v>187</v>
      </c>
      <c r="D335" s="204" t="s">
        <v>182</v>
      </c>
      <c r="E335" s="205" t="s">
        <v>2872</v>
      </c>
      <c r="F335" s="206" t="s">
        <v>2835</v>
      </c>
      <c r="G335" s="207" t="s">
        <v>771</v>
      </c>
      <c r="H335" s="208">
        <v>1</v>
      </c>
      <c r="I335" s="209"/>
      <c r="J335" s="210">
        <f>ROUND(I335*H335,2)</f>
        <v>0</v>
      </c>
      <c r="K335" s="206" t="s">
        <v>2237</v>
      </c>
      <c r="L335" s="61"/>
      <c r="M335" s="211" t="s">
        <v>22</v>
      </c>
      <c r="N335" s="212" t="s">
        <v>47</v>
      </c>
      <c r="O335" s="42"/>
      <c r="P335" s="213">
        <f>O335*H335</f>
        <v>0</v>
      </c>
      <c r="Q335" s="213">
        <v>0</v>
      </c>
      <c r="R335" s="213">
        <f>Q335*H335</f>
        <v>0</v>
      </c>
      <c r="S335" s="213">
        <v>0</v>
      </c>
      <c r="T335" s="214">
        <f>S335*H335</f>
        <v>0</v>
      </c>
      <c r="AR335" s="24" t="s">
        <v>187</v>
      </c>
      <c r="AT335" s="24" t="s">
        <v>182</v>
      </c>
      <c r="AU335" s="24" t="s">
        <v>84</v>
      </c>
      <c r="AY335" s="24" t="s">
        <v>179</v>
      </c>
      <c r="BE335" s="215">
        <f>IF(N335="základní",J335,0)</f>
        <v>0</v>
      </c>
      <c r="BF335" s="215">
        <f>IF(N335="snížená",J335,0)</f>
        <v>0</v>
      </c>
      <c r="BG335" s="215">
        <f>IF(N335="zákl. přenesená",J335,0)</f>
        <v>0</v>
      </c>
      <c r="BH335" s="215">
        <f>IF(N335="sníž. přenesená",J335,0)</f>
        <v>0</v>
      </c>
      <c r="BI335" s="215">
        <f>IF(N335="nulová",J335,0)</f>
        <v>0</v>
      </c>
      <c r="BJ335" s="24" t="s">
        <v>24</v>
      </c>
      <c r="BK335" s="215">
        <f>ROUND(I335*H335,2)</f>
        <v>0</v>
      </c>
      <c r="BL335" s="24" t="s">
        <v>187</v>
      </c>
      <c r="BM335" s="24" t="s">
        <v>1668</v>
      </c>
    </row>
    <row r="336" spans="2:65" s="1" customFormat="1" ht="22.5" customHeight="1">
      <c r="B336" s="41"/>
      <c r="C336" s="204" t="s">
        <v>203</v>
      </c>
      <c r="D336" s="204" t="s">
        <v>182</v>
      </c>
      <c r="E336" s="205" t="s">
        <v>2873</v>
      </c>
      <c r="F336" s="206" t="s">
        <v>2837</v>
      </c>
      <c r="G336" s="207" t="s">
        <v>771</v>
      </c>
      <c r="H336" s="208">
        <v>1</v>
      </c>
      <c r="I336" s="209"/>
      <c r="J336" s="210">
        <f>ROUND(I336*H336,2)</f>
        <v>0</v>
      </c>
      <c r="K336" s="206" t="s">
        <v>2237</v>
      </c>
      <c r="L336" s="61"/>
      <c r="M336" s="211" t="s">
        <v>22</v>
      </c>
      <c r="N336" s="212" t="s">
        <v>47</v>
      </c>
      <c r="O336" s="42"/>
      <c r="P336" s="213">
        <f>O336*H336</f>
        <v>0</v>
      </c>
      <c r="Q336" s="213">
        <v>0</v>
      </c>
      <c r="R336" s="213">
        <f>Q336*H336</f>
        <v>0</v>
      </c>
      <c r="S336" s="213">
        <v>0</v>
      </c>
      <c r="T336" s="214">
        <f>S336*H336</f>
        <v>0</v>
      </c>
      <c r="AR336" s="24" t="s">
        <v>187</v>
      </c>
      <c r="AT336" s="24" t="s">
        <v>182</v>
      </c>
      <c r="AU336" s="24" t="s">
        <v>84</v>
      </c>
      <c r="AY336" s="24" t="s">
        <v>179</v>
      </c>
      <c r="BE336" s="215">
        <f>IF(N336="základní",J336,0)</f>
        <v>0</v>
      </c>
      <c r="BF336" s="215">
        <f>IF(N336="snížená",J336,0)</f>
        <v>0</v>
      </c>
      <c r="BG336" s="215">
        <f>IF(N336="zákl. přenesená",J336,0)</f>
        <v>0</v>
      </c>
      <c r="BH336" s="215">
        <f>IF(N336="sníž. přenesená",J336,0)</f>
        <v>0</v>
      </c>
      <c r="BI336" s="215">
        <f>IF(N336="nulová",J336,0)</f>
        <v>0</v>
      </c>
      <c r="BJ336" s="24" t="s">
        <v>24</v>
      </c>
      <c r="BK336" s="215">
        <f>ROUND(I336*H336,2)</f>
        <v>0</v>
      </c>
      <c r="BL336" s="24" t="s">
        <v>187</v>
      </c>
      <c r="BM336" s="24" t="s">
        <v>1672</v>
      </c>
    </row>
    <row r="337" spans="2:65" s="1" customFormat="1" ht="27">
      <c r="B337" s="41"/>
      <c r="C337" s="63"/>
      <c r="D337" s="218" t="s">
        <v>936</v>
      </c>
      <c r="E337" s="63"/>
      <c r="F337" s="267" t="s">
        <v>2874</v>
      </c>
      <c r="G337" s="63"/>
      <c r="H337" s="63"/>
      <c r="I337" s="172"/>
      <c r="J337" s="63"/>
      <c r="K337" s="63"/>
      <c r="L337" s="61"/>
      <c r="M337" s="268"/>
      <c r="N337" s="42"/>
      <c r="O337" s="42"/>
      <c r="P337" s="42"/>
      <c r="Q337" s="42"/>
      <c r="R337" s="42"/>
      <c r="S337" s="42"/>
      <c r="T337" s="78"/>
      <c r="AT337" s="24" t="s">
        <v>936</v>
      </c>
      <c r="AU337" s="24" t="s">
        <v>84</v>
      </c>
    </row>
    <row r="338" spans="2:65" s="11" customFormat="1" ht="29.85" customHeight="1">
      <c r="B338" s="187"/>
      <c r="C338" s="188"/>
      <c r="D338" s="201" t="s">
        <v>75</v>
      </c>
      <c r="E338" s="202" t="s">
        <v>2875</v>
      </c>
      <c r="F338" s="202" t="s">
        <v>2840</v>
      </c>
      <c r="G338" s="188"/>
      <c r="H338" s="188"/>
      <c r="I338" s="191"/>
      <c r="J338" s="203">
        <f>BK338</f>
        <v>0</v>
      </c>
      <c r="K338" s="188"/>
      <c r="L338" s="193"/>
      <c r="M338" s="194"/>
      <c r="N338" s="195"/>
      <c r="O338" s="195"/>
      <c r="P338" s="196">
        <f>SUM(P339:P341)</f>
        <v>0</v>
      </c>
      <c r="Q338" s="195"/>
      <c r="R338" s="196">
        <f>SUM(R339:R341)</f>
        <v>0</v>
      </c>
      <c r="S338" s="195"/>
      <c r="T338" s="197">
        <f>SUM(T339:T341)</f>
        <v>0</v>
      </c>
      <c r="AR338" s="198" t="s">
        <v>24</v>
      </c>
      <c r="AT338" s="199" t="s">
        <v>75</v>
      </c>
      <c r="AU338" s="199" t="s">
        <v>24</v>
      </c>
      <c r="AY338" s="198" t="s">
        <v>179</v>
      </c>
      <c r="BK338" s="200">
        <f>SUM(BK339:BK341)</f>
        <v>0</v>
      </c>
    </row>
    <row r="339" spans="2:65" s="1" customFormat="1" ht="22.5" customHeight="1">
      <c r="B339" s="41"/>
      <c r="C339" s="204" t="s">
        <v>24</v>
      </c>
      <c r="D339" s="204" t="s">
        <v>182</v>
      </c>
      <c r="E339" s="205" t="s">
        <v>2876</v>
      </c>
      <c r="F339" s="206" t="s">
        <v>2842</v>
      </c>
      <c r="G339" s="207" t="s">
        <v>372</v>
      </c>
      <c r="H339" s="208">
        <v>135</v>
      </c>
      <c r="I339" s="209"/>
      <c r="J339" s="210">
        <f>ROUND(I339*H339,2)</f>
        <v>0</v>
      </c>
      <c r="K339" s="206" t="s">
        <v>2237</v>
      </c>
      <c r="L339" s="61"/>
      <c r="M339" s="211" t="s">
        <v>22</v>
      </c>
      <c r="N339" s="212" t="s">
        <v>47</v>
      </c>
      <c r="O339" s="42"/>
      <c r="P339" s="213">
        <f>O339*H339</f>
        <v>0</v>
      </c>
      <c r="Q339" s="213">
        <v>0</v>
      </c>
      <c r="R339" s="213">
        <f>Q339*H339</f>
        <v>0</v>
      </c>
      <c r="S339" s="213">
        <v>0</v>
      </c>
      <c r="T339" s="214">
        <f>S339*H339</f>
        <v>0</v>
      </c>
      <c r="AR339" s="24" t="s">
        <v>187</v>
      </c>
      <c r="AT339" s="24" t="s">
        <v>182</v>
      </c>
      <c r="AU339" s="24" t="s">
        <v>84</v>
      </c>
      <c r="AY339" s="24" t="s">
        <v>179</v>
      </c>
      <c r="BE339" s="215">
        <f>IF(N339="základní",J339,0)</f>
        <v>0</v>
      </c>
      <c r="BF339" s="215">
        <f>IF(N339="snížená",J339,0)</f>
        <v>0</v>
      </c>
      <c r="BG339" s="215">
        <f>IF(N339="zákl. přenesená",J339,0)</f>
        <v>0</v>
      </c>
      <c r="BH339" s="215">
        <f>IF(N339="sníž. přenesená",J339,0)</f>
        <v>0</v>
      </c>
      <c r="BI339" s="215">
        <f>IF(N339="nulová",J339,0)</f>
        <v>0</v>
      </c>
      <c r="BJ339" s="24" t="s">
        <v>24</v>
      </c>
      <c r="BK339" s="215">
        <f>ROUND(I339*H339,2)</f>
        <v>0</v>
      </c>
      <c r="BL339" s="24" t="s">
        <v>187</v>
      </c>
      <c r="BM339" s="24" t="s">
        <v>1676</v>
      </c>
    </row>
    <row r="340" spans="2:65" s="1" customFormat="1" ht="22.5" customHeight="1">
      <c r="B340" s="41"/>
      <c r="C340" s="204" t="s">
        <v>84</v>
      </c>
      <c r="D340" s="204" t="s">
        <v>182</v>
      </c>
      <c r="E340" s="205" t="s">
        <v>2877</v>
      </c>
      <c r="F340" s="206" t="s">
        <v>2866</v>
      </c>
      <c r="G340" s="207" t="s">
        <v>372</v>
      </c>
      <c r="H340" s="208">
        <v>135</v>
      </c>
      <c r="I340" s="209"/>
      <c r="J340" s="210">
        <f>ROUND(I340*H340,2)</f>
        <v>0</v>
      </c>
      <c r="K340" s="206" t="s">
        <v>2237</v>
      </c>
      <c r="L340" s="61"/>
      <c r="M340" s="211" t="s">
        <v>22</v>
      </c>
      <c r="N340" s="212" t="s">
        <v>47</v>
      </c>
      <c r="O340" s="42"/>
      <c r="P340" s="213">
        <f>O340*H340</f>
        <v>0</v>
      </c>
      <c r="Q340" s="213">
        <v>0</v>
      </c>
      <c r="R340" s="213">
        <f>Q340*H340</f>
        <v>0</v>
      </c>
      <c r="S340" s="213">
        <v>0</v>
      </c>
      <c r="T340" s="214">
        <f>S340*H340</f>
        <v>0</v>
      </c>
      <c r="AR340" s="24" t="s">
        <v>187</v>
      </c>
      <c r="AT340" s="24" t="s">
        <v>182</v>
      </c>
      <c r="AU340" s="24" t="s">
        <v>84</v>
      </c>
      <c r="AY340" s="24" t="s">
        <v>179</v>
      </c>
      <c r="BE340" s="215">
        <f>IF(N340="základní",J340,0)</f>
        <v>0</v>
      </c>
      <c r="BF340" s="215">
        <f>IF(N340="snížená",J340,0)</f>
        <v>0</v>
      </c>
      <c r="BG340" s="215">
        <f>IF(N340="zákl. přenesená",J340,0)</f>
        <v>0</v>
      </c>
      <c r="BH340" s="215">
        <f>IF(N340="sníž. přenesená",J340,0)</f>
        <v>0</v>
      </c>
      <c r="BI340" s="215">
        <f>IF(N340="nulová",J340,0)</f>
        <v>0</v>
      </c>
      <c r="BJ340" s="24" t="s">
        <v>24</v>
      </c>
      <c r="BK340" s="215">
        <f>ROUND(I340*H340,2)</f>
        <v>0</v>
      </c>
      <c r="BL340" s="24" t="s">
        <v>187</v>
      </c>
      <c r="BM340" s="24" t="s">
        <v>1680</v>
      </c>
    </row>
    <row r="341" spans="2:65" s="1" customFormat="1" ht="22.5" customHeight="1">
      <c r="B341" s="41"/>
      <c r="C341" s="204" t="s">
        <v>197</v>
      </c>
      <c r="D341" s="204" t="s">
        <v>182</v>
      </c>
      <c r="E341" s="205" t="s">
        <v>2878</v>
      </c>
      <c r="F341" s="206" t="s">
        <v>2826</v>
      </c>
      <c r="G341" s="207" t="s">
        <v>771</v>
      </c>
      <c r="H341" s="208">
        <v>6</v>
      </c>
      <c r="I341" s="209"/>
      <c r="J341" s="210">
        <f>ROUND(I341*H341,2)</f>
        <v>0</v>
      </c>
      <c r="K341" s="206" t="s">
        <v>2237</v>
      </c>
      <c r="L341" s="61"/>
      <c r="M341" s="211" t="s">
        <v>22</v>
      </c>
      <c r="N341" s="212" t="s">
        <v>47</v>
      </c>
      <c r="O341" s="42"/>
      <c r="P341" s="213">
        <f>O341*H341</f>
        <v>0</v>
      </c>
      <c r="Q341" s="213">
        <v>0</v>
      </c>
      <c r="R341" s="213">
        <f>Q341*H341</f>
        <v>0</v>
      </c>
      <c r="S341" s="213">
        <v>0</v>
      </c>
      <c r="T341" s="214">
        <f>S341*H341</f>
        <v>0</v>
      </c>
      <c r="AR341" s="24" t="s">
        <v>187</v>
      </c>
      <c r="AT341" s="24" t="s">
        <v>182</v>
      </c>
      <c r="AU341" s="24" t="s">
        <v>84</v>
      </c>
      <c r="AY341" s="24" t="s">
        <v>179</v>
      </c>
      <c r="BE341" s="215">
        <f>IF(N341="základní",J341,0)</f>
        <v>0</v>
      </c>
      <c r="BF341" s="215">
        <f>IF(N341="snížená",J341,0)</f>
        <v>0</v>
      </c>
      <c r="BG341" s="215">
        <f>IF(N341="zákl. přenesená",J341,0)</f>
        <v>0</v>
      </c>
      <c r="BH341" s="215">
        <f>IF(N341="sníž. přenesená",J341,0)</f>
        <v>0</v>
      </c>
      <c r="BI341" s="215">
        <f>IF(N341="nulová",J341,0)</f>
        <v>0</v>
      </c>
      <c r="BJ341" s="24" t="s">
        <v>24</v>
      </c>
      <c r="BK341" s="215">
        <f>ROUND(I341*H341,2)</f>
        <v>0</v>
      </c>
      <c r="BL341" s="24" t="s">
        <v>187</v>
      </c>
      <c r="BM341" s="24" t="s">
        <v>1686</v>
      </c>
    </row>
    <row r="342" spans="2:65" s="11" customFormat="1" ht="29.85" customHeight="1">
      <c r="B342" s="187"/>
      <c r="C342" s="188"/>
      <c r="D342" s="201" t="s">
        <v>75</v>
      </c>
      <c r="E342" s="202" t="s">
        <v>2879</v>
      </c>
      <c r="F342" s="202" t="s">
        <v>2846</v>
      </c>
      <c r="G342" s="188"/>
      <c r="H342" s="188"/>
      <c r="I342" s="191"/>
      <c r="J342" s="203">
        <f>BK342</f>
        <v>0</v>
      </c>
      <c r="K342" s="188"/>
      <c r="L342" s="193"/>
      <c r="M342" s="194"/>
      <c r="N342" s="195"/>
      <c r="O342" s="195"/>
      <c r="P342" s="196">
        <f>SUM(P343:P345)</f>
        <v>0</v>
      </c>
      <c r="Q342" s="195"/>
      <c r="R342" s="196">
        <f>SUM(R343:R345)</f>
        <v>0</v>
      </c>
      <c r="S342" s="195"/>
      <c r="T342" s="197">
        <f>SUM(T343:T345)</f>
        <v>0</v>
      </c>
      <c r="AR342" s="198" t="s">
        <v>24</v>
      </c>
      <c r="AT342" s="199" t="s">
        <v>75</v>
      </c>
      <c r="AU342" s="199" t="s">
        <v>24</v>
      </c>
      <c r="AY342" s="198" t="s">
        <v>179</v>
      </c>
      <c r="BK342" s="200">
        <f>SUM(BK343:BK345)</f>
        <v>0</v>
      </c>
    </row>
    <row r="343" spans="2:65" s="1" customFormat="1" ht="22.5" customHeight="1">
      <c r="B343" s="41"/>
      <c r="C343" s="204" t="s">
        <v>24</v>
      </c>
      <c r="D343" s="204" t="s">
        <v>182</v>
      </c>
      <c r="E343" s="205" t="s">
        <v>2880</v>
      </c>
      <c r="F343" s="206" t="s">
        <v>2847</v>
      </c>
      <c r="G343" s="207" t="s">
        <v>372</v>
      </c>
      <c r="H343" s="208">
        <v>45</v>
      </c>
      <c r="I343" s="209"/>
      <c r="J343" s="210">
        <f>ROUND(I343*H343,2)</f>
        <v>0</v>
      </c>
      <c r="K343" s="206" t="s">
        <v>2237</v>
      </c>
      <c r="L343" s="61"/>
      <c r="M343" s="211" t="s">
        <v>22</v>
      </c>
      <c r="N343" s="212" t="s">
        <v>47</v>
      </c>
      <c r="O343" s="42"/>
      <c r="P343" s="213">
        <f>O343*H343</f>
        <v>0</v>
      </c>
      <c r="Q343" s="213">
        <v>0</v>
      </c>
      <c r="R343" s="213">
        <f>Q343*H343</f>
        <v>0</v>
      </c>
      <c r="S343" s="213">
        <v>0</v>
      </c>
      <c r="T343" s="214">
        <f>S343*H343</f>
        <v>0</v>
      </c>
      <c r="AR343" s="24" t="s">
        <v>187</v>
      </c>
      <c r="AT343" s="24" t="s">
        <v>182</v>
      </c>
      <c r="AU343" s="24" t="s">
        <v>84</v>
      </c>
      <c r="AY343" s="24" t="s">
        <v>179</v>
      </c>
      <c r="BE343" s="215">
        <f>IF(N343="základní",J343,0)</f>
        <v>0</v>
      </c>
      <c r="BF343" s="215">
        <f>IF(N343="snížená",J343,0)</f>
        <v>0</v>
      </c>
      <c r="BG343" s="215">
        <f>IF(N343="zákl. přenesená",J343,0)</f>
        <v>0</v>
      </c>
      <c r="BH343" s="215">
        <f>IF(N343="sníž. přenesená",J343,0)</f>
        <v>0</v>
      </c>
      <c r="BI343" s="215">
        <f>IF(N343="nulová",J343,0)</f>
        <v>0</v>
      </c>
      <c r="BJ343" s="24" t="s">
        <v>24</v>
      </c>
      <c r="BK343" s="215">
        <f>ROUND(I343*H343,2)</f>
        <v>0</v>
      </c>
      <c r="BL343" s="24" t="s">
        <v>187</v>
      </c>
      <c r="BM343" s="24" t="s">
        <v>1771</v>
      </c>
    </row>
    <row r="344" spans="2:65" s="1" customFormat="1" ht="22.5" customHeight="1">
      <c r="B344" s="41"/>
      <c r="C344" s="204" t="s">
        <v>84</v>
      </c>
      <c r="D344" s="204" t="s">
        <v>182</v>
      </c>
      <c r="E344" s="205" t="s">
        <v>2881</v>
      </c>
      <c r="F344" s="206" t="s">
        <v>2826</v>
      </c>
      <c r="G344" s="207" t="s">
        <v>771</v>
      </c>
      <c r="H344" s="208">
        <v>5</v>
      </c>
      <c r="I344" s="209"/>
      <c r="J344" s="210">
        <f>ROUND(I344*H344,2)</f>
        <v>0</v>
      </c>
      <c r="K344" s="206" t="s">
        <v>2237</v>
      </c>
      <c r="L344" s="61"/>
      <c r="M344" s="211" t="s">
        <v>22</v>
      </c>
      <c r="N344" s="212" t="s">
        <v>47</v>
      </c>
      <c r="O344" s="42"/>
      <c r="P344" s="213">
        <f>O344*H344</f>
        <v>0</v>
      </c>
      <c r="Q344" s="213">
        <v>0</v>
      </c>
      <c r="R344" s="213">
        <f>Q344*H344</f>
        <v>0</v>
      </c>
      <c r="S344" s="213">
        <v>0</v>
      </c>
      <c r="T344" s="214">
        <f>S344*H344</f>
        <v>0</v>
      </c>
      <c r="AR344" s="24" t="s">
        <v>187</v>
      </c>
      <c r="AT344" s="24" t="s">
        <v>182</v>
      </c>
      <c r="AU344" s="24" t="s">
        <v>84</v>
      </c>
      <c r="AY344" s="24" t="s">
        <v>179</v>
      </c>
      <c r="BE344" s="215">
        <f>IF(N344="základní",J344,0)</f>
        <v>0</v>
      </c>
      <c r="BF344" s="215">
        <f>IF(N344="snížená",J344,0)</f>
        <v>0</v>
      </c>
      <c r="BG344" s="215">
        <f>IF(N344="zákl. přenesená",J344,0)</f>
        <v>0</v>
      </c>
      <c r="BH344" s="215">
        <f>IF(N344="sníž. přenesená",J344,0)</f>
        <v>0</v>
      </c>
      <c r="BI344" s="215">
        <f>IF(N344="nulová",J344,0)</f>
        <v>0</v>
      </c>
      <c r="BJ344" s="24" t="s">
        <v>24</v>
      </c>
      <c r="BK344" s="215">
        <f>ROUND(I344*H344,2)</f>
        <v>0</v>
      </c>
      <c r="BL344" s="24" t="s">
        <v>187</v>
      </c>
      <c r="BM344" s="24" t="s">
        <v>1776</v>
      </c>
    </row>
    <row r="345" spans="2:65" s="1" customFormat="1" ht="22.5" customHeight="1">
      <c r="B345" s="41"/>
      <c r="C345" s="204" t="s">
        <v>197</v>
      </c>
      <c r="D345" s="204" t="s">
        <v>182</v>
      </c>
      <c r="E345" s="205" t="s">
        <v>2882</v>
      </c>
      <c r="F345" s="206" t="s">
        <v>2883</v>
      </c>
      <c r="G345" s="207" t="s">
        <v>2241</v>
      </c>
      <c r="H345" s="208">
        <v>1</v>
      </c>
      <c r="I345" s="209"/>
      <c r="J345" s="210">
        <f>ROUND(I345*H345,2)</f>
        <v>0</v>
      </c>
      <c r="K345" s="206" t="s">
        <v>2237</v>
      </c>
      <c r="L345" s="61"/>
      <c r="M345" s="211" t="s">
        <v>22</v>
      </c>
      <c r="N345" s="212" t="s">
        <v>47</v>
      </c>
      <c r="O345" s="42"/>
      <c r="P345" s="213">
        <f>O345*H345</f>
        <v>0</v>
      </c>
      <c r="Q345" s="213">
        <v>0</v>
      </c>
      <c r="R345" s="213">
        <f>Q345*H345</f>
        <v>0</v>
      </c>
      <c r="S345" s="213">
        <v>0</v>
      </c>
      <c r="T345" s="214">
        <f>S345*H345</f>
        <v>0</v>
      </c>
      <c r="AR345" s="24" t="s">
        <v>187</v>
      </c>
      <c r="AT345" s="24" t="s">
        <v>182</v>
      </c>
      <c r="AU345" s="24" t="s">
        <v>84</v>
      </c>
      <c r="AY345" s="24" t="s">
        <v>179</v>
      </c>
      <c r="BE345" s="215">
        <f>IF(N345="základní",J345,0)</f>
        <v>0</v>
      </c>
      <c r="BF345" s="215">
        <f>IF(N345="snížená",J345,0)</f>
        <v>0</v>
      </c>
      <c r="BG345" s="215">
        <f>IF(N345="zákl. přenesená",J345,0)</f>
        <v>0</v>
      </c>
      <c r="BH345" s="215">
        <f>IF(N345="sníž. přenesená",J345,0)</f>
        <v>0</v>
      </c>
      <c r="BI345" s="215">
        <f>IF(N345="nulová",J345,0)</f>
        <v>0</v>
      </c>
      <c r="BJ345" s="24" t="s">
        <v>24</v>
      </c>
      <c r="BK345" s="215">
        <f>ROUND(I345*H345,2)</f>
        <v>0</v>
      </c>
      <c r="BL345" s="24" t="s">
        <v>187</v>
      </c>
      <c r="BM345" s="24" t="s">
        <v>1779</v>
      </c>
    </row>
    <row r="346" spans="2:65" s="11" customFormat="1" ht="37.35" customHeight="1">
      <c r="B346" s="187"/>
      <c r="C346" s="188"/>
      <c r="D346" s="201" t="s">
        <v>75</v>
      </c>
      <c r="E346" s="273" t="s">
        <v>2884</v>
      </c>
      <c r="F346" s="273" t="s">
        <v>2885</v>
      </c>
      <c r="G346" s="188"/>
      <c r="H346" s="188"/>
      <c r="I346" s="191"/>
      <c r="J346" s="274">
        <f>BK346</f>
        <v>0</v>
      </c>
      <c r="K346" s="188"/>
      <c r="L346" s="193"/>
      <c r="M346" s="194"/>
      <c r="N346" s="195"/>
      <c r="O346" s="195"/>
      <c r="P346" s="196">
        <f>SUM(P347:P357)</f>
        <v>0</v>
      </c>
      <c r="Q346" s="195"/>
      <c r="R346" s="196">
        <f>SUM(R347:R357)</f>
        <v>0</v>
      </c>
      <c r="S346" s="195"/>
      <c r="T346" s="197">
        <f>SUM(T347:T357)</f>
        <v>0</v>
      </c>
      <c r="AR346" s="198" t="s">
        <v>24</v>
      </c>
      <c r="AT346" s="199" t="s">
        <v>75</v>
      </c>
      <c r="AU346" s="199" t="s">
        <v>76</v>
      </c>
      <c r="AY346" s="198" t="s">
        <v>179</v>
      </c>
      <c r="BK346" s="200">
        <f>SUM(BK347:BK357)</f>
        <v>0</v>
      </c>
    </row>
    <row r="347" spans="2:65" s="1" customFormat="1" ht="22.5" customHeight="1">
      <c r="B347" s="41"/>
      <c r="C347" s="204" t="s">
        <v>24</v>
      </c>
      <c r="D347" s="204" t="s">
        <v>182</v>
      </c>
      <c r="E347" s="205" t="s">
        <v>2886</v>
      </c>
      <c r="F347" s="206" t="s">
        <v>2887</v>
      </c>
      <c r="G347" s="207" t="s">
        <v>2656</v>
      </c>
      <c r="H347" s="208">
        <v>8</v>
      </c>
      <c r="I347" s="209"/>
      <c r="J347" s="210">
        <f t="shared" ref="J347:J357" si="130">ROUND(I347*H347,2)</f>
        <v>0</v>
      </c>
      <c r="K347" s="206" t="s">
        <v>2237</v>
      </c>
      <c r="L347" s="61"/>
      <c r="M347" s="211" t="s">
        <v>22</v>
      </c>
      <c r="N347" s="212" t="s">
        <v>47</v>
      </c>
      <c r="O347" s="42"/>
      <c r="P347" s="213">
        <f t="shared" ref="P347:P357" si="131">O347*H347</f>
        <v>0</v>
      </c>
      <c r="Q347" s="213">
        <v>0</v>
      </c>
      <c r="R347" s="213">
        <f t="shared" ref="R347:R357" si="132">Q347*H347</f>
        <v>0</v>
      </c>
      <c r="S347" s="213">
        <v>0</v>
      </c>
      <c r="T347" s="214">
        <f t="shared" ref="T347:T357" si="133">S347*H347</f>
        <v>0</v>
      </c>
      <c r="AR347" s="24" t="s">
        <v>187</v>
      </c>
      <c r="AT347" s="24" t="s">
        <v>182</v>
      </c>
      <c r="AU347" s="24" t="s">
        <v>24</v>
      </c>
      <c r="AY347" s="24" t="s">
        <v>179</v>
      </c>
      <c r="BE347" s="215">
        <f t="shared" ref="BE347:BE357" si="134">IF(N347="základní",J347,0)</f>
        <v>0</v>
      </c>
      <c r="BF347" s="215">
        <f t="shared" ref="BF347:BF357" si="135">IF(N347="snížená",J347,0)</f>
        <v>0</v>
      </c>
      <c r="BG347" s="215">
        <f t="shared" ref="BG347:BG357" si="136">IF(N347="zákl. přenesená",J347,0)</f>
        <v>0</v>
      </c>
      <c r="BH347" s="215">
        <f t="shared" ref="BH347:BH357" si="137">IF(N347="sníž. přenesená",J347,0)</f>
        <v>0</v>
      </c>
      <c r="BI347" s="215">
        <f t="shared" ref="BI347:BI357" si="138">IF(N347="nulová",J347,0)</f>
        <v>0</v>
      </c>
      <c r="BJ347" s="24" t="s">
        <v>24</v>
      </c>
      <c r="BK347" s="215">
        <f t="shared" ref="BK347:BK357" si="139">ROUND(I347*H347,2)</f>
        <v>0</v>
      </c>
      <c r="BL347" s="24" t="s">
        <v>187</v>
      </c>
      <c r="BM347" s="24" t="s">
        <v>1786</v>
      </c>
    </row>
    <row r="348" spans="2:65" s="1" customFormat="1" ht="22.5" customHeight="1">
      <c r="B348" s="41"/>
      <c r="C348" s="204" t="s">
        <v>84</v>
      </c>
      <c r="D348" s="204" t="s">
        <v>182</v>
      </c>
      <c r="E348" s="205" t="s">
        <v>2888</v>
      </c>
      <c r="F348" s="206" t="s">
        <v>2889</v>
      </c>
      <c r="G348" s="207" t="s">
        <v>372</v>
      </c>
      <c r="H348" s="208">
        <v>80</v>
      </c>
      <c r="I348" s="209"/>
      <c r="J348" s="210">
        <f t="shared" si="130"/>
        <v>0</v>
      </c>
      <c r="K348" s="206" t="s">
        <v>2237</v>
      </c>
      <c r="L348" s="61"/>
      <c r="M348" s="211" t="s">
        <v>22</v>
      </c>
      <c r="N348" s="212" t="s">
        <v>47</v>
      </c>
      <c r="O348" s="42"/>
      <c r="P348" s="213">
        <f t="shared" si="131"/>
        <v>0</v>
      </c>
      <c r="Q348" s="213">
        <v>0</v>
      </c>
      <c r="R348" s="213">
        <f t="shared" si="132"/>
        <v>0</v>
      </c>
      <c r="S348" s="213">
        <v>0</v>
      </c>
      <c r="T348" s="214">
        <f t="shared" si="133"/>
        <v>0</v>
      </c>
      <c r="AR348" s="24" t="s">
        <v>187</v>
      </c>
      <c r="AT348" s="24" t="s">
        <v>182</v>
      </c>
      <c r="AU348" s="24" t="s">
        <v>24</v>
      </c>
      <c r="AY348" s="24" t="s">
        <v>179</v>
      </c>
      <c r="BE348" s="215">
        <f t="shared" si="134"/>
        <v>0</v>
      </c>
      <c r="BF348" s="215">
        <f t="shared" si="135"/>
        <v>0</v>
      </c>
      <c r="BG348" s="215">
        <f t="shared" si="136"/>
        <v>0</v>
      </c>
      <c r="BH348" s="215">
        <f t="shared" si="137"/>
        <v>0</v>
      </c>
      <c r="BI348" s="215">
        <f t="shared" si="138"/>
        <v>0</v>
      </c>
      <c r="BJ348" s="24" t="s">
        <v>24</v>
      </c>
      <c r="BK348" s="215">
        <f t="shared" si="139"/>
        <v>0</v>
      </c>
      <c r="BL348" s="24" t="s">
        <v>187</v>
      </c>
      <c r="BM348" s="24" t="s">
        <v>1790</v>
      </c>
    </row>
    <row r="349" spans="2:65" s="1" customFormat="1" ht="22.5" customHeight="1">
      <c r="B349" s="41"/>
      <c r="C349" s="204" t="s">
        <v>187</v>
      </c>
      <c r="D349" s="204" t="s">
        <v>182</v>
      </c>
      <c r="E349" s="205" t="s">
        <v>2890</v>
      </c>
      <c r="F349" s="206" t="s">
        <v>2891</v>
      </c>
      <c r="G349" s="207" t="s">
        <v>771</v>
      </c>
      <c r="H349" s="208">
        <v>6</v>
      </c>
      <c r="I349" s="209"/>
      <c r="J349" s="210">
        <f t="shared" si="130"/>
        <v>0</v>
      </c>
      <c r="K349" s="206" t="s">
        <v>2237</v>
      </c>
      <c r="L349" s="61"/>
      <c r="M349" s="211" t="s">
        <v>22</v>
      </c>
      <c r="N349" s="212" t="s">
        <v>47</v>
      </c>
      <c r="O349" s="42"/>
      <c r="P349" s="213">
        <f t="shared" si="131"/>
        <v>0</v>
      </c>
      <c r="Q349" s="213">
        <v>0</v>
      </c>
      <c r="R349" s="213">
        <f t="shared" si="132"/>
        <v>0</v>
      </c>
      <c r="S349" s="213">
        <v>0</v>
      </c>
      <c r="T349" s="214">
        <f t="shared" si="133"/>
        <v>0</v>
      </c>
      <c r="AR349" s="24" t="s">
        <v>187</v>
      </c>
      <c r="AT349" s="24" t="s">
        <v>182</v>
      </c>
      <c r="AU349" s="24" t="s">
        <v>24</v>
      </c>
      <c r="AY349" s="24" t="s">
        <v>179</v>
      </c>
      <c r="BE349" s="215">
        <f t="shared" si="134"/>
        <v>0</v>
      </c>
      <c r="BF349" s="215">
        <f t="shared" si="135"/>
        <v>0</v>
      </c>
      <c r="BG349" s="215">
        <f t="shared" si="136"/>
        <v>0</v>
      </c>
      <c r="BH349" s="215">
        <f t="shared" si="137"/>
        <v>0</v>
      </c>
      <c r="BI349" s="215">
        <f t="shared" si="138"/>
        <v>0</v>
      </c>
      <c r="BJ349" s="24" t="s">
        <v>24</v>
      </c>
      <c r="BK349" s="215">
        <f t="shared" si="139"/>
        <v>0</v>
      </c>
      <c r="BL349" s="24" t="s">
        <v>187</v>
      </c>
      <c r="BM349" s="24" t="s">
        <v>1796</v>
      </c>
    </row>
    <row r="350" spans="2:65" s="1" customFormat="1" ht="22.5" customHeight="1">
      <c r="B350" s="41"/>
      <c r="C350" s="204" t="s">
        <v>203</v>
      </c>
      <c r="D350" s="204" t="s">
        <v>182</v>
      </c>
      <c r="E350" s="205" t="s">
        <v>2892</v>
      </c>
      <c r="F350" s="206" t="s">
        <v>2893</v>
      </c>
      <c r="G350" s="207" t="s">
        <v>771</v>
      </c>
      <c r="H350" s="208">
        <v>2</v>
      </c>
      <c r="I350" s="209"/>
      <c r="J350" s="210">
        <f t="shared" si="130"/>
        <v>0</v>
      </c>
      <c r="K350" s="206" t="s">
        <v>2237</v>
      </c>
      <c r="L350" s="61"/>
      <c r="M350" s="211" t="s">
        <v>22</v>
      </c>
      <c r="N350" s="212" t="s">
        <v>47</v>
      </c>
      <c r="O350" s="42"/>
      <c r="P350" s="213">
        <f t="shared" si="131"/>
        <v>0</v>
      </c>
      <c r="Q350" s="213">
        <v>0</v>
      </c>
      <c r="R350" s="213">
        <f t="shared" si="132"/>
        <v>0</v>
      </c>
      <c r="S350" s="213">
        <v>0</v>
      </c>
      <c r="T350" s="214">
        <f t="shared" si="133"/>
        <v>0</v>
      </c>
      <c r="AR350" s="24" t="s">
        <v>187</v>
      </c>
      <c r="AT350" s="24" t="s">
        <v>182</v>
      </c>
      <c r="AU350" s="24" t="s">
        <v>24</v>
      </c>
      <c r="AY350" s="24" t="s">
        <v>179</v>
      </c>
      <c r="BE350" s="215">
        <f t="shared" si="134"/>
        <v>0</v>
      </c>
      <c r="BF350" s="215">
        <f t="shared" si="135"/>
        <v>0</v>
      </c>
      <c r="BG350" s="215">
        <f t="shared" si="136"/>
        <v>0</v>
      </c>
      <c r="BH350" s="215">
        <f t="shared" si="137"/>
        <v>0</v>
      </c>
      <c r="BI350" s="215">
        <f t="shared" si="138"/>
        <v>0</v>
      </c>
      <c r="BJ350" s="24" t="s">
        <v>24</v>
      </c>
      <c r="BK350" s="215">
        <f t="shared" si="139"/>
        <v>0</v>
      </c>
      <c r="BL350" s="24" t="s">
        <v>187</v>
      </c>
      <c r="BM350" s="24" t="s">
        <v>1803</v>
      </c>
    </row>
    <row r="351" spans="2:65" s="1" customFormat="1" ht="22.5" customHeight="1">
      <c r="B351" s="41"/>
      <c r="C351" s="204" t="s">
        <v>195</v>
      </c>
      <c r="D351" s="204" t="s">
        <v>182</v>
      </c>
      <c r="E351" s="205" t="s">
        <v>2894</v>
      </c>
      <c r="F351" s="206" t="s">
        <v>2895</v>
      </c>
      <c r="G351" s="207" t="s">
        <v>771</v>
      </c>
      <c r="H351" s="208">
        <v>2</v>
      </c>
      <c r="I351" s="209"/>
      <c r="J351" s="210">
        <f t="shared" si="130"/>
        <v>0</v>
      </c>
      <c r="K351" s="206" t="s">
        <v>2237</v>
      </c>
      <c r="L351" s="61"/>
      <c r="M351" s="211" t="s">
        <v>22</v>
      </c>
      <c r="N351" s="212" t="s">
        <v>47</v>
      </c>
      <c r="O351" s="42"/>
      <c r="P351" s="213">
        <f t="shared" si="131"/>
        <v>0</v>
      </c>
      <c r="Q351" s="213">
        <v>0</v>
      </c>
      <c r="R351" s="213">
        <f t="shared" si="132"/>
        <v>0</v>
      </c>
      <c r="S351" s="213">
        <v>0</v>
      </c>
      <c r="T351" s="214">
        <f t="shared" si="133"/>
        <v>0</v>
      </c>
      <c r="AR351" s="24" t="s">
        <v>187</v>
      </c>
      <c r="AT351" s="24" t="s">
        <v>182</v>
      </c>
      <c r="AU351" s="24" t="s">
        <v>24</v>
      </c>
      <c r="AY351" s="24" t="s">
        <v>179</v>
      </c>
      <c r="BE351" s="215">
        <f t="shared" si="134"/>
        <v>0</v>
      </c>
      <c r="BF351" s="215">
        <f t="shared" si="135"/>
        <v>0</v>
      </c>
      <c r="BG351" s="215">
        <f t="shared" si="136"/>
        <v>0</v>
      </c>
      <c r="BH351" s="215">
        <f t="shared" si="137"/>
        <v>0</v>
      </c>
      <c r="BI351" s="215">
        <f t="shared" si="138"/>
        <v>0</v>
      </c>
      <c r="BJ351" s="24" t="s">
        <v>24</v>
      </c>
      <c r="BK351" s="215">
        <f t="shared" si="139"/>
        <v>0</v>
      </c>
      <c r="BL351" s="24" t="s">
        <v>187</v>
      </c>
      <c r="BM351" s="24" t="s">
        <v>1806</v>
      </c>
    </row>
    <row r="352" spans="2:65" s="1" customFormat="1" ht="22.5" customHeight="1">
      <c r="B352" s="41"/>
      <c r="C352" s="204" t="s">
        <v>224</v>
      </c>
      <c r="D352" s="204" t="s">
        <v>182</v>
      </c>
      <c r="E352" s="205" t="s">
        <v>2896</v>
      </c>
      <c r="F352" s="206" t="s">
        <v>2897</v>
      </c>
      <c r="G352" s="207" t="s">
        <v>771</v>
      </c>
      <c r="H352" s="208">
        <v>3</v>
      </c>
      <c r="I352" s="209"/>
      <c r="J352" s="210">
        <f t="shared" si="130"/>
        <v>0</v>
      </c>
      <c r="K352" s="206" t="s">
        <v>2237</v>
      </c>
      <c r="L352" s="61"/>
      <c r="M352" s="211" t="s">
        <v>22</v>
      </c>
      <c r="N352" s="212" t="s">
        <v>47</v>
      </c>
      <c r="O352" s="42"/>
      <c r="P352" s="213">
        <f t="shared" si="131"/>
        <v>0</v>
      </c>
      <c r="Q352" s="213">
        <v>0</v>
      </c>
      <c r="R352" s="213">
        <f t="shared" si="132"/>
        <v>0</v>
      </c>
      <c r="S352" s="213">
        <v>0</v>
      </c>
      <c r="T352" s="214">
        <f t="shared" si="133"/>
        <v>0</v>
      </c>
      <c r="AR352" s="24" t="s">
        <v>187</v>
      </c>
      <c r="AT352" s="24" t="s">
        <v>182</v>
      </c>
      <c r="AU352" s="24" t="s">
        <v>24</v>
      </c>
      <c r="AY352" s="24" t="s">
        <v>179</v>
      </c>
      <c r="BE352" s="215">
        <f t="shared" si="134"/>
        <v>0</v>
      </c>
      <c r="BF352" s="215">
        <f t="shared" si="135"/>
        <v>0</v>
      </c>
      <c r="BG352" s="215">
        <f t="shared" si="136"/>
        <v>0</v>
      </c>
      <c r="BH352" s="215">
        <f t="shared" si="137"/>
        <v>0</v>
      </c>
      <c r="BI352" s="215">
        <f t="shared" si="138"/>
        <v>0</v>
      </c>
      <c r="BJ352" s="24" t="s">
        <v>24</v>
      </c>
      <c r="BK352" s="215">
        <f t="shared" si="139"/>
        <v>0</v>
      </c>
      <c r="BL352" s="24" t="s">
        <v>187</v>
      </c>
      <c r="BM352" s="24" t="s">
        <v>1811</v>
      </c>
    </row>
    <row r="353" spans="2:65" s="1" customFormat="1" ht="22.5" customHeight="1">
      <c r="B353" s="41"/>
      <c r="C353" s="204" t="s">
        <v>29</v>
      </c>
      <c r="D353" s="204" t="s">
        <v>182</v>
      </c>
      <c r="E353" s="205" t="s">
        <v>2898</v>
      </c>
      <c r="F353" s="206" t="s">
        <v>2899</v>
      </c>
      <c r="G353" s="207" t="s">
        <v>771</v>
      </c>
      <c r="H353" s="208">
        <v>2</v>
      </c>
      <c r="I353" s="209"/>
      <c r="J353" s="210">
        <f t="shared" si="130"/>
        <v>0</v>
      </c>
      <c r="K353" s="206" t="s">
        <v>2237</v>
      </c>
      <c r="L353" s="61"/>
      <c r="M353" s="211" t="s">
        <v>22</v>
      </c>
      <c r="N353" s="212" t="s">
        <v>47</v>
      </c>
      <c r="O353" s="42"/>
      <c r="P353" s="213">
        <f t="shared" si="131"/>
        <v>0</v>
      </c>
      <c r="Q353" s="213">
        <v>0</v>
      </c>
      <c r="R353" s="213">
        <f t="shared" si="132"/>
        <v>0</v>
      </c>
      <c r="S353" s="213">
        <v>0</v>
      </c>
      <c r="T353" s="214">
        <f t="shared" si="133"/>
        <v>0</v>
      </c>
      <c r="AR353" s="24" t="s">
        <v>187</v>
      </c>
      <c r="AT353" s="24" t="s">
        <v>182</v>
      </c>
      <c r="AU353" s="24" t="s">
        <v>24</v>
      </c>
      <c r="AY353" s="24" t="s">
        <v>179</v>
      </c>
      <c r="BE353" s="215">
        <f t="shared" si="134"/>
        <v>0</v>
      </c>
      <c r="BF353" s="215">
        <f t="shared" si="135"/>
        <v>0</v>
      </c>
      <c r="BG353" s="215">
        <f t="shared" si="136"/>
        <v>0</v>
      </c>
      <c r="BH353" s="215">
        <f t="shared" si="137"/>
        <v>0</v>
      </c>
      <c r="BI353" s="215">
        <f t="shared" si="138"/>
        <v>0</v>
      </c>
      <c r="BJ353" s="24" t="s">
        <v>24</v>
      </c>
      <c r="BK353" s="215">
        <f t="shared" si="139"/>
        <v>0</v>
      </c>
      <c r="BL353" s="24" t="s">
        <v>187</v>
      </c>
      <c r="BM353" s="24" t="s">
        <v>1814</v>
      </c>
    </row>
    <row r="354" spans="2:65" s="1" customFormat="1" ht="22.5" customHeight="1">
      <c r="B354" s="41"/>
      <c r="C354" s="204" t="s">
        <v>240</v>
      </c>
      <c r="D354" s="204" t="s">
        <v>182</v>
      </c>
      <c r="E354" s="205" t="s">
        <v>2900</v>
      </c>
      <c r="F354" s="206" t="s">
        <v>2901</v>
      </c>
      <c r="G354" s="207" t="s">
        <v>771</v>
      </c>
      <c r="H354" s="208">
        <v>3</v>
      </c>
      <c r="I354" s="209"/>
      <c r="J354" s="210">
        <f t="shared" si="130"/>
        <v>0</v>
      </c>
      <c r="K354" s="206" t="s">
        <v>2237</v>
      </c>
      <c r="L354" s="61"/>
      <c r="M354" s="211" t="s">
        <v>22</v>
      </c>
      <c r="N354" s="212" t="s">
        <v>47</v>
      </c>
      <c r="O354" s="42"/>
      <c r="P354" s="213">
        <f t="shared" si="131"/>
        <v>0</v>
      </c>
      <c r="Q354" s="213">
        <v>0</v>
      </c>
      <c r="R354" s="213">
        <f t="shared" si="132"/>
        <v>0</v>
      </c>
      <c r="S354" s="213">
        <v>0</v>
      </c>
      <c r="T354" s="214">
        <f t="shared" si="133"/>
        <v>0</v>
      </c>
      <c r="AR354" s="24" t="s">
        <v>187</v>
      </c>
      <c r="AT354" s="24" t="s">
        <v>182</v>
      </c>
      <c r="AU354" s="24" t="s">
        <v>24</v>
      </c>
      <c r="AY354" s="24" t="s">
        <v>179</v>
      </c>
      <c r="BE354" s="215">
        <f t="shared" si="134"/>
        <v>0</v>
      </c>
      <c r="BF354" s="215">
        <f t="shared" si="135"/>
        <v>0</v>
      </c>
      <c r="BG354" s="215">
        <f t="shared" si="136"/>
        <v>0</v>
      </c>
      <c r="BH354" s="215">
        <f t="shared" si="137"/>
        <v>0</v>
      </c>
      <c r="BI354" s="215">
        <f t="shared" si="138"/>
        <v>0</v>
      </c>
      <c r="BJ354" s="24" t="s">
        <v>24</v>
      </c>
      <c r="BK354" s="215">
        <f t="shared" si="139"/>
        <v>0</v>
      </c>
      <c r="BL354" s="24" t="s">
        <v>187</v>
      </c>
      <c r="BM354" s="24" t="s">
        <v>1818</v>
      </c>
    </row>
    <row r="355" spans="2:65" s="1" customFormat="1" ht="22.5" customHeight="1">
      <c r="B355" s="41"/>
      <c r="C355" s="204" t="s">
        <v>206</v>
      </c>
      <c r="D355" s="204" t="s">
        <v>182</v>
      </c>
      <c r="E355" s="205" t="s">
        <v>2902</v>
      </c>
      <c r="F355" s="206" t="s">
        <v>2903</v>
      </c>
      <c r="G355" s="207" t="s">
        <v>771</v>
      </c>
      <c r="H355" s="208">
        <v>4</v>
      </c>
      <c r="I355" s="209"/>
      <c r="J355" s="210">
        <f t="shared" si="130"/>
        <v>0</v>
      </c>
      <c r="K355" s="206" t="s">
        <v>2237</v>
      </c>
      <c r="L355" s="61"/>
      <c r="M355" s="211" t="s">
        <v>22</v>
      </c>
      <c r="N355" s="212" t="s">
        <v>47</v>
      </c>
      <c r="O355" s="42"/>
      <c r="P355" s="213">
        <f t="shared" si="131"/>
        <v>0</v>
      </c>
      <c r="Q355" s="213">
        <v>0</v>
      </c>
      <c r="R355" s="213">
        <f t="shared" si="132"/>
        <v>0</v>
      </c>
      <c r="S355" s="213">
        <v>0</v>
      </c>
      <c r="T355" s="214">
        <f t="shared" si="133"/>
        <v>0</v>
      </c>
      <c r="AR355" s="24" t="s">
        <v>187</v>
      </c>
      <c r="AT355" s="24" t="s">
        <v>182</v>
      </c>
      <c r="AU355" s="24" t="s">
        <v>24</v>
      </c>
      <c r="AY355" s="24" t="s">
        <v>179</v>
      </c>
      <c r="BE355" s="215">
        <f t="shared" si="134"/>
        <v>0</v>
      </c>
      <c r="BF355" s="215">
        <f t="shared" si="135"/>
        <v>0</v>
      </c>
      <c r="BG355" s="215">
        <f t="shared" si="136"/>
        <v>0</v>
      </c>
      <c r="BH355" s="215">
        <f t="shared" si="137"/>
        <v>0</v>
      </c>
      <c r="BI355" s="215">
        <f t="shared" si="138"/>
        <v>0</v>
      </c>
      <c r="BJ355" s="24" t="s">
        <v>24</v>
      </c>
      <c r="BK355" s="215">
        <f t="shared" si="139"/>
        <v>0</v>
      </c>
      <c r="BL355" s="24" t="s">
        <v>187</v>
      </c>
      <c r="BM355" s="24" t="s">
        <v>1821</v>
      </c>
    </row>
    <row r="356" spans="2:65" s="1" customFormat="1" ht="22.5" customHeight="1">
      <c r="B356" s="41"/>
      <c r="C356" s="204" t="s">
        <v>253</v>
      </c>
      <c r="D356" s="204" t="s">
        <v>182</v>
      </c>
      <c r="E356" s="205" t="s">
        <v>2904</v>
      </c>
      <c r="F356" s="206" t="s">
        <v>2905</v>
      </c>
      <c r="G356" s="207" t="s">
        <v>771</v>
      </c>
      <c r="H356" s="208">
        <v>3</v>
      </c>
      <c r="I356" s="209"/>
      <c r="J356" s="210">
        <f t="shared" si="130"/>
        <v>0</v>
      </c>
      <c r="K356" s="206" t="s">
        <v>2237</v>
      </c>
      <c r="L356" s="61"/>
      <c r="M356" s="211" t="s">
        <v>22</v>
      </c>
      <c r="N356" s="212" t="s">
        <v>47</v>
      </c>
      <c r="O356" s="42"/>
      <c r="P356" s="213">
        <f t="shared" si="131"/>
        <v>0</v>
      </c>
      <c r="Q356" s="213">
        <v>0</v>
      </c>
      <c r="R356" s="213">
        <f t="shared" si="132"/>
        <v>0</v>
      </c>
      <c r="S356" s="213">
        <v>0</v>
      </c>
      <c r="T356" s="214">
        <f t="shared" si="133"/>
        <v>0</v>
      </c>
      <c r="AR356" s="24" t="s">
        <v>187</v>
      </c>
      <c r="AT356" s="24" t="s">
        <v>182</v>
      </c>
      <c r="AU356" s="24" t="s">
        <v>24</v>
      </c>
      <c r="AY356" s="24" t="s">
        <v>179</v>
      </c>
      <c r="BE356" s="215">
        <f t="shared" si="134"/>
        <v>0</v>
      </c>
      <c r="BF356" s="215">
        <f t="shared" si="135"/>
        <v>0</v>
      </c>
      <c r="BG356" s="215">
        <f t="shared" si="136"/>
        <v>0</v>
      </c>
      <c r="BH356" s="215">
        <f t="shared" si="137"/>
        <v>0</v>
      </c>
      <c r="BI356" s="215">
        <f t="shared" si="138"/>
        <v>0</v>
      </c>
      <c r="BJ356" s="24" t="s">
        <v>24</v>
      </c>
      <c r="BK356" s="215">
        <f t="shared" si="139"/>
        <v>0</v>
      </c>
      <c r="BL356" s="24" t="s">
        <v>187</v>
      </c>
      <c r="BM356" s="24" t="s">
        <v>1831</v>
      </c>
    </row>
    <row r="357" spans="2:65" s="1" customFormat="1" ht="22.5" customHeight="1">
      <c r="B357" s="41"/>
      <c r="C357" s="204" t="s">
        <v>213</v>
      </c>
      <c r="D357" s="204" t="s">
        <v>182</v>
      </c>
      <c r="E357" s="205" t="s">
        <v>2778</v>
      </c>
      <c r="F357" s="206" t="s">
        <v>2657</v>
      </c>
      <c r="G357" s="207" t="s">
        <v>2656</v>
      </c>
      <c r="H357" s="208">
        <v>3</v>
      </c>
      <c r="I357" s="209"/>
      <c r="J357" s="210">
        <f t="shared" si="130"/>
        <v>0</v>
      </c>
      <c r="K357" s="206" t="s">
        <v>2237</v>
      </c>
      <c r="L357" s="61"/>
      <c r="M357" s="211" t="s">
        <v>22</v>
      </c>
      <c r="N357" s="212" t="s">
        <v>47</v>
      </c>
      <c r="O357" s="42"/>
      <c r="P357" s="213">
        <f t="shared" si="131"/>
        <v>0</v>
      </c>
      <c r="Q357" s="213">
        <v>0</v>
      </c>
      <c r="R357" s="213">
        <f t="shared" si="132"/>
        <v>0</v>
      </c>
      <c r="S357" s="213">
        <v>0</v>
      </c>
      <c r="T357" s="214">
        <f t="shared" si="133"/>
        <v>0</v>
      </c>
      <c r="AR357" s="24" t="s">
        <v>187</v>
      </c>
      <c r="AT357" s="24" t="s">
        <v>182</v>
      </c>
      <c r="AU357" s="24" t="s">
        <v>24</v>
      </c>
      <c r="AY357" s="24" t="s">
        <v>179</v>
      </c>
      <c r="BE357" s="215">
        <f t="shared" si="134"/>
        <v>0</v>
      </c>
      <c r="BF357" s="215">
        <f t="shared" si="135"/>
        <v>0</v>
      </c>
      <c r="BG357" s="215">
        <f t="shared" si="136"/>
        <v>0</v>
      </c>
      <c r="BH357" s="215">
        <f t="shared" si="137"/>
        <v>0</v>
      </c>
      <c r="BI357" s="215">
        <f t="shared" si="138"/>
        <v>0</v>
      </c>
      <c r="BJ357" s="24" t="s">
        <v>24</v>
      </c>
      <c r="BK357" s="215">
        <f t="shared" si="139"/>
        <v>0</v>
      </c>
      <c r="BL357" s="24" t="s">
        <v>187</v>
      </c>
      <c r="BM357" s="24" t="s">
        <v>1842</v>
      </c>
    </row>
    <row r="358" spans="2:65" s="11" customFormat="1" ht="37.35" customHeight="1">
      <c r="B358" s="187"/>
      <c r="C358" s="188"/>
      <c r="D358" s="201" t="s">
        <v>75</v>
      </c>
      <c r="E358" s="273" t="s">
        <v>2906</v>
      </c>
      <c r="F358" s="273" t="s">
        <v>2907</v>
      </c>
      <c r="G358" s="188"/>
      <c r="H358" s="188"/>
      <c r="I358" s="191"/>
      <c r="J358" s="274">
        <f>BK358</f>
        <v>0</v>
      </c>
      <c r="K358" s="188"/>
      <c r="L358" s="193"/>
      <c r="M358" s="194"/>
      <c r="N358" s="195"/>
      <c r="O358" s="195"/>
      <c r="P358" s="196">
        <f>SUM(P359:P371)</f>
        <v>0</v>
      </c>
      <c r="Q358" s="195"/>
      <c r="R358" s="196">
        <f>SUM(R359:R371)</f>
        <v>0</v>
      </c>
      <c r="S358" s="195"/>
      <c r="T358" s="197">
        <f>SUM(T359:T371)</f>
        <v>0</v>
      </c>
      <c r="AR358" s="198" t="s">
        <v>24</v>
      </c>
      <c r="AT358" s="199" t="s">
        <v>75</v>
      </c>
      <c r="AU358" s="199" t="s">
        <v>76</v>
      </c>
      <c r="AY358" s="198" t="s">
        <v>179</v>
      </c>
      <c r="BK358" s="200">
        <f>SUM(BK359:BK371)</f>
        <v>0</v>
      </c>
    </row>
    <row r="359" spans="2:65" s="1" customFormat="1" ht="22.5" customHeight="1">
      <c r="B359" s="41"/>
      <c r="C359" s="204" t="s">
        <v>24</v>
      </c>
      <c r="D359" s="204" t="s">
        <v>182</v>
      </c>
      <c r="E359" s="205" t="s">
        <v>2908</v>
      </c>
      <c r="F359" s="206" t="s">
        <v>2909</v>
      </c>
      <c r="G359" s="207" t="s">
        <v>372</v>
      </c>
      <c r="H359" s="208">
        <v>80</v>
      </c>
      <c r="I359" s="209"/>
      <c r="J359" s="210">
        <f t="shared" ref="J359:J371" si="140">ROUND(I359*H359,2)</f>
        <v>0</v>
      </c>
      <c r="K359" s="206" t="s">
        <v>2237</v>
      </c>
      <c r="L359" s="61"/>
      <c r="M359" s="211" t="s">
        <v>22</v>
      </c>
      <c r="N359" s="212" t="s">
        <v>47</v>
      </c>
      <c r="O359" s="42"/>
      <c r="P359" s="213">
        <f t="shared" ref="P359:P371" si="141">O359*H359</f>
        <v>0</v>
      </c>
      <c r="Q359" s="213">
        <v>0</v>
      </c>
      <c r="R359" s="213">
        <f t="shared" ref="R359:R371" si="142">Q359*H359</f>
        <v>0</v>
      </c>
      <c r="S359" s="213">
        <v>0</v>
      </c>
      <c r="T359" s="214">
        <f t="shared" ref="T359:T371" si="143">S359*H359</f>
        <v>0</v>
      </c>
      <c r="AR359" s="24" t="s">
        <v>187</v>
      </c>
      <c r="AT359" s="24" t="s">
        <v>182</v>
      </c>
      <c r="AU359" s="24" t="s">
        <v>24</v>
      </c>
      <c r="AY359" s="24" t="s">
        <v>179</v>
      </c>
      <c r="BE359" s="215">
        <f t="shared" ref="BE359:BE371" si="144">IF(N359="základní",J359,0)</f>
        <v>0</v>
      </c>
      <c r="BF359" s="215">
        <f t="shared" ref="BF359:BF371" si="145">IF(N359="snížená",J359,0)</f>
        <v>0</v>
      </c>
      <c r="BG359" s="215">
        <f t="shared" ref="BG359:BG371" si="146">IF(N359="zákl. přenesená",J359,0)</f>
        <v>0</v>
      </c>
      <c r="BH359" s="215">
        <f t="shared" ref="BH359:BH371" si="147">IF(N359="sníž. přenesená",J359,0)</f>
        <v>0</v>
      </c>
      <c r="BI359" s="215">
        <f t="shared" ref="BI359:BI371" si="148">IF(N359="nulová",J359,0)</f>
        <v>0</v>
      </c>
      <c r="BJ359" s="24" t="s">
        <v>24</v>
      </c>
      <c r="BK359" s="215">
        <f t="shared" ref="BK359:BK371" si="149">ROUND(I359*H359,2)</f>
        <v>0</v>
      </c>
      <c r="BL359" s="24" t="s">
        <v>187</v>
      </c>
      <c r="BM359" s="24" t="s">
        <v>1845</v>
      </c>
    </row>
    <row r="360" spans="2:65" s="1" customFormat="1" ht="22.5" customHeight="1">
      <c r="B360" s="41"/>
      <c r="C360" s="204" t="s">
        <v>84</v>
      </c>
      <c r="D360" s="204" t="s">
        <v>182</v>
      </c>
      <c r="E360" s="205" t="s">
        <v>2910</v>
      </c>
      <c r="F360" s="206" t="s">
        <v>2911</v>
      </c>
      <c r="G360" s="207" t="s">
        <v>771</v>
      </c>
      <c r="H360" s="208">
        <v>35</v>
      </c>
      <c r="I360" s="209"/>
      <c r="J360" s="210">
        <f t="shared" si="140"/>
        <v>0</v>
      </c>
      <c r="K360" s="206" t="s">
        <v>2237</v>
      </c>
      <c r="L360" s="61"/>
      <c r="M360" s="211" t="s">
        <v>22</v>
      </c>
      <c r="N360" s="212" t="s">
        <v>47</v>
      </c>
      <c r="O360" s="42"/>
      <c r="P360" s="213">
        <f t="shared" si="141"/>
        <v>0</v>
      </c>
      <c r="Q360" s="213">
        <v>0</v>
      </c>
      <c r="R360" s="213">
        <f t="shared" si="142"/>
        <v>0</v>
      </c>
      <c r="S360" s="213">
        <v>0</v>
      </c>
      <c r="T360" s="214">
        <f t="shared" si="143"/>
        <v>0</v>
      </c>
      <c r="AR360" s="24" t="s">
        <v>187</v>
      </c>
      <c r="AT360" s="24" t="s">
        <v>182</v>
      </c>
      <c r="AU360" s="24" t="s">
        <v>24</v>
      </c>
      <c r="AY360" s="24" t="s">
        <v>179</v>
      </c>
      <c r="BE360" s="215">
        <f t="shared" si="144"/>
        <v>0</v>
      </c>
      <c r="BF360" s="215">
        <f t="shared" si="145"/>
        <v>0</v>
      </c>
      <c r="BG360" s="215">
        <f t="shared" si="146"/>
        <v>0</v>
      </c>
      <c r="BH360" s="215">
        <f t="shared" si="147"/>
        <v>0</v>
      </c>
      <c r="BI360" s="215">
        <f t="shared" si="148"/>
        <v>0</v>
      </c>
      <c r="BJ360" s="24" t="s">
        <v>24</v>
      </c>
      <c r="BK360" s="215">
        <f t="shared" si="149"/>
        <v>0</v>
      </c>
      <c r="BL360" s="24" t="s">
        <v>187</v>
      </c>
      <c r="BM360" s="24" t="s">
        <v>1851</v>
      </c>
    </row>
    <row r="361" spans="2:65" s="1" customFormat="1" ht="22.5" customHeight="1">
      <c r="B361" s="41"/>
      <c r="C361" s="204" t="s">
        <v>197</v>
      </c>
      <c r="D361" s="204" t="s">
        <v>182</v>
      </c>
      <c r="E361" s="205" t="s">
        <v>2912</v>
      </c>
      <c r="F361" s="206" t="s">
        <v>2913</v>
      </c>
      <c r="G361" s="207" t="s">
        <v>771</v>
      </c>
      <c r="H361" s="208">
        <v>10</v>
      </c>
      <c r="I361" s="209"/>
      <c r="J361" s="210">
        <f t="shared" si="140"/>
        <v>0</v>
      </c>
      <c r="K361" s="206" t="s">
        <v>2237</v>
      </c>
      <c r="L361" s="61"/>
      <c r="M361" s="211" t="s">
        <v>22</v>
      </c>
      <c r="N361" s="212" t="s">
        <v>47</v>
      </c>
      <c r="O361" s="42"/>
      <c r="P361" s="213">
        <f t="shared" si="141"/>
        <v>0</v>
      </c>
      <c r="Q361" s="213">
        <v>0</v>
      </c>
      <c r="R361" s="213">
        <f t="shared" si="142"/>
        <v>0</v>
      </c>
      <c r="S361" s="213">
        <v>0</v>
      </c>
      <c r="T361" s="214">
        <f t="shared" si="143"/>
        <v>0</v>
      </c>
      <c r="AR361" s="24" t="s">
        <v>187</v>
      </c>
      <c r="AT361" s="24" t="s">
        <v>182</v>
      </c>
      <c r="AU361" s="24" t="s">
        <v>24</v>
      </c>
      <c r="AY361" s="24" t="s">
        <v>179</v>
      </c>
      <c r="BE361" s="215">
        <f t="shared" si="144"/>
        <v>0</v>
      </c>
      <c r="BF361" s="215">
        <f t="shared" si="145"/>
        <v>0</v>
      </c>
      <c r="BG361" s="215">
        <f t="shared" si="146"/>
        <v>0</v>
      </c>
      <c r="BH361" s="215">
        <f t="shared" si="147"/>
        <v>0</v>
      </c>
      <c r="BI361" s="215">
        <f t="shared" si="148"/>
        <v>0</v>
      </c>
      <c r="BJ361" s="24" t="s">
        <v>24</v>
      </c>
      <c r="BK361" s="215">
        <f t="shared" si="149"/>
        <v>0</v>
      </c>
      <c r="BL361" s="24" t="s">
        <v>187</v>
      </c>
      <c r="BM361" s="24" t="s">
        <v>1854</v>
      </c>
    </row>
    <row r="362" spans="2:65" s="1" customFormat="1" ht="22.5" customHeight="1">
      <c r="B362" s="41"/>
      <c r="C362" s="204" t="s">
        <v>187</v>
      </c>
      <c r="D362" s="204" t="s">
        <v>182</v>
      </c>
      <c r="E362" s="205" t="s">
        <v>2890</v>
      </c>
      <c r="F362" s="206" t="s">
        <v>2891</v>
      </c>
      <c r="G362" s="207" t="s">
        <v>771</v>
      </c>
      <c r="H362" s="208">
        <v>6</v>
      </c>
      <c r="I362" s="209"/>
      <c r="J362" s="210">
        <f t="shared" si="140"/>
        <v>0</v>
      </c>
      <c r="K362" s="206" t="s">
        <v>2237</v>
      </c>
      <c r="L362" s="61"/>
      <c r="M362" s="211" t="s">
        <v>22</v>
      </c>
      <c r="N362" s="212" t="s">
        <v>47</v>
      </c>
      <c r="O362" s="42"/>
      <c r="P362" s="213">
        <f t="shared" si="141"/>
        <v>0</v>
      </c>
      <c r="Q362" s="213">
        <v>0</v>
      </c>
      <c r="R362" s="213">
        <f t="shared" si="142"/>
        <v>0</v>
      </c>
      <c r="S362" s="213">
        <v>0</v>
      </c>
      <c r="T362" s="214">
        <f t="shared" si="143"/>
        <v>0</v>
      </c>
      <c r="AR362" s="24" t="s">
        <v>187</v>
      </c>
      <c r="AT362" s="24" t="s">
        <v>182</v>
      </c>
      <c r="AU362" s="24" t="s">
        <v>24</v>
      </c>
      <c r="AY362" s="24" t="s">
        <v>179</v>
      </c>
      <c r="BE362" s="215">
        <f t="shared" si="144"/>
        <v>0</v>
      </c>
      <c r="BF362" s="215">
        <f t="shared" si="145"/>
        <v>0</v>
      </c>
      <c r="BG362" s="215">
        <f t="shared" si="146"/>
        <v>0</v>
      </c>
      <c r="BH362" s="215">
        <f t="shared" si="147"/>
        <v>0</v>
      </c>
      <c r="BI362" s="215">
        <f t="shared" si="148"/>
        <v>0</v>
      </c>
      <c r="BJ362" s="24" t="s">
        <v>24</v>
      </c>
      <c r="BK362" s="215">
        <f t="shared" si="149"/>
        <v>0</v>
      </c>
      <c r="BL362" s="24" t="s">
        <v>187</v>
      </c>
      <c r="BM362" s="24" t="s">
        <v>1858</v>
      </c>
    </row>
    <row r="363" spans="2:65" s="1" customFormat="1" ht="22.5" customHeight="1">
      <c r="B363" s="41"/>
      <c r="C363" s="204" t="s">
        <v>203</v>
      </c>
      <c r="D363" s="204" t="s">
        <v>182</v>
      </c>
      <c r="E363" s="205" t="s">
        <v>2892</v>
      </c>
      <c r="F363" s="206" t="s">
        <v>2893</v>
      </c>
      <c r="G363" s="207" t="s">
        <v>771</v>
      </c>
      <c r="H363" s="208">
        <v>2</v>
      </c>
      <c r="I363" s="209"/>
      <c r="J363" s="210">
        <f t="shared" si="140"/>
        <v>0</v>
      </c>
      <c r="K363" s="206" t="s">
        <v>2237</v>
      </c>
      <c r="L363" s="61"/>
      <c r="M363" s="211" t="s">
        <v>22</v>
      </c>
      <c r="N363" s="212" t="s">
        <v>47</v>
      </c>
      <c r="O363" s="42"/>
      <c r="P363" s="213">
        <f t="shared" si="141"/>
        <v>0</v>
      </c>
      <c r="Q363" s="213">
        <v>0</v>
      </c>
      <c r="R363" s="213">
        <f t="shared" si="142"/>
        <v>0</v>
      </c>
      <c r="S363" s="213">
        <v>0</v>
      </c>
      <c r="T363" s="214">
        <f t="shared" si="143"/>
        <v>0</v>
      </c>
      <c r="AR363" s="24" t="s">
        <v>187</v>
      </c>
      <c r="AT363" s="24" t="s">
        <v>182</v>
      </c>
      <c r="AU363" s="24" t="s">
        <v>24</v>
      </c>
      <c r="AY363" s="24" t="s">
        <v>179</v>
      </c>
      <c r="BE363" s="215">
        <f t="shared" si="144"/>
        <v>0</v>
      </c>
      <c r="BF363" s="215">
        <f t="shared" si="145"/>
        <v>0</v>
      </c>
      <c r="BG363" s="215">
        <f t="shared" si="146"/>
        <v>0</v>
      </c>
      <c r="BH363" s="215">
        <f t="shared" si="147"/>
        <v>0</v>
      </c>
      <c r="BI363" s="215">
        <f t="shared" si="148"/>
        <v>0</v>
      </c>
      <c r="BJ363" s="24" t="s">
        <v>24</v>
      </c>
      <c r="BK363" s="215">
        <f t="shared" si="149"/>
        <v>0</v>
      </c>
      <c r="BL363" s="24" t="s">
        <v>187</v>
      </c>
      <c r="BM363" s="24" t="s">
        <v>1862</v>
      </c>
    </row>
    <row r="364" spans="2:65" s="1" customFormat="1" ht="22.5" customHeight="1">
      <c r="B364" s="41"/>
      <c r="C364" s="204" t="s">
        <v>195</v>
      </c>
      <c r="D364" s="204" t="s">
        <v>182</v>
      </c>
      <c r="E364" s="205" t="s">
        <v>2894</v>
      </c>
      <c r="F364" s="206" t="s">
        <v>2895</v>
      </c>
      <c r="G364" s="207" t="s">
        <v>771</v>
      </c>
      <c r="H364" s="208">
        <v>2</v>
      </c>
      <c r="I364" s="209"/>
      <c r="J364" s="210">
        <f t="shared" si="140"/>
        <v>0</v>
      </c>
      <c r="K364" s="206" t="s">
        <v>2237</v>
      </c>
      <c r="L364" s="61"/>
      <c r="M364" s="211" t="s">
        <v>22</v>
      </c>
      <c r="N364" s="212" t="s">
        <v>47</v>
      </c>
      <c r="O364" s="42"/>
      <c r="P364" s="213">
        <f t="shared" si="141"/>
        <v>0</v>
      </c>
      <c r="Q364" s="213">
        <v>0</v>
      </c>
      <c r="R364" s="213">
        <f t="shared" si="142"/>
        <v>0</v>
      </c>
      <c r="S364" s="213">
        <v>0</v>
      </c>
      <c r="T364" s="214">
        <f t="shared" si="143"/>
        <v>0</v>
      </c>
      <c r="AR364" s="24" t="s">
        <v>187</v>
      </c>
      <c r="AT364" s="24" t="s">
        <v>182</v>
      </c>
      <c r="AU364" s="24" t="s">
        <v>24</v>
      </c>
      <c r="AY364" s="24" t="s">
        <v>179</v>
      </c>
      <c r="BE364" s="215">
        <f t="shared" si="144"/>
        <v>0</v>
      </c>
      <c r="BF364" s="215">
        <f t="shared" si="145"/>
        <v>0</v>
      </c>
      <c r="BG364" s="215">
        <f t="shared" si="146"/>
        <v>0</v>
      </c>
      <c r="BH364" s="215">
        <f t="shared" si="147"/>
        <v>0</v>
      </c>
      <c r="BI364" s="215">
        <f t="shared" si="148"/>
        <v>0</v>
      </c>
      <c r="BJ364" s="24" t="s">
        <v>24</v>
      </c>
      <c r="BK364" s="215">
        <f t="shared" si="149"/>
        <v>0</v>
      </c>
      <c r="BL364" s="24" t="s">
        <v>187</v>
      </c>
      <c r="BM364" s="24" t="s">
        <v>1869</v>
      </c>
    </row>
    <row r="365" spans="2:65" s="1" customFormat="1" ht="22.5" customHeight="1">
      <c r="B365" s="41"/>
      <c r="C365" s="204" t="s">
        <v>215</v>
      </c>
      <c r="D365" s="204" t="s">
        <v>182</v>
      </c>
      <c r="E365" s="205" t="s">
        <v>2914</v>
      </c>
      <c r="F365" s="206" t="s">
        <v>2897</v>
      </c>
      <c r="G365" s="207" t="s">
        <v>771</v>
      </c>
      <c r="H365" s="208">
        <v>3</v>
      </c>
      <c r="I365" s="209"/>
      <c r="J365" s="210">
        <f t="shared" si="140"/>
        <v>0</v>
      </c>
      <c r="K365" s="206" t="s">
        <v>2237</v>
      </c>
      <c r="L365" s="61"/>
      <c r="M365" s="211" t="s">
        <v>22</v>
      </c>
      <c r="N365" s="212" t="s">
        <v>47</v>
      </c>
      <c r="O365" s="42"/>
      <c r="P365" s="213">
        <f t="shared" si="141"/>
        <v>0</v>
      </c>
      <c r="Q365" s="213">
        <v>0</v>
      </c>
      <c r="R365" s="213">
        <f t="shared" si="142"/>
        <v>0</v>
      </c>
      <c r="S365" s="213">
        <v>0</v>
      </c>
      <c r="T365" s="214">
        <f t="shared" si="143"/>
        <v>0</v>
      </c>
      <c r="AR365" s="24" t="s">
        <v>187</v>
      </c>
      <c r="AT365" s="24" t="s">
        <v>182</v>
      </c>
      <c r="AU365" s="24" t="s">
        <v>24</v>
      </c>
      <c r="AY365" s="24" t="s">
        <v>179</v>
      </c>
      <c r="BE365" s="215">
        <f t="shared" si="144"/>
        <v>0</v>
      </c>
      <c r="BF365" s="215">
        <f t="shared" si="145"/>
        <v>0</v>
      </c>
      <c r="BG365" s="215">
        <f t="shared" si="146"/>
        <v>0</v>
      </c>
      <c r="BH365" s="215">
        <f t="shared" si="147"/>
        <v>0</v>
      </c>
      <c r="BI365" s="215">
        <f t="shared" si="148"/>
        <v>0</v>
      </c>
      <c r="BJ365" s="24" t="s">
        <v>24</v>
      </c>
      <c r="BK365" s="215">
        <f t="shared" si="149"/>
        <v>0</v>
      </c>
      <c r="BL365" s="24" t="s">
        <v>187</v>
      </c>
      <c r="BM365" s="24" t="s">
        <v>1872</v>
      </c>
    </row>
    <row r="366" spans="2:65" s="1" customFormat="1" ht="22.5" customHeight="1">
      <c r="B366" s="41"/>
      <c r="C366" s="204" t="s">
        <v>200</v>
      </c>
      <c r="D366" s="204" t="s">
        <v>182</v>
      </c>
      <c r="E366" s="205" t="s">
        <v>2915</v>
      </c>
      <c r="F366" s="206" t="s">
        <v>2899</v>
      </c>
      <c r="G366" s="207" t="s">
        <v>771</v>
      </c>
      <c r="H366" s="208">
        <v>2</v>
      </c>
      <c r="I366" s="209"/>
      <c r="J366" s="210">
        <f t="shared" si="140"/>
        <v>0</v>
      </c>
      <c r="K366" s="206" t="s">
        <v>2237</v>
      </c>
      <c r="L366" s="61"/>
      <c r="M366" s="211" t="s">
        <v>22</v>
      </c>
      <c r="N366" s="212" t="s">
        <v>47</v>
      </c>
      <c r="O366" s="42"/>
      <c r="P366" s="213">
        <f t="shared" si="141"/>
        <v>0</v>
      </c>
      <c r="Q366" s="213">
        <v>0</v>
      </c>
      <c r="R366" s="213">
        <f t="shared" si="142"/>
        <v>0</v>
      </c>
      <c r="S366" s="213">
        <v>0</v>
      </c>
      <c r="T366" s="214">
        <f t="shared" si="143"/>
        <v>0</v>
      </c>
      <c r="AR366" s="24" t="s">
        <v>187</v>
      </c>
      <c r="AT366" s="24" t="s">
        <v>182</v>
      </c>
      <c r="AU366" s="24" t="s">
        <v>24</v>
      </c>
      <c r="AY366" s="24" t="s">
        <v>179</v>
      </c>
      <c r="BE366" s="215">
        <f t="shared" si="144"/>
        <v>0</v>
      </c>
      <c r="BF366" s="215">
        <f t="shared" si="145"/>
        <v>0</v>
      </c>
      <c r="BG366" s="215">
        <f t="shared" si="146"/>
        <v>0</v>
      </c>
      <c r="BH366" s="215">
        <f t="shared" si="147"/>
        <v>0</v>
      </c>
      <c r="BI366" s="215">
        <f t="shared" si="148"/>
        <v>0</v>
      </c>
      <c r="BJ366" s="24" t="s">
        <v>24</v>
      </c>
      <c r="BK366" s="215">
        <f t="shared" si="149"/>
        <v>0</v>
      </c>
      <c r="BL366" s="24" t="s">
        <v>187</v>
      </c>
      <c r="BM366" s="24" t="s">
        <v>2916</v>
      </c>
    </row>
    <row r="367" spans="2:65" s="1" customFormat="1" ht="22.5" customHeight="1">
      <c r="B367" s="41"/>
      <c r="C367" s="204" t="s">
        <v>224</v>
      </c>
      <c r="D367" s="204" t="s">
        <v>182</v>
      </c>
      <c r="E367" s="205" t="s">
        <v>2917</v>
      </c>
      <c r="F367" s="206" t="s">
        <v>2918</v>
      </c>
      <c r="G367" s="207" t="s">
        <v>771</v>
      </c>
      <c r="H367" s="208">
        <v>4</v>
      </c>
      <c r="I367" s="209"/>
      <c r="J367" s="210">
        <f t="shared" si="140"/>
        <v>0</v>
      </c>
      <c r="K367" s="206" t="s">
        <v>2237</v>
      </c>
      <c r="L367" s="61"/>
      <c r="M367" s="211" t="s">
        <v>22</v>
      </c>
      <c r="N367" s="212" t="s">
        <v>47</v>
      </c>
      <c r="O367" s="42"/>
      <c r="P367" s="213">
        <f t="shared" si="141"/>
        <v>0</v>
      </c>
      <c r="Q367" s="213">
        <v>0</v>
      </c>
      <c r="R367" s="213">
        <f t="shared" si="142"/>
        <v>0</v>
      </c>
      <c r="S367" s="213">
        <v>0</v>
      </c>
      <c r="T367" s="214">
        <f t="shared" si="143"/>
        <v>0</v>
      </c>
      <c r="AR367" s="24" t="s">
        <v>187</v>
      </c>
      <c r="AT367" s="24" t="s">
        <v>182</v>
      </c>
      <c r="AU367" s="24" t="s">
        <v>24</v>
      </c>
      <c r="AY367" s="24" t="s">
        <v>179</v>
      </c>
      <c r="BE367" s="215">
        <f t="shared" si="144"/>
        <v>0</v>
      </c>
      <c r="BF367" s="215">
        <f t="shared" si="145"/>
        <v>0</v>
      </c>
      <c r="BG367" s="215">
        <f t="shared" si="146"/>
        <v>0</v>
      </c>
      <c r="BH367" s="215">
        <f t="shared" si="147"/>
        <v>0</v>
      </c>
      <c r="BI367" s="215">
        <f t="shared" si="148"/>
        <v>0</v>
      </c>
      <c r="BJ367" s="24" t="s">
        <v>24</v>
      </c>
      <c r="BK367" s="215">
        <f t="shared" si="149"/>
        <v>0</v>
      </c>
      <c r="BL367" s="24" t="s">
        <v>187</v>
      </c>
      <c r="BM367" s="24" t="s">
        <v>1894</v>
      </c>
    </row>
    <row r="368" spans="2:65" s="1" customFormat="1" ht="22.5" customHeight="1">
      <c r="B368" s="41"/>
      <c r="C368" s="204" t="s">
        <v>29</v>
      </c>
      <c r="D368" s="204" t="s">
        <v>182</v>
      </c>
      <c r="E368" s="205" t="s">
        <v>2919</v>
      </c>
      <c r="F368" s="206" t="s">
        <v>2901</v>
      </c>
      <c r="G368" s="207" t="s">
        <v>771</v>
      </c>
      <c r="H368" s="208">
        <v>3</v>
      </c>
      <c r="I368" s="209"/>
      <c r="J368" s="210">
        <f t="shared" si="140"/>
        <v>0</v>
      </c>
      <c r="K368" s="206" t="s">
        <v>2237</v>
      </c>
      <c r="L368" s="61"/>
      <c r="M368" s="211" t="s">
        <v>22</v>
      </c>
      <c r="N368" s="212" t="s">
        <v>47</v>
      </c>
      <c r="O368" s="42"/>
      <c r="P368" s="213">
        <f t="shared" si="141"/>
        <v>0</v>
      </c>
      <c r="Q368" s="213">
        <v>0</v>
      </c>
      <c r="R368" s="213">
        <f t="shared" si="142"/>
        <v>0</v>
      </c>
      <c r="S368" s="213">
        <v>0</v>
      </c>
      <c r="T368" s="214">
        <f t="shared" si="143"/>
        <v>0</v>
      </c>
      <c r="AR368" s="24" t="s">
        <v>187</v>
      </c>
      <c r="AT368" s="24" t="s">
        <v>182</v>
      </c>
      <c r="AU368" s="24" t="s">
        <v>24</v>
      </c>
      <c r="AY368" s="24" t="s">
        <v>179</v>
      </c>
      <c r="BE368" s="215">
        <f t="shared" si="144"/>
        <v>0</v>
      </c>
      <c r="BF368" s="215">
        <f t="shared" si="145"/>
        <v>0</v>
      </c>
      <c r="BG368" s="215">
        <f t="shared" si="146"/>
        <v>0</v>
      </c>
      <c r="BH368" s="215">
        <f t="shared" si="147"/>
        <v>0</v>
      </c>
      <c r="BI368" s="215">
        <f t="shared" si="148"/>
        <v>0</v>
      </c>
      <c r="BJ368" s="24" t="s">
        <v>24</v>
      </c>
      <c r="BK368" s="215">
        <f t="shared" si="149"/>
        <v>0</v>
      </c>
      <c r="BL368" s="24" t="s">
        <v>187</v>
      </c>
      <c r="BM368" s="24" t="s">
        <v>1899</v>
      </c>
    </row>
    <row r="369" spans="2:65" s="1" customFormat="1" ht="22.5" customHeight="1">
      <c r="B369" s="41"/>
      <c r="C369" s="204" t="s">
        <v>240</v>
      </c>
      <c r="D369" s="204" t="s">
        <v>182</v>
      </c>
      <c r="E369" s="205" t="s">
        <v>2920</v>
      </c>
      <c r="F369" s="206" t="s">
        <v>2921</v>
      </c>
      <c r="G369" s="207" t="s">
        <v>771</v>
      </c>
      <c r="H369" s="208">
        <v>3</v>
      </c>
      <c r="I369" s="209"/>
      <c r="J369" s="210">
        <f t="shared" si="140"/>
        <v>0</v>
      </c>
      <c r="K369" s="206" t="s">
        <v>2237</v>
      </c>
      <c r="L369" s="61"/>
      <c r="M369" s="211" t="s">
        <v>22</v>
      </c>
      <c r="N369" s="212" t="s">
        <v>47</v>
      </c>
      <c r="O369" s="42"/>
      <c r="P369" s="213">
        <f t="shared" si="141"/>
        <v>0</v>
      </c>
      <c r="Q369" s="213">
        <v>0</v>
      </c>
      <c r="R369" s="213">
        <f t="shared" si="142"/>
        <v>0</v>
      </c>
      <c r="S369" s="213">
        <v>0</v>
      </c>
      <c r="T369" s="214">
        <f t="shared" si="143"/>
        <v>0</v>
      </c>
      <c r="AR369" s="24" t="s">
        <v>187</v>
      </c>
      <c r="AT369" s="24" t="s">
        <v>182</v>
      </c>
      <c r="AU369" s="24" t="s">
        <v>24</v>
      </c>
      <c r="AY369" s="24" t="s">
        <v>179</v>
      </c>
      <c r="BE369" s="215">
        <f t="shared" si="144"/>
        <v>0</v>
      </c>
      <c r="BF369" s="215">
        <f t="shared" si="145"/>
        <v>0</v>
      </c>
      <c r="BG369" s="215">
        <f t="shared" si="146"/>
        <v>0</v>
      </c>
      <c r="BH369" s="215">
        <f t="shared" si="147"/>
        <v>0</v>
      </c>
      <c r="BI369" s="215">
        <f t="shared" si="148"/>
        <v>0</v>
      </c>
      <c r="BJ369" s="24" t="s">
        <v>24</v>
      </c>
      <c r="BK369" s="215">
        <f t="shared" si="149"/>
        <v>0</v>
      </c>
      <c r="BL369" s="24" t="s">
        <v>187</v>
      </c>
      <c r="BM369" s="24" t="s">
        <v>1911</v>
      </c>
    </row>
    <row r="370" spans="2:65" s="1" customFormat="1" ht="22.5" customHeight="1">
      <c r="B370" s="41"/>
      <c r="C370" s="204" t="s">
        <v>206</v>
      </c>
      <c r="D370" s="204" t="s">
        <v>182</v>
      </c>
      <c r="E370" s="205" t="s">
        <v>2922</v>
      </c>
      <c r="F370" s="206" t="s">
        <v>2923</v>
      </c>
      <c r="G370" s="207" t="s">
        <v>771</v>
      </c>
      <c r="H370" s="208">
        <v>3</v>
      </c>
      <c r="I370" s="209"/>
      <c r="J370" s="210">
        <f t="shared" si="140"/>
        <v>0</v>
      </c>
      <c r="K370" s="206" t="s">
        <v>2237</v>
      </c>
      <c r="L370" s="61"/>
      <c r="M370" s="211" t="s">
        <v>22</v>
      </c>
      <c r="N370" s="212" t="s">
        <v>47</v>
      </c>
      <c r="O370" s="42"/>
      <c r="P370" s="213">
        <f t="shared" si="141"/>
        <v>0</v>
      </c>
      <c r="Q370" s="213">
        <v>0</v>
      </c>
      <c r="R370" s="213">
        <f t="shared" si="142"/>
        <v>0</v>
      </c>
      <c r="S370" s="213">
        <v>0</v>
      </c>
      <c r="T370" s="214">
        <f t="shared" si="143"/>
        <v>0</v>
      </c>
      <c r="AR370" s="24" t="s">
        <v>187</v>
      </c>
      <c r="AT370" s="24" t="s">
        <v>182</v>
      </c>
      <c r="AU370" s="24" t="s">
        <v>24</v>
      </c>
      <c r="AY370" s="24" t="s">
        <v>179</v>
      </c>
      <c r="BE370" s="215">
        <f t="shared" si="144"/>
        <v>0</v>
      </c>
      <c r="BF370" s="215">
        <f t="shared" si="145"/>
        <v>0</v>
      </c>
      <c r="BG370" s="215">
        <f t="shared" si="146"/>
        <v>0</v>
      </c>
      <c r="BH370" s="215">
        <f t="shared" si="147"/>
        <v>0</v>
      </c>
      <c r="BI370" s="215">
        <f t="shared" si="148"/>
        <v>0</v>
      </c>
      <c r="BJ370" s="24" t="s">
        <v>24</v>
      </c>
      <c r="BK370" s="215">
        <f t="shared" si="149"/>
        <v>0</v>
      </c>
      <c r="BL370" s="24" t="s">
        <v>187</v>
      </c>
      <c r="BM370" s="24" t="s">
        <v>1922</v>
      </c>
    </row>
    <row r="371" spans="2:65" s="1" customFormat="1" ht="22.5" customHeight="1">
      <c r="B371" s="41"/>
      <c r="C371" s="204" t="s">
        <v>253</v>
      </c>
      <c r="D371" s="204" t="s">
        <v>182</v>
      </c>
      <c r="E371" s="205" t="s">
        <v>2924</v>
      </c>
      <c r="F371" s="206" t="s">
        <v>2903</v>
      </c>
      <c r="G371" s="207" t="s">
        <v>771</v>
      </c>
      <c r="H371" s="208">
        <v>4</v>
      </c>
      <c r="I371" s="209"/>
      <c r="J371" s="210">
        <f t="shared" si="140"/>
        <v>0</v>
      </c>
      <c r="K371" s="206" t="s">
        <v>2237</v>
      </c>
      <c r="L371" s="61"/>
      <c r="M371" s="211" t="s">
        <v>22</v>
      </c>
      <c r="N371" s="212" t="s">
        <v>47</v>
      </c>
      <c r="O371" s="42"/>
      <c r="P371" s="213">
        <f t="shared" si="141"/>
        <v>0</v>
      </c>
      <c r="Q371" s="213">
        <v>0</v>
      </c>
      <c r="R371" s="213">
        <f t="shared" si="142"/>
        <v>0</v>
      </c>
      <c r="S371" s="213">
        <v>0</v>
      </c>
      <c r="T371" s="214">
        <f t="shared" si="143"/>
        <v>0</v>
      </c>
      <c r="AR371" s="24" t="s">
        <v>187</v>
      </c>
      <c r="AT371" s="24" t="s">
        <v>182</v>
      </c>
      <c r="AU371" s="24" t="s">
        <v>24</v>
      </c>
      <c r="AY371" s="24" t="s">
        <v>179</v>
      </c>
      <c r="BE371" s="215">
        <f t="shared" si="144"/>
        <v>0</v>
      </c>
      <c r="BF371" s="215">
        <f t="shared" si="145"/>
        <v>0</v>
      </c>
      <c r="BG371" s="215">
        <f t="shared" si="146"/>
        <v>0</v>
      </c>
      <c r="BH371" s="215">
        <f t="shared" si="147"/>
        <v>0</v>
      </c>
      <c r="BI371" s="215">
        <f t="shared" si="148"/>
        <v>0</v>
      </c>
      <c r="BJ371" s="24" t="s">
        <v>24</v>
      </c>
      <c r="BK371" s="215">
        <f t="shared" si="149"/>
        <v>0</v>
      </c>
      <c r="BL371" s="24" t="s">
        <v>187</v>
      </c>
      <c r="BM371" s="24" t="s">
        <v>1930</v>
      </c>
    </row>
    <row r="372" spans="2:65" s="11" customFormat="1" ht="37.35" customHeight="1">
      <c r="B372" s="187"/>
      <c r="C372" s="188"/>
      <c r="D372" s="201" t="s">
        <v>75</v>
      </c>
      <c r="E372" s="273" t="s">
        <v>2925</v>
      </c>
      <c r="F372" s="273" t="s">
        <v>2926</v>
      </c>
      <c r="G372" s="188"/>
      <c r="H372" s="188"/>
      <c r="I372" s="191"/>
      <c r="J372" s="274">
        <f>BK372</f>
        <v>0</v>
      </c>
      <c r="K372" s="188"/>
      <c r="L372" s="193"/>
      <c r="M372" s="194"/>
      <c r="N372" s="195"/>
      <c r="O372" s="195"/>
      <c r="P372" s="196">
        <f>SUM(P373:P384)</f>
        <v>0</v>
      </c>
      <c r="Q372" s="195"/>
      <c r="R372" s="196">
        <f>SUM(R373:R384)</f>
        <v>0</v>
      </c>
      <c r="S372" s="195"/>
      <c r="T372" s="197">
        <f>SUM(T373:T384)</f>
        <v>0</v>
      </c>
      <c r="AR372" s="198" t="s">
        <v>24</v>
      </c>
      <c r="AT372" s="199" t="s">
        <v>75</v>
      </c>
      <c r="AU372" s="199" t="s">
        <v>76</v>
      </c>
      <c r="AY372" s="198" t="s">
        <v>179</v>
      </c>
      <c r="BK372" s="200">
        <f>SUM(BK373:BK384)</f>
        <v>0</v>
      </c>
    </row>
    <row r="373" spans="2:65" s="1" customFormat="1" ht="22.5" customHeight="1">
      <c r="B373" s="41"/>
      <c r="C373" s="204" t="s">
        <v>24</v>
      </c>
      <c r="D373" s="204" t="s">
        <v>182</v>
      </c>
      <c r="E373" s="205" t="s">
        <v>2927</v>
      </c>
      <c r="F373" s="206" t="s">
        <v>2928</v>
      </c>
      <c r="G373" s="207" t="s">
        <v>771</v>
      </c>
      <c r="H373" s="208">
        <v>1</v>
      </c>
      <c r="I373" s="209"/>
      <c r="J373" s="210">
        <f t="shared" ref="J373:J384" si="150">ROUND(I373*H373,2)</f>
        <v>0</v>
      </c>
      <c r="K373" s="206" t="s">
        <v>2237</v>
      </c>
      <c r="L373" s="61"/>
      <c r="M373" s="211" t="s">
        <v>22</v>
      </c>
      <c r="N373" s="212" t="s">
        <v>47</v>
      </c>
      <c r="O373" s="42"/>
      <c r="P373" s="213">
        <f t="shared" ref="P373:P384" si="151">O373*H373</f>
        <v>0</v>
      </c>
      <c r="Q373" s="213">
        <v>0</v>
      </c>
      <c r="R373" s="213">
        <f t="shared" ref="R373:R384" si="152">Q373*H373</f>
        <v>0</v>
      </c>
      <c r="S373" s="213">
        <v>0</v>
      </c>
      <c r="T373" s="214">
        <f t="shared" ref="T373:T384" si="153">S373*H373</f>
        <v>0</v>
      </c>
      <c r="AR373" s="24" t="s">
        <v>187</v>
      </c>
      <c r="AT373" s="24" t="s">
        <v>182</v>
      </c>
      <c r="AU373" s="24" t="s">
        <v>24</v>
      </c>
      <c r="AY373" s="24" t="s">
        <v>179</v>
      </c>
      <c r="BE373" s="215">
        <f t="shared" ref="BE373:BE384" si="154">IF(N373="základní",J373,0)</f>
        <v>0</v>
      </c>
      <c r="BF373" s="215">
        <f t="shared" ref="BF373:BF384" si="155">IF(N373="snížená",J373,0)</f>
        <v>0</v>
      </c>
      <c r="BG373" s="215">
        <f t="shared" ref="BG373:BG384" si="156">IF(N373="zákl. přenesená",J373,0)</f>
        <v>0</v>
      </c>
      <c r="BH373" s="215">
        <f t="shared" ref="BH373:BH384" si="157">IF(N373="sníž. přenesená",J373,0)</f>
        <v>0</v>
      </c>
      <c r="BI373" s="215">
        <f t="shared" ref="BI373:BI384" si="158">IF(N373="nulová",J373,0)</f>
        <v>0</v>
      </c>
      <c r="BJ373" s="24" t="s">
        <v>24</v>
      </c>
      <c r="BK373" s="215">
        <f t="shared" ref="BK373:BK384" si="159">ROUND(I373*H373,2)</f>
        <v>0</v>
      </c>
      <c r="BL373" s="24" t="s">
        <v>187</v>
      </c>
      <c r="BM373" s="24" t="s">
        <v>2929</v>
      </c>
    </row>
    <row r="374" spans="2:65" s="1" customFormat="1" ht="22.5" customHeight="1">
      <c r="B374" s="41"/>
      <c r="C374" s="204" t="s">
        <v>84</v>
      </c>
      <c r="D374" s="204" t="s">
        <v>182</v>
      </c>
      <c r="E374" s="205" t="s">
        <v>2930</v>
      </c>
      <c r="F374" s="206" t="s">
        <v>2931</v>
      </c>
      <c r="G374" s="207" t="s">
        <v>372</v>
      </c>
      <c r="H374" s="208">
        <v>0.8</v>
      </c>
      <c r="I374" s="209"/>
      <c r="J374" s="210">
        <f t="shared" si="150"/>
        <v>0</v>
      </c>
      <c r="K374" s="206" t="s">
        <v>2237</v>
      </c>
      <c r="L374" s="61"/>
      <c r="M374" s="211" t="s">
        <v>22</v>
      </c>
      <c r="N374" s="212" t="s">
        <v>47</v>
      </c>
      <c r="O374" s="42"/>
      <c r="P374" s="213">
        <f t="shared" si="151"/>
        <v>0</v>
      </c>
      <c r="Q374" s="213">
        <v>0</v>
      </c>
      <c r="R374" s="213">
        <f t="shared" si="152"/>
        <v>0</v>
      </c>
      <c r="S374" s="213">
        <v>0</v>
      </c>
      <c r="T374" s="214">
        <f t="shared" si="153"/>
        <v>0</v>
      </c>
      <c r="AR374" s="24" t="s">
        <v>187</v>
      </c>
      <c r="AT374" s="24" t="s">
        <v>182</v>
      </c>
      <c r="AU374" s="24" t="s">
        <v>24</v>
      </c>
      <c r="AY374" s="24" t="s">
        <v>179</v>
      </c>
      <c r="BE374" s="215">
        <f t="shared" si="154"/>
        <v>0</v>
      </c>
      <c r="BF374" s="215">
        <f t="shared" si="155"/>
        <v>0</v>
      </c>
      <c r="BG374" s="215">
        <f t="shared" si="156"/>
        <v>0</v>
      </c>
      <c r="BH374" s="215">
        <f t="shared" si="157"/>
        <v>0</v>
      </c>
      <c r="BI374" s="215">
        <f t="shared" si="158"/>
        <v>0</v>
      </c>
      <c r="BJ374" s="24" t="s">
        <v>24</v>
      </c>
      <c r="BK374" s="215">
        <f t="shared" si="159"/>
        <v>0</v>
      </c>
      <c r="BL374" s="24" t="s">
        <v>187</v>
      </c>
      <c r="BM374" s="24" t="s">
        <v>2932</v>
      </c>
    </row>
    <row r="375" spans="2:65" s="1" customFormat="1" ht="22.5" customHeight="1">
      <c r="B375" s="41"/>
      <c r="C375" s="204" t="s">
        <v>197</v>
      </c>
      <c r="D375" s="204" t="s">
        <v>182</v>
      </c>
      <c r="E375" s="205" t="s">
        <v>2933</v>
      </c>
      <c r="F375" s="206" t="s">
        <v>2934</v>
      </c>
      <c r="G375" s="207" t="s">
        <v>771</v>
      </c>
      <c r="H375" s="208">
        <v>1</v>
      </c>
      <c r="I375" s="209"/>
      <c r="J375" s="210">
        <f t="shared" si="150"/>
        <v>0</v>
      </c>
      <c r="K375" s="206" t="s">
        <v>2237</v>
      </c>
      <c r="L375" s="61"/>
      <c r="M375" s="211" t="s">
        <v>22</v>
      </c>
      <c r="N375" s="212" t="s">
        <v>47</v>
      </c>
      <c r="O375" s="42"/>
      <c r="P375" s="213">
        <f t="shared" si="151"/>
        <v>0</v>
      </c>
      <c r="Q375" s="213">
        <v>0</v>
      </c>
      <c r="R375" s="213">
        <f t="shared" si="152"/>
        <v>0</v>
      </c>
      <c r="S375" s="213">
        <v>0</v>
      </c>
      <c r="T375" s="214">
        <f t="shared" si="153"/>
        <v>0</v>
      </c>
      <c r="AR375" s="24" t="s">
        <v>187</v>
      </c>
      <c r="AT375" s="24" t="s">
        <v>182</v>
      </c>
      <c r="AU375" s="24" t="s">
        <v>24</v>
      </c>
      <c r="AY375" s="24" t="s">
        <v>179</v>
      </c>
      <c r="BE375" s="215">
        <f t="shared" si="154"/>
        <v>0</v>
      </c>
      <c r="BF375" s="215">
        <f t="shared" si="155"/>
        <v>0</v>
      </c>
      <c r="BG375" s="215">
        <f t="shared" si="156"/>
        <v>0</v>
      </c>
      <c r="BH375" s="215">
        <f t="shared" si="157"/>
        <v>0</v>
      </c>
      <c r="BI375" s="215">
        <f t="shared" si="158"/>
        <v>0</v>
      </c>
      <c r="BJ375" s="24" t="s">
        <v>24</v>
      </c>
      <c r="BK375" s="215">
        <f t="shared" si="159"/>
        <v>0</v>
      </c>
      <c r="BL375" s="24" t="s">
        <v>187</v>
      </c>
      <c r="BM375" s="24" t="s">
        <v>2018</v>
      </c>
    </row>
    <row r="376" spans="2:65" s="1" customFormat="1" ht="22.5" customHeight="1">
      <c r="B376" s="41"/>
      <c r="C376" s="204" t="s">
        <v>187</v>
      </c>
      <c r="D376" s="204" t="s">
        <v>182</v>
      </c>
      <c r="E376" s="205" t="s">
        <v>2935</v>
      </c>
      <c r="F376" s="206" t="s">
        <v>2936</v>
      </c>
      <c r="G376" s="207" t="s">
        <v>771</v>
      </c>
      <c r="H376" s="208">
        <v>1</v>
      </c>
      <c r="I376" s="209"/>
      <c r="J376" s="210">
        <f t="shared" si="150"/>
        <v>0</v>
      </c>
      <c r="K376" s="206" t="s">
        <v>2237</v>
      </c>
      <c r="L376" s="61"/>
      <c r="M376" s="211" t="s">
        <v>22</v>
      </c>
      <c r="N376" s="212" t="s">
        <v>47</v>
      </c>
      <c r="O376" s="42"/>
      <c r="P376" s="213">
        <f t="shared" si="151"/>
        <v>0</v>
      </c>
      <c r="Q376" s="213">
        <v>0</v>
      </c>
      <c r="R376" s="213">
        <f t="shared" si="152"/>
        <v>0</v>
      </c>
      <c r="S376" s="213">
        <v>0</v>
      </c>
      <c r="T376" s="214">
        <f t="shared" si="153"/>
        <v>0</v>
      </c>
      <c r="AR376" s="24" t="s">
        <v>187</v>
      </c>
      <c r="AT376" s="24" t="s">
        <v>182</v>
      </c>
      <c r="AU376" s="24" t="s">
        <v>24</v>
      </c>
      <c r="AY376" s="24" t="s">
        <v>179</v>
      </c>
      <c r="BE376" s="215">
        <f t="shared" si="154"/>
        <v>0</v>
      </c>
      <c r="BF376" s="215">
        <f t="shared" si="155"/>
        <v>0</v>
      </c>
      <c r="BG376" s="215">
        <f t="shared" si="156"/>
        <v>0</v>
      </c>
      <c r="BH376" s="215">
        <f t="shared" si="157"/>
        <v>0</v>
      </c>
      <c r="BI376" s="215">
        <f t="shared" si="158"/>
        <v>0</v>
      </c>
      <c r="BJ376" s="24" t="s">
        <v>24</v>
      </c>
      <c r="BK376" s="215">
        <f t="shared" si="159"/>
        <v>0</v>
      </c>
      <c r="BL376" s="24" t="s">
        <v>187</v>
      </c>
      <c r="BM376" s="24" t="s">
        <v>2022</v>
      </c>
    </row>
    <row r="377" spans="2:65" s="1" customFormat="1" ht="22.5" customHeight="1">
      <c r="B377" s="41"/>
      <c r="C377" s="204" t="s">
        <v>203</v>
      </c>
      <c r="D377" s="204" t="s">
        <v>182</v>
      </c>
      <c r="E377" s="205" t="s">
        <v>2937</v>
      </c>
      <c r="F377" s="206" t="s">
        <v>2938</v>
      </c>
      <c r="G377" s="207" t="s">
        <v>771</v>
      </c>
      <c r="H377" s="208">
        <v>1</v>
      </c>
      <c r="I377" s="209"/>
      <c r="J377" s="210">
        <f t="shared" si="150"/>
        <v>0</v>
      </c>
      <c r="K377" s="206" t="s">
        <v>2237</v>
      </c>
      <c r="L377" s="61"/>
      <c r="M377" s="211" t="s">
        <v>22</v>
      </c>
      <c r="N377" s="212" t="s">
        <v>47</v>
      </c>
      <c r="O377" s="42"/>
      <c r="P377" s="213">
        <f t="shared" si="151"/>
        <v>0</v>
      </c>
      <c r="Q377" s="213">
        <v>0</v>
      </c>
      <c r="R377" s="213">
        <f t="shared" si="152"/>
        <v>0</v>
      </c>
      <c r="S377" s="213">
        <v>0</v>
      </c>
      <c r="T377" s="214">
        <f t="shared" si="153"/>
        <v>0</v>
      </c>
      <c r="AR377" s="24" t="s">
        <v>187</v>
      </c>
      <c r="AT377" s="24" t="s">
        <v>182</v>
      </c>
      <c r="AU377" s="24" t="s">
        <v>24</v>
      </c>
      <c r="AY377" s="24" t="s">
        <v>179</v>
      </c>
      <c r="BE377" s="215">
        <f t="shared" si="154"/>
        <v>0</v>
      </c>
      <c r="BF377" s="215">
        <f t="shared" si="155"/>
        <v>0</v>
      </c>
      <c r="BG377" s="215">
        <f t="shared" si="156"/>
        <v>0</v>
      </c>
      <c r="BH377" s="215">
        <f t="shared" si="157"/>
        <v>0</v>
      </c>
      <c r="BI377" s="215">
        <f t="shared" si="158"/>
        <v>0</v>
      </c>
      <c r="BJ377" s="24" t="s">
        <v>24</v>
      </c>
      <c r="BK377" s="215">
        <f t="shared" si="159"/>
        <v>0</v>
      </c>
      <c r="BL377" s="24" t="s">
        <v>187</v>
      </c>
      <c r="BM377" s="24" t="s">
        <v>2026</v>
      </c>
    </row>
    <row r="378" spans="2:65" s="1" customFormat="1" ht="22.5" customHeight="1">
      <c r="B378" s="41"/>
      <c r="C378" s="204" t="s">
        <v>195</v>
      </c>
      <c r="D378" s="204" t="s">
        <v>182</v>
      </c>
      <c r="E378" s="205" t="s">
        <v>2939</v>
      </c>
      <c r="F378" s="206" t="s">
        <v>2940</v>
      </c>
      <c r="G378" s="207" t="s">
        <v>771</v>
      </c>
      <c r="H378" s="208">
        <v>1</v>
      </c>
      <c r="I378" s="209"/>
      <c r="J378" s="210">
        <f t="shared" si="150"/>
        <v>0</v>
      </c>
      <c r="K378" s="206" t="s">
        <v>2237</v>
      </c>
      <c r="L378" s="61"/>
      <c r="M378" s="211" t="s">
        <v>22</v>
      </c>
      <c r="N378" s="212" t="s">
        <v>47</v>
      </c>
      <c r="O378" s="42"/>
      <c r="P378" s="213">
        <f t="shared" si="151"/>
        <v>0</v>
      </c>
      <c r="Q378" s="213">
        <v>0</v>
      </c>
      <c r="R378" s="213">
        <f t="shared" si="152"/>
        <v>0</v>
      </c>
      <c r="S378" s="213">
        <v>0</v>
      </c>
      <c r="T378" s="214">
        <f t="shared" si="153"/>
        <v>0</v>
      </c>
      <c r="AR378" s="24" t="s">
        <v>187</v>
      </c>
      <c r="AT378" s="24" t="s">
        <v>182</v>
      </c>
      <c r="AU378" s="24" t="s">
        <v>24</v>
      </c>
      <c r="AY378" s="24" t="s">
        <v>179</v>
      </c>
      <c r="BE378" s="215">
        <f t="shared" si="154"/>
        <v>0</v>
      </c>
      <c r="BF378" s="215">
        <f t="shared" si="155"/>
        <v>0</v>
      </c>
      <c r="BG378" s="215">
        <f t="shared" si="156"/>
        <v>0</v>
      </c>
      <c r="BH378" s="215">
        <f t="shared" si="157"/>
        <v>0</v>
      </c>
      <c r="BI378" s="215">
        <f t="shared" si="158"/>
        <v>0</v>
      </c>
      <c r="BJ378" s="24" t="s">
        <v>24</v>
      </c>
      <c r="BK378" s="215">
        <f t="shared" si="159"/>
        <v>0</v>
      </c>
      <c r="BL378" s="24" t="s">
        <v>187</v>
      </c>
      <c r="BM378" s="24" t="s">
        <v>2030</v>
      </c>
    </row>
    <row r="379" spans="2:65" s="1" customFormat="1" ht="22.5" customHeight="1">
      <c r="B379" s="41"/>
      <c r="C379" s="204" t="s">
        <v>215</v>
      </c>
      <c r="D379" s="204" t="s">
        <v>182</v>
      </c>
      <c r="E379" s="205" t="s">
        <v>2941</v>
      </c>
      <c r="F379" s="206" t="s">
        <v>2942</v>
      </c>
      <c r="G379" s="207" t="s">
        <v>771</v>
      </c>
      <c r="H379" s="208">
        <v>7</v>
      </c>
      <c r="I379" s="209"/>
      <c r="J379" s="210">
        <f t="shared" si="150"/>
        <v>0</v>
      </c>
      <c r="K379" s="206" t="s">
        <v>2237</v>
      </c>
      <c r="L379" s="61"/>
      <c r="M379" s="211" t="s">
        <v>22</v>
      </c>
      <c r="N379" s="212" t="s">
        <v>47</v>
      </c>
      <c r="O379" s="42"/>
      <c r="P379" s="213">
        <f t="shared" si="151"/>
        <v>0</v>
      </c>
      <c r="Q379" s="213">
        <v>0</v>
      </c>
      <c r="R379" s="213">
        <f t="shared" si="152"/>
        <v>0</v>
      </c>
      <c r="S379" s="213">
        <v>0</v>
      </c>
      <c r="T379" s="214">
        <f t="shared" si="153"/>
        <v>0</v>
      </c>
      <c r="AR379" s="24" t="s">
        <v>187</v>
      </c>
      <c r="AT379" s="24" t="s">
        <v>182</v>
      </c>
      <c r="AU379" s="24" t="s">
        <v>24</v>
      </c>
      <c r="AY379" s="24" t="s">
        <v>179</v>
      </c>
      <c r="BE379" s="215">
        <f t="shared" si="154"/>
        <v>0</v>
      </c>
      <c r="BF379" s="215">
        <f t="shared" si="155"/>
        <v>0</v>
      </c>
      <c r="BG379" s="215">
        <f t="shared" si="156"/>
        <v>0</v>
      </c>
      <c r="BH379" s="215">
        <f t="shared" si="157"/>
        <v>0</v>
      </c>
      <c r="BI379" s="215">
        <f t="shared" si="158"/>
        <v>0</v>
      </c>
      <c r="BJ379" s="24" t="s">
        <v>24</v>
      </c>
      <c r="BK379" s="215">
        <f t="shared" si="159"/>
        <v>0</v>
      </c>
      <c r="BL379" s="24" t="s">
        <v>187</v>
      </c>
      <c r="BM379" s="24" t="s">
        <v>2943</v>
      </c>
    </row>
    <row r="380" spans="2:65" s="1" customFormat="1" ht="22.5" customHeight="1">
      <c r="B380" s="41"/>
      <c r="C380" s="204" t="s">
        <v>200</v>
      </c>
      <c r="D380" s="204" t="s">
        <v>182</v>
      </c>
      <c r="E380" s="205" t="s">
        <v>2944</v>
      </c>
      <c r="F380" s="206" t="s">
        <v>2945</v>
      </c>
      <c r="G380" s="207" t="s">
        <v>771</v>
      </c>
      <c r="H380" s="208">
        <v>10</v>
      </c>
      <c r="I380" s="209"/>
      <c r="J380" s="210">
        <f t="shared" si="150"/>
        <v>0</v>
      </c>
      <c r="K380" s="206" t="s">
        <v>2237</v>
      </c>
      <c r="L380" s="61"/>
      <c r="M380" s="211" t="s">
        <v>22</v>
      </c>
      <c r="N380" s="212" t="s">
        <v>47</v>
      </c>
      <c r="O380" s="42"/>
      <c r="P380" s="213">
        <f t="shared" si="151"/>
        <v>0</v>
      </c>
      <c r="Q380" s="213">
        <v>0</v>
      </c>
      <c r="R380" s="213">
        <f t="shared" si="152"/>
        <v>0</v>
      </c>
      <c r="S380" s="213">
        <v>0</v>
      </c>
      <c r="T380" s="214">
        <f t="shared" si="153"/>
        <v>0</v>
      </c>
      <c r="AR380" s="24" t="s">
        <v>187</v>
      </c>
      <c r="AT380" s="24" t="s">
        <v>182</v>
      </c>
      <c r="AU380" s="24" t="s">
        <v>24</v>
      </c>
      <c r="AY380" s="24" t="s">
        <v>179</v>
      </c>
      <c r="BE380" s="215">
        <f t="shared" si="154"/>
        <v>0</v>
      </c>
      <c r="BF380" s="215">
        <f t="shared" si="155"/>
        <v>0</v>
      </c>
      <c r="BG380" s="215">
        <f t="shared" si="156"/>
        <v>0</v>
      </c>
      <c r="BH380" s="215">
        <f t="shared" si="157"/>
        <v>0</v>
      </c>
      <c r="BI380" s="215">
        <f t="shared" si="158"/>
        <v>0</v>
      </c>
      <c r="BJ380" s="24" t="s">
        <v>24</v>
      </c>
      <c r="BK380" s="215">
        <f t="shared" si="159"/>
        <v>0</v>
      </c>
      <c r="BL380" s="24" t="s">
        <v>187</v>
      </c>
      <c r="BM380" s="24" t="s">
        <v>2039</v>
      </c>
    </row>
    <row r="381" spans="2:65" s="1" customFormat="1" ht="22.5" customHeight="1">
      <c r="B381" s="41"/>
      <c r="C381" s="204" t="s">
        <v>215</v>
      </c>
      <c r="D381" s="204" t="s">
        <v>182</v>
      </c>
      <c r="E381" s="205" t="s">
        <v>2946</v>
      </c>
      <c r="F381" s="206" t="s">
        <v>2947</v>
      </c>
      <c r="G381" s="207" t="s">
        <v>771</v>
      </c>
      <c r="H381" s="208">
        <v>1</v>
      </c>
      <c r="I381" s="209"/>
      <c r="J381" s="210">
        <f t="shared" si="150"/>
        <v>0</v>
      </c>
      <c r="K381" s="206" t="s">
        <v>2237</v>
      </c>
      <c r="L381" s="61"/>
      <c r="M381" s="211" t="s">
        <v>22</v>
      </c>
      <c r="N381" s="212" t="s">
        <v>47</v>
      </c>
      <c r="O381" s="42"/>
      <c r="P381" s="213">
        <f t="shared" si="151"/>
        <v>0</v>
      </c>
      <c r="Q381" s="213">
        <v>0</v>
      </c>
      <c r="R381" s="213">
        <f t="shared" si="152"/>
        <v>0</v>
      </c>
      <c r="S381" s="213">
        <v>0</v>
      </c>
      <c r="T381" s="214">
        <f t="shared" si="153"/>
        <v>0</v>
      </c>
      <c r="AR381" s="24" t="s">
        <v>187</v>
      </c>
      <c r="AT381" s="24" t="s">
        <v>182</v>
      </c>
      <c r="AU381" s="24" t="s">
        <v>24</v>
      </c>
      <c r="AY381" s="24" t="s">
        <v>179</v>
      </c>
      <c r="BE381" s="215">
        <f t="shared" si="154"/>
        <v>0</v>
      </c>
      <c r="BF381" s="215">
        <f t="shared" si="155"/>
        <v>0</v>
      </c>
      <c r="BG381" s="215">
        <f t="shared" si="156"/>
        <v>0</v>
      </c>
      <c r="BH381" s="215">
        <f t="shared" si="157"/>
        <v>0</v>
      </c>
      <c r="BI381" s="215">
        <f t="shared" si="158"/>
        <v>0</v>
      </c>
      <c r="BJ381" s="24" t="s">
        <v>24</v>
      </c>
      <c r="BK381" s="215">
        <f t="shared" si="159"/>
        <v>0</v>
      </c>
      <c r="BL381" s="24" t="s">
        <v>187</v>
      </c>
      <c r="BM381" s="24" t="s">
        <v>2044</v>
      </c>
    </row>
    <row r="382" spans="2:65" s="1" customFormat="1" ht="22.5" customHeight="1">
      <c r="B382" s="41"/>
      <c r="C382" s="204" t="s">
        <v>197</v>
      </c>
      <c r="D382" s="204" t="s">
        <v>182</v>
      </c>
      <c r="E382" s="205" t="s">
        <v>2948</v>
      </c>
      <c r="F382" s="206" t="s">
        <v>2949</v>
      </c>
      <c r="G382" s="207" t="s">
        <v>771</v>
      </c>
      <c r="H382" s="208">
        <v>1</v>
      </c>
      <c r="I382" s="209"/>
      <c r="J382" s="210">
        <f t="shared" si="150"/>
        <v>0</v>
      </c>
      <c r="K382" s="206" t="s">
        <v>2237</v>
      </c>
      <c r="L382" s="61"/>
      <c r="M382" s="211" t="s">
        <v>22</v>
      </c>
      <c r="N382" s="212" t="s">
        <v>47</v>
      </c>
      <c r="O382" s="42"/>
      <c r="P382" s="213">
        <f t="shared" si="151"/>
        <v>0</v>
      </c>
      <c r="Q382" s="213">
        <v>0</v>
      </c>
      <c r="R382" s="213">
        <f t="shared" si="152"/>
        <v>0</v>
      </c>
      <c r="S382" s="213">
        <v>0</v>
      </c>
      <c r="T382" s="214">
        <f t="shared" si="153"/>
        <v>0</v>
      </c>
      <c r="AR382" s="24" t="s">
        <v>187</v>
      </c>
      <c r="AT382" s="24" t="s">
        <v>182</v>
      </c>
      <c r="AU382" s="24" t="s">
        <v>24</v>
      </c>
      <c r="AY382" s="24" t="s">
        <v>179</v>
      </c>
      <c r="BE382" s="215">
        <f t="shared" si="154"/>
        <v>0</v>
      </c>
      <c r="BF382" s="215">
        <f t="shared" si="155"/>
        <v>0</v>
      </c>
      <c r="BG382" s="215">
        <f t="shared" si="156"/>
        <v>0</v>
      </c>
      <c r="BH382" s="215">
        <f t="shared" si="157"/>
        <v>0</v>
      </c>
      <c r="BI382" s="215">
        <f t="shared" si="158"/>
        <v>0</v>
      </c>
      <c r="BJ382" s="24" t="s">
        <v>24</v>
      </c>
      <c r="BK382" s="215">
        <f t="shared" si="159"/>
        <v>0</v>
      </c>
      <c r="BL382" s="24" t="s">
        <v>187</v>
      </c>
      <c r="BM382" s="24" t="s">
        <v>2049</v>
      </c>
    </row>
    <row r="383" spans="2:65" s="1" customFormat="1" ht="22.5" customHeight="1">
      <c r="B383" s="41"/>
      <c r="C383" s="204" t="s">
        <v>224</v>
      </c>
      <c r="D383" s="204" t="s">
        <v>182</v>
      </c>
      <c r="E383" s="205" t="s">
        <v>2950</v>
      </c>
      <c r="F383" s="206" t="s">
        <v>2951</v>
      </c>
      <c r="G383" s="207" t="s">
        <v>771</v>
      </c>
      <c r="H383" s="208">
        <v>2</v>
      </c>
      <c r="I383" s="209"/>
      <c r="J383" s="210">
        <f t="shared" si="150"/>
        <v>0</v>
      </c>
      <c r="K383" s="206" t="s">
        <v>2237</v>
      </c>
      <c r="L383" s="61"/>
      <c r="M383" s="211" t="s">
        <v>22</v>
      </c>
      <c r="N383" s="212" t="s">
        <v>47</v>
      </c>
      <c r="O383" s="42"/>
      <c r="P383" s="213">
        <f t="shared" si="151"/>
        <v>0</v>
      </c>
      <c r="Q383" s="213">
        <v>0</v>
      </c>
      <c r="R383" s="213">
        <f t="shared" si="152"/>
        <v>0</v>
      </c>
      <c r="S383" s="213">
        <v>0</v>
      </c>
      <c r="T383" s="214">
        <f t="shared" si="153"/>
        <v>0</v>
      </c>
      <c r="AR383" s="24" t="s">
        <v>187</v>
      </c>
      <c r="AT383" s="24" t="s">
        <v>182</v>
      </c>
      <c r="AU383" s="24" t="s">
        <v>24</v>
      </c>
      <c r="AY383" s="24" t="s">
        <v>179</v>
      </c>
      <c r="BE383" s="215">
        <f t="shared" si="154"/>
        <v>0</v>
      </c>
      <c r="BF383" s="215">
        <f t="shared" si="155"/>
        <v>0</v>
      </c>
      <c r="BG383" s="215">
        <f t="shared" si="156"/>
        <v>0</v>
      </c>
      <c r="BH383" s="215">
        <f t="shared" si="157"/>
        <v>0</v>
      </c>
      <c r="BI383" s="215">
        <f t="shared" si="158"/>
        <v>0</v>
      </c>
      <c r="BJ383" s="24" t="s">
        <v>24</v>
      </c>
      <c r="BK383" s="215">
        <f t="shared" si="159"/>
        <v>0</v>
      </c>
      <c r="BL383" s="24" t="s">
        <v>187</v>
      </c>
      <c r="BM383" s="24" t="s">
        <v>2055</v>
      </c>
    </row>
    <row r="384" spans="2:65" s="1" customFormat="1" ht="22.5" customHeight="1">
      <c r="B384" s="41"/>
      <c r="C384" s="204" t="s">
        <v>240</v>
      </c>
      <c r="D384" s="204" t="s">
        <v>182</v>
      </c>
      <c r="E384" s="205" t="s">
        <v>2952</v>
      </c>
      <c r="F384" s="206" t="s">
        <v>2657</v>
      </c>
      <c r="G384" s="207" t="s">
        <v>2656</v>
      </c>
      <c r="H384" s="208">
        <v>3</v>
      </c>
      <c r="I384" s="209"/>
      <c r="J384" s="210">
        <f t="shared" si="150"/>
        <v>0</v>
      </c>
      <c r="K384" s="206" t="s">
        <v>2237</v>
      </c>
      <c r="L384" s="61"/>
      <c r="M384" s="211" t="s">
        <v>22</v>
      </c>
      <c r="N384" s="212" t="s">
        <v>47</v>
      </c>
      <c r="O384" s="42"/>
      <c r="P384" s="213">
        <f t="shared" si="151"/>
        <v>0</v>
      </c>
      <c r="Q384" s="213">
        <v>0</v>
      </c>
      <c r="R384" s="213">
        <f t="shared" si="152"/>
        <v>0</v>
      </c>
      <c r="S384" s="213">
        <v>0</v>
      </c>
      <c r="T384" s="214">
        <f t="shared" si="153"/>
        <v>0</v>
      </c>
      <c r="AR384" s="24" t="s">
        <v>187</v>
      </c>
      <c r="AT384" s="24" t="s">
        <v>182</v>
      </c>
      <c r="AU384" s="24" t="s">
        <v>24</v>
      </c>
      <c r="AY384" s="24" t="s">
        <v>179</v>
      </c>
      <c r="BE384" s="215">
        <f t="shared" si="154"/>
        <v>0</v>
      </c>
      <c r="BF384" s="215">
        <f t="shared" si="155"/>
        <v>0</v>
      </c>
      <c r="BG384" s="215">
        <f t="shared" si="156"/>
        <v>0</v>
      </c>
      <c r="BH384" s="215">
        <f t="shared" si="157"/>
        <v>0</v>
      </c>
      <c r="BI384" s="215">
        <f t="shared" si="158"/>
        <v>0</v>
      </c>
      <c r="BJ384" s="24" t="s">
        <v>24</v>
      </c>
      <c r="BK384" s="215">
        <f t="shared" si="159"/>
        <v>0</v>
      </c>
      <c r="BL384" s="24" t="s">
        <v>187</v>
      </c>
      <c r="BM384" s="24" t="s">
        <v>2069</v>
      </c>
    </row>
    <row r="385" spans="2:65" s="11" customFormat="1" ht="37.35" customHeight="1">
      <c r="B385" s="187"/>
      <c r="C385" s="188"/>
      <c r="D385" s="201" t="s">
        <v>75</v>
      </c>
      <c r="E385" s="273" t="s">
        <v>2925</v>
      </c>
      <c r="F385" s="273" t="s">
        <v>2926</v>
      </c>
      <c r="G385" s="188"/>
      <c r="H385" s="188"/>
      <c r="I385" s="191"/>
      <c r="J385" s="274">
        <f>BK385</f>
        <v>0</v>
      </c>
      <c r="K385" s="188"/>
      <c r="L385" s="193"/>
      <c r="M385" s="194"/>
      <c r="N385" s="195"/>
      <c r="O385" s="195"/>
      <c r="P385" s="196">
        <f>SUM(P386:P395)</f>
        <v>0</v>
      </c>
      <c r="Q385" s="195"/>
      <c r="R385" s="196">
        <f>SUM(R386:R395)</f>
        <v>0</v>
      </c>
      <c r="S385" s="195"/>
      <c r="T385" s="197">
        <f>SUM(T386:T395)</f>
        <v>0</v>
      </c>
      <c r="AR385" s="198" t="s">
        <v>24</v>
      </c>
      <c r="AT385" s="199" t="s">
        <v>75</v>
      </c>
      <c r="AU385" s="199" t="s">
        <v>76</v>
      </c>
      <c r="AY385" s="198" t="s">
        <v>179</v>
      </c>
      <c r="BK385" s="200">
        <f>SUM(BK386:BK395)</f>
        <v>0</v>
      </c>
    </row>
    <row r="386" spans="2:65" s="1" customFormat="1" ht="22.5" customHeight="1">
      <c r="B386" s="41"/>
      <c r="C386" s="204" t="s">
        <v>24</v>
      </c>
      <c r="D386" s="204" t="s">
        <v>182</v>
      </c>
      <c r="E386" s="205" t="s">
        <v>2927</v>
      </c>
      <c r="F386" s="206" t="s">
        <v>2928</v>
      </c>
      <c r="G386" s="207" t="s">
        <v>771</v>
      </c>
      <c r="H386" s="208">
        <v>1</v>
      </c>
      <c r="I386" s="209"/>
      <c r="J386" s="210">
        <f t="shared" ref="J386:J395" si="160">ROUND(I386*H386,2)</f>
        <v>0</v>
      </c>
      <c r="K386" s="206" t="s">
        <v>2237</v>
      </c>
      <c r="L386" s="61"/>
      <c r="M386" s="211" t="s">
        <v>22</v>
      </c>
      <c r="N386" s="212" t="s">
        <v>47</v>
      </c>
      <c r="O386" s="42"/>
      <c r="P386" s="213">
        <f t="shared" ref="P386:P395" si="161">O386*H386</f>
        <v>0</v>
      </c>
      <c r="Q386" s="213">
        <v>0</v>
      </c>
      <c r="R386" s="213">
        <f t="shared" ref="R386:R395" si="162">Q386*H386</f>
        <v>0</v>
      </c>
      <c r="S386" s="213">
        <v>0</v>
      </c>
      <c r="T386" s="214">
        <f t="shared" ref="T386:T395" si="163">S386*H386</f>
        <v>0</v>
      </c>
      <c r="AR386" s="24" t="s">
        <v>187</v>
      </c>
      <c r="AT386" s="24" t="s">
        <v>182</v>
      </c>
      <c r="AU386" s="24" t="s">
        <v>24</v>
      </c>
      <c r="AY386" s="24" t="s">
        <v>179</v>
      </c>
      <c r="BE386" s="215">
        <f t="shared" ref="BE386:BE395" si="164">IF(N386="základní",J386,0)</f>
        <v>0</v>
      </c>
      <c r="BF386" s="215">
        <f t="shared" ref="BF386:BF395" si="165">IF(N386="snížená",J386,0)</f>
        <v>0</v>
      </c>
      <c r="BG386" s="215">
        <f t="shared" ref="BG386:BG395" si="166">IF(N386="zákl. přenesená",J386,0)</f>
        <v>0</v>
      </c>
      <c r="BH386" s="215">
        <f t="shared" ref="BH386:BH395" si="167">IF(N386="sníž. přenesená",J386,0)</f>
        <v>0</v>
      </c>
      <c r="BI386" s="215">
        <f t="shared" ref="BI386:BI395" si="168">IF(N386="nulová",J386,0)</f>
        <v>0</v>
      </c>
      <c r="BJ386" s="24" t="s">
        <v>24</v>
      </c>
      <c r="BK386" s="215">
        <f t="shared" ref="BK386:BK395" si="169">ROUND(I386*H386,2)</f>
        <v>0</v>
      </c>
      <c r="BL386" s="24" t="s">
        <v>187</v>
      </c>
      <c r="BM386" s="24" t="s">
        <v>2073</v>
      </c>
    </row>
    <row r="387" spans="2:65" s="1" customFormat="1" ht="22.5" customHeight="1">
      <c r="B387" s="41"/>
      <c r="C387" s="204" t="s">
        <v>84</v>
      </c>
      <c r="D387" s="204" t="s">
        <v>182</v>
      </c>
      <c r="E387" s="205" t="s">
        <v>2930</v>
      </c>
      <c r="F387" s="206" t="s">
        <v>2931</v>
      </c>
      <c r="G387" s="207" t="s">
        <v>372</v>
      </c>
      <c r="H387" s="208">
        <v>0.8</v>
      </c>
      <c r="I387" s="209"/>
      <c r="J387" s="210">
        <f t="shared" si="160"/>
        <v>0</v>
      </c>
      <c r="K387" s="206" t="s">
        <v>2237</v>
      </c>
      <c r="L387" s="61"/>
      <c r="M387" s="211" t="s">
        <v>22</v>
      </c>
      <c r="N387" s="212" t="s">
        <v>47</v>
      </c>
      <c r="O387" s="42"/>
      <c r="P387" s="213">
        <f t="shared" si="161"/>
        <v>0</v>
      </c>
      <c r="Q387" s="213">
        <v>0</v>
      </c>
      <c r="R387" s="213">
        <f t="shared" si="162"/>
        <v>0</v>
      </c>
      <c r="S387" s="213">
        <v>0</v>
      </c>
      <c r="T387" s="214">
        <f t="shared" si="163"/>
        <v>0</v>
      </c>
      <c r="AR387" s="24" t="s">
        <v>187</v>
      </c>
      <c r="AT387" s="24" t="s">
        <v>182</v>
      </c>
      <c r="AU387" s="24" t="s">
        <v>24</v>
      </c>
      <c r="AY387" s="24" t="s">
        <v>179</v>
      </c>
      <c r="BE387" s="215">
        <f t="shared" si="164"/>
        <v>0</v>
      </c>
      <c r="BF387" s="215">
        <f t="shared" si="165"/>
        <v>0</v>
      </c>
      <c r="BG387" s="215">
        <f t="shared" si="166"/>
        <v>0</v>
      </c>
      <c r="BH387" s="215">
        <f t="shared" si="167"/>
        <v>0</v>
      </c>
      <c r="BI387" s="215">
        <f t="shared" si="168"/>
        <v>0</v>
      </c>
      <c r="BJ387" s="24" t="s">
        <v>24</v>
      </c>
      <c r="BK387" s="215">
        <f t="shared" si="169"/>
        <v>0</v>
      </c>
      <c r="BL387" s="24" t="s">
        <v>187</v>
      </c>
      <c r="BM387" s="24" t="s">
        <v>2078</v>
      </c>
    </row>
    <row r="388" spans="2:65" s="1" customFormat="1" ht="22.5" customHeight="1">
      <c r="B388" s="41"/>
      <c r="C388" s="204" t="s">
        <v>197</v>
      </c>
      <c r="D388" s="204" t="s">
        <v>182</v>
      </c>
      <c r="E388" s="205" t="s">
        <v>2933</v>
      </c>
      <c r="F388" s="206" t="s">
        <v>2934</v>
      </c>
      <c r="G388" s="207" t="s">
        <v>771</v>
      </c>
      <c r="H388" s="208">
        <v>1</v>
      </c>
      <c r="I388" s="209"/>
      <c r="J388" s="210">
        <f t="shared" si="160"/>
        <v>0</v>
      </c>
      <c r="K388" s="206" t="s">
        <v>2237</v>
      </c>
      <c r="L388" s="61"/>
      <c r="M388" s="211" t="s">
        <v>22</v>
      </c>
      <c r="N388" s="212" t="s">
        <v>47</v>
      </c>
      <c r="O388" s="42"/>
      <c r="P388" s="213">
        <f t="shared" si="161"/>
        <v>0</v>
      </c>
      <c r="Q388" s="213">
        <v>0</v>
      </c>
      <c r="R388" s="213">
        <f t="shared" si="162"/>
        <v>0</v>
      </c>
      <c r="S388" s="213">
        <v>0</v>
      </c>
      <c r="T388" s="214">
        <f t="shared" si="163"/>
        <v>0</v>
      </c>
      <c r="AR388" s="24" t="s">
        <v>187</v>
      </c>
      <c r="AT388" s="24" t="s">
        <v>182</v>
      </c>
      <c r="AU388" s="24" t="s">
        <v>24</v>
      </c>
      <c r="AY388" s="24" t="s">
        <v>179</v>
      </c>
      <c r="BE388" s="215">
        <f t="shared" si="164"/>
        <v>0</v>
      </c>
      <c r="BF388" s="215">
        <f t="shared" si="165"/>
        <v>0</v>
      </c>
      <c r="BG388" s="215">
        <f t="shared" si="166"/>
        <v>0</v>
      </c>
      <c r="BH388" s="215">
        <f t="shared" si="167"/>
        <v>0</v>
      </c>
      <c r="BI388" s="215">
        <f t="shared" si="168"/>
        <v>0</v>
      </c>
      <c r="BJ388" s="24" t="s">
        <v>24</v>
      </c>
      <c r="BK388" s="215">
        <f t="shared" si="169"/>
        <v>0</v>
      </c>
      <c r="BL388" s="24" t="s">
        <v>187</v>
      </c>
      <c r="BM388" s="24" t="s">
        <v>2081</v>
      </c>
    </row>
    <row r="389" spans="2:65" s="1" customFormat="1" ht="22.5" customHeight="1">
      <c r="B389" s="41"/>
      <c r="C389" s="204" t="s">
        <v>187</v>
      </c>
      <c r="D389" s="204" t="s">
        <v>182</v>
      </c>
      <c r="E389" s="205" t="s">
        <v>2935</v>
      </c>
      <c r="F389" s="206" t="s">
        <v>2936</v>
      </c>
      <c r="G389" s="207" t="s">
        <v>771</v>
      </c>
      <c r="H389" s="208">
        <v>1</v>
      </c>
      <c r="I389" s="209"/>
      <c r="J389" s="210">
        <f t="shared" si="160"/>
        <v>0</v>
      </c>
      <c r="K389" s="206" t="s">
        <v>2237</v>
      </c>
      <c r="L389" s="61"/>
      <c r="M389" s="211" t="s">
        <v>22</v>
      </c>
      <c r="N389" s="212" t="s">
        <v>47</v>
      </c>
      <c r="O389" s="42"/>
      <c r="P389" s="213">
        <f t="shared" si="161"/>
        <v>0</v>
      </c>
      <c r="Q389" s="213">
        <v>0</v>
      </c>
      <c r="R389" s="213">
        <f t="shared" si="162"/>
        <v>0</v>
      </c>
      <c r="S389" s="213">
        <v>0</v>
      </c>
      <c r="T389" s="214">
        <f t="shared" si="163"/>
        <v>0</v>
      </c>
      <c r="AR389" s="24" t="s">
        <v>187</v>
      </c>
      <c r="AT389" s="24" t="s">
        <v>182</v>
      </c>
      <c r="AU389" s="24" t="s">
        <v>24</v>
      </c>
      <c r="AY389" s="24" t="s">
        <v>179</v>
      </c>
      <c r="BE389" s="215">
        <f t="shared" si="164"/>
        <v>0</v>
      </c>
      <c r="BF389" s="215">
        <f t="shared" si="165"/>
        <v>0</v>
      </c>
      <c r="BG389" s="215">
        <f t="shared" si="166"/>
        <v>0</v>
      </c>
      <c r="BH389" s="215">
        <f t="shared" si="167"/>
        <v>0</v>
      </c>
      <c r="BI389" s="215">
        <f t="shared" si="168"/>
        <v>0</v>
      </c>
      <c r="BJ389" s="24" t="s">
        <v>24</v>
      </c>
      <c r="BK389" s="215">
        <f t="shared" si="169"/>
        <v>0</v>
      </c>
      <c r="BL389" s="24" t="s">
        <v>187</v>
      </c>
      <c r="BM389" s="24" t="s">
        <v>2953</v>
      </c>
    </row>
    <row r="390" spans="2:65" s="1" customFormat="1" ht="22.5" customHeight="1">
      <c r="B390" s="41"/>
      <c r="C390" s="204" t="s">
        <v>203</v>
      </c>
      <c r="D390" s="204" t="s">
        <v>182</v>
      </c>
      <c r="E390" s="205" t="s">
        <v>2937</v>
      </c>
      <c r="F390" s="206" t="s">
        <v>2938</v>
      </c>
      <c r="G390" s="207" t="s">
        <v>771</v>
      </c>
      <c r="H390" s="208">
        <v>1</v>
      </c>
      <c r="I390" s="209"/>
      <c r="J390" s="210">
        <f t="shared" si="160"/>
        <v>0</v>
      </c>
      <c r="K390" s="206" t="s">
        <v>2237</v>
      </c>
      <c r="L390" s="61"/>
      <c r="M390" s="211" t="s">
        <v>22</v>
      </c>
      <c r="N390" s="212" t="s">
        <v>47</v>
      </c>
      <c r="O390" s="42"/>
      <c r="P390" s="213">
        <f t="shared" si="161"/>
        <v>0</v>
      </c>
      <c r="Q390" s="213">
        <v>0</v>
      </c>
      <c r="R390" s="213">
        <f t="shared" si="162"/>
        <v>0</v>
      </c>
      <c r="S390" s="213">
        <v>0</v>
      </c>
      <c r="T390" s="214">
        <f t="shared" si="163"/>
        <v>0</v>
      </c>
      <c r="AR390" s="24" t="s">
        <v>187</v>
      </c>
      <c r="AT390" s="24" t="s">
        <v>182</v>
      </c>
      <c r="AU390" s="24" t="s">
        <v>24</v>
      </c>
      <c r="AY390" s="24" t="s">
        <v>179</v>
      </c>
      <c r="BE390" s="215">
        <f t="shared" si="164"/>
        <v>0</v>
      </c>
      <c r="BF390" s="215">
        <f t="shared" si="165"/>
        <v>0</v>
      </c>
      <c r="BG390" s="215">
        <f t="shared" si="166"/>
        <v>0</v>
      </c>
      <c r="BH390" s="215">
        <f t="shared" si="167"/>
        <v>0</v>
      </c>
      <c r="BI390" s="215">
        <f t="shared" si="168"/>
        <v>0</v>
      </c>
      <c r="BJ390" s="24" t="s">
        <v>24</v>
      </c>
      <c r="BK390" s="215">
        <f t="shared" si="169"/>
        <v>0</v>
      </c>
      <c r="BL390" s="24" t="s">
        <v>187</v>
      </c>
      <c r="BM390" s="24" t="s">
        <v>2092</v>
      </c>
    </row>
    <row r="391" spans="2:65" s="1" customFormat="1" ht="22.5" customHeight="1">
      <c r="B391" s="41"/>
      <c r="C391" s="204" t="s">
        <v>195</v>
      </c>
      <c r="D391" s="204" t="s">
        <v>182</v>
      </c>
      <c r="E391" s="205" t="s">
        <v>2939</v>
      </c>
      <c r="F391" s="206" t="s">
        <v>2940</v>
      </c>
      <c r="G391" s="207" t="s">
        <v>771</v>
      </c>
      <c r="H391" s="208">
        <v>1</v>
      </c>
      <c r="I391" s="209"/>
      <c r="J391" s="210">
        <f t="shared" si="160"/>
        <v>0</v>
      </c>
      <c r="K391" s="206" t="s">
        <v>2237</v>
      </c>
      <c r="L391" s="61"/>
      <c r="M391" s="211" t="s">
        <v>22</v>
      </c>
      <c r="N391" s="212" t="s">
        <v>47</v>
      </c>
      <c r="O391" s="42"/>
      <c r="P391" s="213">
        <f t="shared" si="161"/>
        <v>0</v>
      </c>
      <c r="Q391" s="213">
        <v>0</v>
      </c>
      <c r="R391" s="213">
        <f t="shared" si="162"/>
        <v>0</v>
      </c>
      <c r="S391" s="213">
        <v>0</v>
      </c>
      <c r="T391" s="214">
        <f t="shared" si="163"/>
        <v>0</v>
      </c>
      <c r="AR391" s="24" t="s">
        <v>187</v>
      </c>
      <c r="AT391" s="24" t="s">
        <v>182</v>
      </c>
      <c r="AU391" s="24" t="s">
        <v>24</v>
      </c>
      <c r="AY391" s="24" t="s">
        <v>179</v>
      </c>
      <c r="BE391" s="215">
        <f t="shared" si="164"/>
        <v>0</v>
      </c>
      <c r="BF391" s="215">
        <f t="shared" si="165"/>
        <v>0</v>
      </c>
      <c r="BG391" s="215">
        <f t="shared" si="166"/>
        <v>0</v>
      </c>
      <c r="BH391" s="215">
        <f t="shared" si="167"/>
        <v>0</v>
      </c>
      <c r="BI391" s="215">
        <f t="shared" si="168"/>
        <v>0</v>
      </c>
      <c r="BJ391" s="24" t="s">
        <v>24</v>
      </c>
      <c r="BK391" s="215">
        <f t="shared" si="169"/>
        <v>0</v>
      </c>
      <c r="BL391" s="24" t="s">
        <v>187</v>
      </c>
      <c r="BM391" s="24" t="s">
        <v>2097</v>
      </c>
    </row>
    <row r="392" spans="2:65" s="1" customFormat="1" ht="22.5" customHeight="1">
      <c r="B392" s="41"/>
      <c r="C392" s="204" t="s">
        <v>215</v>
      </c>
      <c r="D392" s="204" t="s">
        <v>182</v>
      </c>
      <c r="E392" s="205" t="s">
        <v>2941</v>
      </c>
      <c r="F392" s="206" t="s">
        <v>2942</v>
      </c>
      <c r="G392" s="207" t="s">
        <v>771</v>
      </c>
      <c r="H392" s="208">
        <v>7</v>
      </c>
      <c r="I392" s="209"/>
      <c r="J392" s="210">
        <f t="shared" si="160"/>
        <v>0</v>
      </c>
      <c r="K392" s="206" t="s">
        <v>2237</v>
      </c>
      <c r="L392" s="61"/>
      <c r="M392" s="211" t="s">
        <v>22</v>
      </c>
      <c r="N392" s="212" t="s">
        <v>47</v>
      </c>
      <c r="O392" s="42"/>
      <c r="P392" s="213">
        <f t="shared" si="161"/>
        <v>0</v>
      </c>
      <c r="Q392" s="213">
        <v>0</v>
      </c>
      <c r="R392" s="213">
        <f t="shared" si="162"/>
        <v>0</v>
      </c>
      <c r="S392" s="213">
        <v>0</v>
      </c>
      <c r="T392" s="214">
        <f t="shared" si="163"/>
        <v>0</v>
      </c>
      <c r="AR392" s="24" t="s">
        <v>187</v>
      </c>
      <c r="AT392" s="24" t="s">
        <v>182</v>
      </c>
      <c r="AU392" s="24" t="s">
        <v>24</v>
      </c>
      <c r="AY392" s="24" t="s">
        <v>179</v>
      </c>
      <c r="BE392" s="215">
        <f t="shared" si="164"/>
        <v>0</v>
      </c>
      <c r="BF392" s="215">
        <f t="shared" si="165"/>
        <v>0</v>
      </c>
      <c r="BG392" s="215">
        <f t="shared" si="166"/>
        <v>0</v>
      </c>
      <c r="BH392" s="215">
        <f t="shared" si="167"/>
        <v>0</v>
      </c>
      <c r="BI392" s="215">
        <f t="shared" si="168"/>
        <v>0</v>
      </c>
      <c r="BJ392" s="24" t="s">
        <v>24</v>
      </c>
      <c r="BK392" s="215">
        <f t="shared" si="169"/>
        <v>0</v>
      </c>
      <c r="BL392" s="24" t="s">
        <v>187</v>
      </c>
      <c r="BM392" s="24" t="s">
        <v>2101</v>
      </c>
    </row>
    <row r="393" spans="2:65" s="1" customFormat="1" ht="22.5" customHeight="1">
      <c r="B393" s="41"/>
      <c r="C393" s="204" t="s">
        <v>200</v>
      </c>
      <c r="D393" s="204" t="s">
        <v>182</v>
      </c>
      <c r="E393" s="205" t="s">
        <v>2944</v>
      </c>
      <c r="F393" s="206" t="s">
        <v>2945</v>
      </c>
      <c r="G393" s="207" t="s">
        <v>771</v>
      </c>
      <c r="H393" s="208">
        <v>10</v>
      </c>
      <c r="I393" s="209"/>
      <c r="J393" s="210">
        <f t="shared" si="160"/>
        <v>0</v>
      </c>
      <c r="K393" s="206" t="s">
        <v>2237</v>
      </c>
      <c r="L393" s="61"/>
      <c r="M393" s="211" t="s">
        <v>22</v>
      </c>
      <c r="N393" s="212" t="s">
        <v>47</v>
      </c>
      <c r="O393" s="42"/>
      <c r="P393" s="213">
        <f t="shared" si="161"/>
        <v>0</v>
      </c>
      <c r="Q393" s="213">
        <v>0</v>
      </c>
      <c r="R393" s="213">
        <f t="shared" si="162"/>
        <v>0</v>
      </c>
      <c r="S393" s="213">
        <v>0</v>
      </c>
      <c r="T393" s="214">
        <f t="shared" si="163"/>
        <v>0</v>
      </c>
      <c r="AR393" s="24" t="s">
        <v>187</v>
      </c>
      <c r="AT393" s="24" t="s">
        <v>182</v>
      </c>
      <c r="AU393" s="24" t="s">
        <v>24</v>
      </c>
      <c r="AY393" s="24" t="s">
        <v>179</v>
      </c>
      <c r="BE393" s="215">
        <f t="shared" si="164"/>
        <v>0</v>
      </c>
      <c r="BF393" s="215">
        <f t="shared" si="165"/>
        <v>0</v>
      </c>
      <c r="BG393" s="215">
        <f t="shared" si="166"/>
        <v>0</v>
      </c>
      <c r="BH393" s="215">
        <f t="shared" si="167"/>
        <v>0</v>
      </c>
      <c r="BI393" s="215">
        <f t="shared" si="168"/>
        <v>0</v>
      </c>
      <c r="BJ393" s="24" t="s">
        <v>24</v>
      </c>
      <c r="BK393" s="215">
        <f t="shared" si="169"/>
        <v>0</v>
      </c>
      <c r="BL393" s="24" t="s">
        <v>187</v>
      </c>
      <c r="BM393" s="24" t="s">
        <v>2106</v>
      </c>
    </row>
    <row r="394" spans="2:65" s="1" customFormat="1" ht="22.5" customHeight="1">
      <c r="B394" s="41"/>
      <c r="C394" s="204" t="s">
        <v>224</v>
      </c>
      <c r="D394" s="204" t="s">
        <v>182</v>
      </c>
      <c r="E394" s="205" t="s">
        <v>2954</v>
      </c>
      <c r="F394" s="206" t="s">
        <v>2947</v>
      </c>
      <c r="G394" s="207" t="s">
        <v>771</v>
      </c>
      <c r="H394" s="208">
        <v>1</v>
      </c>
      <c r="I394" s="209"/>
      <c r="J394" s="210">
        <f t="shared" si="160"/>
        <v>0</v>
      </c>
      <c r="K394" s="206" t="s">
        <v>2237</v>
      </c>
      <c r="L394" s="61"/>
      <c r="M394" s="211" t="s">
        <v>22</v>
      </c>
      <c r="N394" s="212" t="s">
        <v>47</v>
      </c>
      <c r="O394" s="42"/>
      <c r="P394" s="213">
        <f t="shared" si="161"/>
        <v>0</v>
      </c>
      <c r="Q394" s="213">
        <v>0</v>
      </c>
      <c r="R394" s="213">
        <f t="shared" si="162"/>
        <v>0</v>
      </c>
      <c r="S394" s="213">
        <v>0</v>
      </c>
      <c r="T394" s="214">
        <f t="shared" si="163"/>
        <v>0</v>
      </c>
      <c r="AR394" s="24" t="s">
        <v>187</v>
      </c>
      <c r="AT394" s="24" t="s">
        <v>182</v>
      </c>
      <c r="AU394" s="24" t="s">
        <v>24</v>
      </c>
      <c r="AY394" s="24" t="s">
        <v>179</v>
      </c>
      <c r="BE394" s="215">
        <f t="shared" si="164"/>
        <v>0</v>
      </c>
      <c r="BF394" s="215">
        <f t="shared" si="165"/>
        <v>0</v>
      </c>
      <c r="BG394" s="215">
        <f t="shared" si="166"/>
        <v>0</v>
      </c>
      <c r="BH394" s="215">
        <f t="shared" si="167"/>
        <v>0</v>
      </c>
      <c r="BI394" s="215">
        <f t="shared" si="168"/>
        <v>0</v>
      </c>
      <c r="BJ394" s="24" t="s">
        <v>24</v>
      </c>
      <c r="BK394" s="215">
        <f t="shared" si="169"/>
        <v>0</v>
      </c>
      <c r="BL394" s="24" t="s">
        <v>187</v>
      </c>
      <c r="BM394" s="24" t="s">
        <v>2110</v>
      </c>
    </row>
    <row r="395" spans="2:65" s="1" customFormat="1" ht="22.5" customHeight="1">
      <c r="B395" s="41"/>
      <c r="C395" s="204" t="s">
        <v>29</v>
      </c>
      <c r="D395" s="204" t="s">
        <v>182</v>
      </c>
      <c r="E395" s="205" t="s">
        <v>2948</v>
      </c>
      <c r="F395" s="206" t="s">
        <v>2949</v>
      </c>
      <c r="G395" s="207" t="s">
        <v>771</v>
      </c>
      <c r="H395" s="208">
        <v>1</v>
      </c>
      <c r="I395" s="209"/>
      <c r="J395" s="210">
        <f t="shared" si="160"/>
        <v>0</v>
      </c>
      <c r="K395" s="206" t="s">
        <v>2237</v>
      </c>
      <c r="L395" s="61"/>
      <c r="M395" s="211" t="s">
        <v>22</v>
      </c>
      <c r="N395" s="269" t="s">
        <v>47</v>
      </c>
      <c r="O395" s="270"/>
      <c r="P395" s="271">
        <f t="shared" si="161"/>
        <v>0</v>
      </c>
      <c r="Q395" s="271">
        <v>0</v>
      </c>
      <c r="R395" s="271">
        <f t="shared" si="162"/>
        <v>0</v>
      </c>
      <c r="S395" s="271">
        <v>0</v>
      </c>
      <c r="T395" s="272">
        <f t="shared" si="163"/>
        <v>0</v>
      </c>
      <c r="AR395" s="24" t="s">
        <v>187</v>
      </c>
      <c r="AT395" s="24" t="s">
        <v>182</v>
      </c>
      <c r="AU395" s="24" t="s">
        <v>24</v>
      </c>
      <c r="AY395" s="24" t="s">
        <v>179</v>
      </c>
      <c r="BE395" s="215">
        <f t="shared" si="164"/>
        <v>0</v>
      </c>
      <c r="BF395" s="215">
        <f t="shared" si="165"/>
        <v>0</v>
      </c>
      <c r="BG395" s="215">
        <f t="shared" si="166"/>
        <v>0</v>
      </c>
      <c r="BH395" s="215">
        <f t="shared" si="167"/>
        <v>0</v>
      </c>
      <c r="BI395" s="215">
        <f t="shared" si="168"/>
        <v>0</v>
      </c>
      <c r="BJ395" s="24" t="s">
        <v>24</v>
      </c>
      <c r="BK395" s="215">
        <f t="shared" si="169"/>
        <v>0</v>
      </c>
      <c r="BL395" s="24" t="s">
        <v>187</v>
      </c>
      <c r="BM395" s="24" t="s">
        <v>2955</v>
      </c>
    </row>
    <row r="396" spans="2:65" s="1" customFormat="1" ht="6.95" customHeight="1">
      <c r="B396" s="56"/>
      <c r="C396" s="57"/>
      <c r="D396" s="57"/>
      <c r="E396" s="57"/>
      <c r="F396" s="57"/>
      <c r="G396" s="57"/>
      <c r="H396" s="57"/>
      <c r="I396" s="148"/>
      <c r="J396" s="57"/>
      <c r="K396" s="57"/>
      <c r="L396" s="61"/>
    </row>
  </sheetData>
  <sheetProtection algorithmName="SHA-512" hashValue="xD31U7QZ1Nl1V+vzrKs/6X0WWDrh2BNOzQDA2cPYfKqi/ql5guAke69hZT9+QP9xcwWBt5NgeYehgCek+wXNog==" saltValue="lOuURxB4EqLwnQdk/tNbmA==" spinCount="100000" sheet="1" objects="1" scenarios="1" formatCells="0" formatColumns="0" formatRows="0" sort="0" autoFilter="0"/>
  <autoFilter ref="C111:K395"/>
  <mergeCells count="12">
    <mergeCell ref="G1:H1"/>
    <mergeCell ref="L2:V2"/>
    <mergeCell ref="E49:H49"/>
    <mergeCell ref="E51:H51"/>
    <mergeCell ref="E100:H100"/>
    <mergeCell ref="E102:H102"/>
    <mergeCell ref="E104:H104"/>
    <mergeCell ref="E7:H7"/>
    <mergeCell ref="E9:H9"/>
    <mergeCell ref="E11:H11"/>
    <mergeCell ref="E26:H26"/>
    <mergeCell ref="E47:H47"/>
  </mergeCells>
  <hyperlinks>
    <hyperlink ref="F1:G1" location="C2" display="1) Krycí list soupisu"/>
    <hyperlink ref="G1:H1" location="C58" display="2) Rekapitulace"/>
    <hyperlink ref="J1" location="C11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108</v>
      </c>
      <c r="G1" s="410" t="s">
        <v>109</v>
      </c>
      <c r="H1" s="410"/>
      <c r="I1" s="124"/>
      <c r="J1" s="123" t="s">
        <v>110</v>
      </c>
      <c r="K1" s="122" t="s">
        <v>111</v>
      </c>
      <c r="L1" s="123" t="s">
        <v>112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402"/>
      <c r="M2" s="402"/>
      <c r="N2" s="402"/>
      <c r="O2" s="402"/>
      <c r="P2" s="402"/>
      <c r="Q2" s="402"/>
      <c r="R2" s="402"/>
      <c r="S2" s="402"/>
      <c r="T2" s="402"/>
      <c r="U2" s="402"/>
      <c r="V2" s="402"/>
      <c r="AT2" s="24" t="s">
        <v>101</v>
      </c>
    </row>
    <row r="3" spans="1:70" ht="6.95" customHeight="1">
      <c r="B3" s="25"/>
      <c r="C3" s="26"/>
      <c r="D3" s="26"/>
      <c r="E3" s="26"/>
      <c r="F3" s="26"/>
      <c r="G3" s="26"/>
      <c r="H3" s="26"/>
      <c r="I3" s="125"/>
      <c r="J3" s="26"/>
      <c r="K3" s="27"/>
      <c r="AT3" s="24" t="s">
        <v>84</v>
      </c>
    </row>
    <row r="4" spans="1:70" ht="36.950000000000003" customHeight="1">
      <c r="B4" s="28"/>
      <c r="C4" s="29"/>
      <c r="D4" s="30" t="s">
        <v>113</v>
      </c>
      <c r="E4" s="29"/>
      <c r="F4" s="29"/>
      <c r="G4" s="29"/>
      <c r="H4" s="29"/>
      <c r="I4" s="126"/>
      <c r="J4" s="29"/>
      <c r="K4" s="31"/>
      <c r="M4" s="32" t="s">
        <v>12</v>
      </c>
      <c r="AT4" s="24" t="s">
        <v>6</v>
      </c>
    </row>
    <row r="5" spans="1:70" ht="6.95" customHeight="1">
      <c r="B5" s="28"/>
      <c r="C5" s="29"/>
      <c r="D5" s="29"/>
      <c r="E5" s="29"/>
      <c r="F5" s="29"/>
      <c r="G5" s="29"/>
      <c r="H5" s="29"/>
      <c r="I5" s="126"/>
      <c r="J5" s="29"/>
      <c r="K5" s="31"/>
    </row>
    <row r="6" spans="1:70">
      <c r="B6" s="28"/>
      <c r="C6" s="29"/>
      <c r="D6" s="37" t="s">
        <v>18</v>
      </c>
      <c r="E6" s="29"/>
      <c r="F6" s="29"/>
      <c r="G6" s="29"/>
      <c r="H6" s="29"/>
      <c r="I6" s="126"/>
      <c r="J6" s="29"/>
      <c r="K6" s="31"/>
    </row>
    <row r="7" spans="1:70" ht="22.5" customHeight="1">
      <c r="B7" s="28"/>
      <c r="C7" s="29"/>
      <c r="D7" s="29"/>
      <c r="E7" s="403" t="str">
        <f>'Rekapitulace stavby'!K6</f>
        <v>Gymnázium Litomyšl - Modernizace laboratoří přírodovědných předmětů - PP</v>
      </c>
      <c r="F7" s="404"/>
      <c r="G7" s="404"/>
      <c r="H7" s="404"/>
      <c r="I7" s="126"/>
      <c r="J7" s="29"/>
      <c r="K7" s="31"/>
    </row>
    <row r="8" spans="1:70">
      <c r="B8" s="28"/>
      <c r="C8" s="29"/>
      <c r="D8" s="37" t="s">
        <v>114</v>
      </c>
      <c r="E8" s="29"/>
      <c r="F8" s="29"/>
      <c r="G8" s="29"/>
      <c r="H8" s="29"/>
      <c r="I8" s="126"/>
      <c r="J8" s="29"/>
      <c r="K8" s="31"/>
    </row>
    <row r="9" spans="1:70" s="1" customFormat="1" ht="22.5" customHeight="1">
      <c r="B9" s="41"/>
      <c r="C9" s="42"/>
      <c r="D9" s="42"/>
      <c r="E9" s="403" t="s">
        <v>115</v>
      </c>
      <c r="F9" s="405"/>
      <c r="G9" s="405"/>
      <c r="H9" s="405"/>
      <c r="I9" s="127"/>
      <c r="J9" s="42"/>
      <c r="K9" s="45"/>
    </row>
    <row r="10" spans="1:70" s="1" customFormat="1">
      <c r="B10" s="41"/>
      <c r="C10" s="42"/>
      <c r="D10" s="37" t="s">
        <v>116</v>
      </c>
      <c r="E10" s="42"/>
      <c r="F10" s="42"/>
      <c r="G10" s="42"/>
      <c r="H10" s="42"/>
      <c r="I10" s="127"/>
      <c r="J10" s="42"/>
      <c r="K10" s="45"/>
    </row>
    <row r="11" spans="1:70" s="1" customFormat="1" ht="36.950000000000003" customHeight="1">
      <c r="B11" s="41"/>
      <c r="C11" s="42"/>
      <c r="D11" s="42"/>
      <c r="E11" s="406" t="s">
        <v>2956</v>
      </c>
      <c r="F11" s="405"/>
      <c r="G11" s="405"/>
      <c r="H11" s="405"/>
      <c r="I11" s="127"/>
      <c r="J11" s="42"/>
      <c r="K11" s="45"/>
    </row>
    <row r="12" spans="1:70" s="1" customFormat="1" ht="13.5">
      <c r="B12" s="41"/>
      <c r="C12" s="42"/>
      <c r="D12" s="42"/>
      <c r="E12" s="42"/>
      <c r="F12" s="42"/>
      <c r="G12" s="42"/>
      <c r="H12" s="42"/>
      <c r="I12" s="127"/>
      <c r="J12" s="42"/>
      <c r="K12" s="45"/>
    </row>
    <row r="13" spans="1:70" s="1" customFormat="1" ht="14.45" customHeight="1">
      <c r="B13" s="41"/>
      <c r="C13" s="42"/>
      <c r="D13" s="37" t="s">
        <v>21</v>
      </c>
      <c r="E13" s="42"/>
      <c r="F13" s="35" t="s">
        <v>22</v>
      </c>
      <c r="G13" s="42"/>
      <c r="H13" s="42"/>
      <c r="I13" s="128" t="s">
        <v>23</v>
      </c>
      <c r="J13" s="35" t="s">
        <v>22</v>
      </c>
      <c r="K13" s="45"/>
    </row>
    <row r="14" spans="1:70" s="1" customFormat="1" ht="14.45" customHeight="1">
      <c r="B14" s="41"/>
      <c r="C14" s="42"/>
      <c r="D14" s="37" t="s">
        <v>25</v>
      </c>
      <c r="E14" s="42"/>
      <c r="F14" s="35" t="s">
        <v>26</v>
      </c>
      <c r="G14" s="42"/>
      <c r="H14" s="42"/>
      <c r="I14" s="128" t="s">
        <v>27</v>
      </c>
      <c r="J14" s="129" t="str">
        <f>'Rekapitulace stavby'!AN8</f>
        <v>20.2.2017</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31</v>
      </c>
      <c r="E16" s="42"/>
      <c r="F16" s="42"/>
      <c r="G16" s="42"/>
      <c r="H16" s="42"/>
      <c r="I16" s="128" t="s">
        <v>32</v>
      </c>
      <c r="J16" s="35" t="s">
        <v>22</v>
      </c>
      <c r="K16" s="45"/>
    </row>
    <row r="17" spans="2:11" s="1" customFormat="1" ht="18" customHeight="1">
      <c r="B17" s="41"/>
      <c r="C17" s="42"/>
      <c r="D17" s="42"/>
      <c r="E17" s="35" t="s">
        <v>33</v>
      </c>
      <c r="F17" s="42"/>
      <c r="G17" s="42"/>
      <c r="H17" s="42"/>
      <c r="I17" s="128" t="s">
        <v>34</v>
      </c>
      <c r="J17" s="35" t="s">
        <v>22</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35</v>
      </c>
      <c r="E19" s="42"/>
      <c r="F19" s="42"/>
      <c r="G19" s="42"/>
      <c r="H19" s="42"/>
      <c r="I19" s="128" t="s">
        <v>32</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34</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37</v>
      </c>
      <c r="E22" s="42"/>
      <c r="F22" s="42"/>
      <c r="G22" s="42"/>
      <c r="H22" s="42"/>
      <c r="I22" s="128" t="s">
        <v>32</v>
      </c>
      <c r="J22" s="35" t="s">
        <v>22</v>
      </c>
      <c r="K22" s="45"/>
    </row>
    <row r="23" spans="2:11" s="1" customFormat="1" ht="18" customHeight="1">
      <c r="B23" s="41"/>
      <c r="C23" s="42"/>
      <c r="D23" s="42"/>
      <c r="E23" s="35" t="s">
        <v>38</v>
      </c>
      <c r="F23" s="42"/>
      <c r="G23" s="42"/>
      <c r="H23" s="42"/>
      <c r="I23" s="128" t="s">
        <v>34</v>
      </c>
      <c r="J23" s="35" t="s">
        <v>22</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40</v>
      </c>
      <c r="E25" s="42"/>
      <c r="F25" s="42"/>
      <c r="G25" s="42"/>
      <c r="H25" s="42"/>
      <c r="I25" s="127"/>
      <c r="J25" s="42"/>
      <c r="K25" s="45"/>
    </row>
    <row r="26" spans="2:11" s="7" customFormat="1" ht="22.5" customHeight="1">
      <c r="B26" s="130"/>
      <c r="C26" s="131"/>
      <c r="D26" s="131"/>
      <c r="E26" s="368" t="s">
        <v>22</v>
      </c>
      <c r="F26" s="368"/>
      <c r="G26" s="368"/>
      <c r="H26" s="368"/>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42</v>
      </c>
      <c r="E29" s="42"/>
      <c r="F29" s="42"/>
      <c r="G29" s="42"/>
      <c r="H29" s="42"/>
      <c r="I29" s="127"/>
      <c r="J29" s="137">
        <f>ROUND(J88,2)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44</v>
      </c>
      <c r="G31" s="42"/>
      <c r="H31" s="42"/>
      <c r="I31" s="138" t="s">
        <v>43</v>
      </c>
      <c r="J31" s="46" t="s">
        <v>45</v>
      </c>
      <c r="K31" s="45"/>
    </row>
    <row r="32" spans="2:11" s="1" customFormat="1" ht="14.45" customHeight="1">
      <c r="B32" s="41"/>
      <c r="C32" s="42"/>
      <c r="D32" s="49" t="s">
        <v>46</v>
      </c>
      <c r="E32" s="49" t="s">
        <v>47</v>
      </c>
      <c r="F32" s="139">
        <f>ROUND(SUM(BE88:BE400), 2)</f>
        <v>0</v>
      </c>
      <c r="G32" s="42"/>
      <c r="H32" s="42"/>
      <c r="I32" s="140">
        <v>0.21</v>
      </c>
      <c r="J32" s="139">
        <f>ROUND(ROUND((SUM(BE88:BE400)), 2)*I32, 2)</f>
        <v>0</v>
      </c>
      <c r="K32" s="45"/>
    </row>
    <row r="33" spans="2:11" s="1" customFormat="1" ht="14.45" customHeight="1">
      <c r="B33" s="41"/>
      <c r="C33" s="42"/>
      <c r="D33" s="42"/>
      <c r="E33" s="49" t="s">
        <v>48</v>
      </c>
      <c r="F33" s="139">
        <f>ROUND(SUM(BF88:BF400), 2)</f>
        <v>0</v>
      </c>
      <c r="G33" s="42"/>
      <c r="H33" s="42"/>
      <c r="I33" s="140">
        <v>0.15</v>
      </c>
      <c r="J33" s="139">
        <f>ROUND(ROUND((SUM(BF88:BF400)), 2)*I33, 2)</f>
        <v>0</v>
      </c>
      <c r="K33" s="45"/>
    </row>
    <row r="34" spans="2:11" s="1" customFormat="1" ht="14.45" hidden="1" customHeight="1">
      <c r="B34" s="41"/>
      <c r="C34" s="42"/>
      <c r="D34" s="42"/>
      <c r="E34" s="49" t="s">
        <v>49</v>
      </c>
      <c r="F34" s="139">
        <f>ROUND(SUM(BG88:BG400), 2)</f>
        <v>0</v>
      </c>
      <c r="G34" s="42"/>
      <c r="H34" s="42"/>
      <c r="I34" s="140">
        <v>0.21</v>
      </c>
      <c r="J34" s="139">
        <v>0</v>
      </c>
      <c r="K34" s="45"/>
    </row>
    <row r="35" spans="2:11" s="1" customFormat="1" ht="14.45" hidden="1" customHeight="1">
      <c r="B35" s="41"/>
      <c r="C35" s="42"/>
      <c r="D35" s="42"/>
      <c r="E35" s="49" t="s">
        <v>50</v>
      </c>
      <c r="F35" s="139">
        <f>ROUND(SUM(BH88:BH400), 2)</f>
        <v>0</v>
      </c>
      <c r="G35" s="42"/>
      <c r="H35" s="42"/>
      <c r="I35" s="140">
        <v>0.15</v>
      </c>
      <c r="J35" s="139">
        <v>0</v>
      </c>
      <c r="K35" s="45"/>
    </row>
    <row r="36" spans="2:11" s="1" customFormat="1" ht="14.45" hidden="1" customHeight="1">
      <c r="B36" s="41"/>
      <c r="C36" s="42"/>
      <c r="D36" s="42"/>
      <c r="E36" s="49" t="s">
        <v>51</v>
      </c>
      <c r="F36" s="139">
        <f>ROUND(SUM(BI88:BI400),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52</v>
      </c>
      <c r="E38" s="79"/>
      <c r="F38" s="79"/>
      <c r="G38" s="143" t="s">
        <v>53</v>
      </c>
      <c r="H38" s="144" t="s">
        <v>54</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118</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22.5" customHeight="1">
      <c r="B47" s="41"/>
      <c r="C47" s="42"/>
      <c r="D47" s="42"/>
      <c r="E47" s="403" t="str">
        <f>E7</f>
        <v>Gymnázium Litomyšl - Modernizace laboratoří přírodovědných předmětů - PP</v>
      </c>
      <c r="F47" s="404"/>
      <c r="G47" s="404"/>
      <c r="H47" s="404"/>
      <c r="I47" s="127"/>
      <c r="J47" s="42"/>
      <c r="K47" s="45"/>
    </row>
    <row r="48" spans="2:11">
      <c r="B48" s="28"/>
      <c r="C48" s="37" t="s">
        <v>114</v>
      </c>
      <c r="D48" s="29"/>
      <c r="E48" s="29"/>
      <c r="F48" s="29"/>
      <c r="G48" s="29"/>
      <c r="H48" s="29"/>
      <c r="I48" s="126"/>
      <c r="J48" s="29"/>
      <c r="K48" s="31"/>
    </row>
    <row r="49" spans="2:47" s="1" customFormat="1" ht="22.5" customHeight="1">
      <c r="B49" s="41"/>
      <c r="C49" s="42"/>
      <c r="D49" s="42"/>
      <c r="E49" s="403" t="s">
        <v>115</v>
      </c>
      <c r="F49" s="405"/>
      <c r="G49" s="405"/>
      <c r="H49" s="405"/>
      <c r="I49" s="127"/>
      <c r="J49" s="42"/>
      <c r="K49" s="45"/>
    </row>
    <row r="50" spans="2:47" s="1" customFormat="1" ht="14.45" customHeight="1">
      <c r="B50" s="41"/>
      <c r="C50" s="37" t="s">
        <v>116</v>
      </c>
      <c r="D50" s="42"/>
      <c r="E50" s="42"/>
      <c r="F50" s="42"/>
      <c r="G50" s="42"/>
      <c r="H50" s="42"/>
      <c r="I50" s="127"/>
      <c r="J50" s="42"/>
      <c r="K50" s="45"/>
    </row>
    <row r="51" spans="2:47" s="1" customFormat="1" ht="23.25" customHeight="1">
      <c r="B51" s="41"/>
      <c r="C51" s="42"/>
      <c r="D51" s="42"/>
      <c r="E51" s="406" t="str">
        <f>E11</f>
        <v>05 - Vzduchotechnika a chlazení</v>
      </c>
      <c r="F51" s="405"/>
      <c r="G51" s="405"/>
      <c r="H51" s="405"/>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25</v>
      </c>
      <c r="D53" s="42"/>
      <c r="E53" s="42"/>
      <c r="F53" s="35" t="str">
        <f>F14</f>
        <v>Litomyšl</v>
      </c>
      <c r="G53" s="42"/>
      <c r="H53" s="42"/>
      <c r="I53" s="128" t="s">
        <v>27</v>
      </c>
      <c r="J53" s="129" t="str">
        <f>IF(J14="","",J14)</f>
        <v>20.2.2017</v>
      </c>
      <c r="K53" s="45"/>
    </row>
    <row r="54" spans="2:47" s="1" customFormat="1" ht="6.95" customHeight="1">
      <c r="B54" s="41"/>
      <c r="C54" s="42"/>
      <c r="D54" s="42"/>
      <c r="E54" s="42"/>
      <c r="F54" s="42"/>
      <c r="G54" s="42"/>
      <c r="H54" s="42"/>
      <c r="I54" s="127"/>
      <c r="J54" s="42"/>
      <c r="K54" s="45"/>
    </row>
    <row r="55" spans="2:47" s="1" customFormat="1">
      <c r="B55" s="41"/>
      <c r="C55" s="37" t="s">
        <v>31</v>
      </c>
      <c r="D55" s="42"/>
      <c r="E55" s="42"/>
      <c r="F55" s="35" t="str">
        <f>E17</f>
        <v>Pardubický kraj, Komenského náměstí 125, Pardubice</v>
      </c>
      <c r="G55" s="42"/>
      <c r="H55" s="42"/>
      <c r="I55" s="128" t="s">
        <v>37</v>
      </c>
      <c r="J55" s="35" t="str">
        <f>E23</f>
        <v>KIP spol. s r.o., Toulovcovo náměstí 156</v>
      </c>
      <c r="K55" s="45"/>
    </row>
    <row r="56" spans="2:47" s="1" customFormat="1" ht="14.45" customHeight="1">
      <c r="B56" s="41"/>
      <c r="C56" s="37" t="s">
        <v>35</v>
      </c>
      <c r="D56" s="42"/>
      <c r="E56" s="42"/>
      <c r="F56" s="35" t="str">
        <f>IF(E20="","",E20)</f>
        <v/>
      </c>
      <c r="G56" s="42"/>
      <c r="H56" s="42"/>
      <c r="I56" s="127"/>
      <c r="J56" s="42"/>
      <c r="K56" s="45"/>
    </row>
    <row r="57" spans="2:47" s="1" customFormat="1" ht="10.35" customHeight="1">
      <c r="B57" s="41"/>
      <c r="C57" s="42"/>
      <c r="D57" s="42"/>
      <c r="E57" s="42"/>
      <c r="F57" s="42"/>
      <c r="G57" s="42"/>
      <c r="H57" s="42"/>
      <c r="I57" s="127"/>
      <c r="J57" s="42"/>
      <c r="K57" s="45"/>
    </row>
    <row r="58" spans="2:47" s="1" customFormat="1" ht="29.25" customHeight="1">
      <c r="B58" s="41"/>
      <c r="C58" s="153" t="s">
        <v>119</v>
      </c>
      <c r="D58" s="141"/>
      <c r="E58" s="141"/>
      <c r="F58" s="141"/>
      <c r="G58" s="141"/>
      <c r="H58" s="141"/>
      <c r="I58" s="154"/>
      <c r="J58" s="155" t="s">
        <v>120</v>
      </c>
      <c r="K58" s="156"/>
    </row>
    <row r="59" spans="2:47" s="1" customFormat="1" ht="10.35" customHeight="1">
      <c r="B59" s="41"/>
      <c r="C59" s="42"/>
      <c r="D59" s="42"/>
      <c r="E59" s="42"/>
      <c r="F59" s="42"/>
      <c r="G59" s="42"/>
      <c r="H59" s="42"/>
      <c r="I59" s="127"/>
      <c r="J59" s="42"/>
      <c r="K59" s="45"/>
    </row>
    <row r="60" spans="2:47" s="1" customFormat="1" ht="29.25" customHeight="1">
      <c r="B60" s="41"/>
      <c r="C60" s="157" t="s">
        <v>121</v>
      </c>
      <c r="D60" s="42"/>
      <c r="E60" s="42"/>
      <c r="F60" s="42"/>
      <c r="G60" s="42"/>
      <c r="H60" s="42"/>
      <c r="I60" s="127"/>
      <c r="J60" s="137">
        <f>J88</f>
        <v>0</v>
      </c>
      <c r="K60" s="45"/>
      <c r="AU60" s="24" t="s">
        <v>122</v>
      </c>
    </row>
    <row r="61" spans="2:47" s="8" customFormat="1" ht="24.95" customHeight="1">
      <c r="B61" s="158"/>
      <c r="C61" s="159"/>
      <c r="D61" s="160" t="s">
        <v>2957</v>
      </c>
      <c r="E61" s="161"/>
      <c r="F61" s="161"/>
      <c r="G61" s="161"/>
      <c r="H61" s="161"/>
      <c r="I61" s="162"/>
      <c r="J61" s="163">
        <f>J89</f>
        <v>0</v>
      </c>
      <c r="K61" s="164"/>
    </row>
    <row r="62" spans="2:47" s="8" customFormat="1" ht="24.95" customHeight="1">
      <c r="B62" s="158"/>
      <c r="C62" s="159"/>
      <c r="D62" s="160" t="s">
        <v>2958</v>
      </c>
      <c r="E62" s="161"/>
      <c r="F62" s="161"/>
      <c r="G62" s="161"/>
      <c r="H62" s="161"/>
      <c r="I62" s="162"/>
      <c r="J62" s="163">
        <f>J101</f>
        <v>0</v>
      </c>
      <c r="K62" s="164"/>
    </row>
    <row r="63" spans="2:47" s="8" customFormat="1" ht="24.95" customHeight="1">
      <c r="B63" s="158"/>
      <c r="C63" s="159"/>
      <c r="D63" s="160" t="s">
        <v>2959</v>
      </c>
      <c r="E63" s="161"/>
      <c r="F63" s="161"/>
      <c r="G63" s="161"/>
      <c r="H63" s="161"/>
      <c r="I63" s="162"/>
      <c r="J63" s="163">
        <f>J106</f>
        <v>0</v>
      </c>
      <c r="K63" s="164"/>
    </row>
    <row r="64" spans="2:47" s="8" customFormat="1" ht="24.95" customHeight="1">
      <c r="B64" s="158"/>
      <c r="C64" s="159"/>
      <c r="D64" s="160" t="s">
        <v>2960</v>
      </c>
      <c r="E64" s="161"/>
      <c r="F64" s="161"/>
      <c r="G64" s="161"/>
      <c r="H64" s="161"/>
      <c r="I64" s="162"/>
      <c r="J64" s="163">
        <f>J163</f>
        <v>0</v>
      </c>
      <c r="K64" s="164"/>
    </row>
    <row r="65" spans="2:12" s="8" customFormat="1" ht="24.95" customHeight="1">
      <c r="B65" s="158"/>
      <c r="C65" s="159"/>
      <c r="D65" s="160" t="s">
        <v>2961</v>
      </c>
      <c r="E65" s="161"/>
      <c r="F65" s="161"/>
      <c r="G65" s="161"/>
      <c r="H65" s="161"/>
      <c r="I65" s="162"/>
      <c r="J65" s="163">
        <f>J343</f>
        <v>0</v>
      </c>
      <c r="K65" s="164"/>
    </row>
    <row r="66" spans="2:12" s="9" customFormat="1" ht="19.899999999999999" customHeight="1">
      <c r="B66" s="165"/>
      <c r="C66" s="166"/>
      <c r="D66" s="167" t="s">
        <v>2962</v>
      </c>
      <c r="E66" s="168"/>
      <c r="F66" s="168"/>
      <c r="G66" s="168"/>
      <c r="H66" s="168"/>
      <c r="I66" s="169"/>
      <c r="J66" s="170">
        <f>J344</f>
        <v>0</v>
      </c>
      <c r="K66" s="171"/>
    </row>
    <row r="67" spans="2:12" s="1" customFormat="1" ht="21.75" customHeight="1">
      <c r="B67" s="41"/>
      <c r="C67" s="42"/>
      <c r="D67" s="42"/>
      <c r="E67" s="42"/>
      <c r="F67" s="42"/>
      <c r="G67" s="42"/>
      <c r="H67" s="42"/>
      <c r="I67" s="127"/>
      <c r="J67" s="42"/>
      <c r="K67" s="45"/>
    </row>
    <row r="68" spans="2:12" s="1" customFormat="1" ht="6.95" customHeight="1">
      <c r="B68" s="56"/>
      <c r="C68" s="57"/>
      <c r="D68" s="57"/>
      <c r="E68" s="57"/>
      <c r="F68" s="57"/>
      <c r="G68" s="57"/>
      <c r="H68" s="57"/>
      <c r="I68" s="148"/>
      <c r="J68" s="57"/>
      <c r="K68" s="58"/>
    </row>
    <row r="72" spans="2:12" s="1" customFormat="1" ht="6.95" customHeight="1">
      <c r="B72" s="59"/>
      <c r="C72" s="60"/>
      <c r="D72" s="60"/>
      <c r="E72" s="60"/>
      <c r="F72" s="60"/>
      <c r="G72" s="60"/>
      <c r="H72" s="60"/>
      <c r="I72" s="151"/>
      <c r="J72" s="60"/>
      <c r="K72" s="60"/>
      <c r="L72" s="61"/>
    </row>
    <row r="73" spans="2:12" s="1" customFormat="1" ht="36.950000000000003" customHeight="1">
      <c r="B73" s="41"/>
      <c r="C73" s="62" t="s">
        <v>163</v>
      </c>
      <c r="D73" s="63"/>
      <c r="E73" s="63"/>
      <c r="F73" s="63"/>
      <c r="G73" s="63"/>
      <c r="H73" s="63"/>
      <c r="I73" s="172"/>
      <c r="J73" s="63"/>
      <c r="K73" s="63"/>
      <c r="L73" s="61"/>
    </row>
    <row r="74" spans="2:12" s="1" customFormat="1" ht="6.95" customHeight="1">
      <c r="B74" s="41"/>
      <c r="C74" s="63"/>
      <c r="D74" s="63"/>
      <c r="E74" s="63"/>
      <c r="F74" s="63"/>
      <c r="G74" s="63"/>
      <c r="H74" s="63"/>
      <c r="I74" s="172"/>
      <c r="J74" s="63"/>
      <c r="K74" s="63"/>
      <c r="L74" s="61"/>
    </row>
    <row r="75" spans="2:12" s="1" customFormat="1" ht="14.45" customHeight="1">
      <c r="B75" s="41"/>
      <c r="C75" s="65" t="s">
        <v>18</v>
      </c>
      <c r="D75" s="63"/>
      <c r="E75" s="63"/>
      <c r="F75" s="63"/>
      <c r="G75" s="63"/>
      <c r="H75" s="63"/>
      <c r="I75" s="172"/>
      <c r="J75" s="63"/>
      <c r="K75" s="63"/>
      <c r="L75" s="61"/>
    </row>
    <row r="76" spans="2:12" s="1" customFormat="1" ht="22.5" customHeight="1">
      <c r="B76" s="41"/>
      <c r="C76" s="63"/>
      <c r="D76" s="63"/>
      <c r="E76" s="407" t="str">
        <f>E7</f>
        <v>Gymnázium Litomyšl - Modernizace laboratoří přírodovědných předmětů - PP</v>
      </c>
      <c r="F76" s="408"/>
      <c r="G76" s="408"/>
      <c r="H76" s="408"/>
      <c r="I76" s="172"/>
      <c r="J76" s="63"/>
      <c r="K76" s="63"/>
      <c r="L76" s="61"/>
    </row>
    <row r="77" spans="2:12">
      <c r="B77" s="28"/>
      <c r="C77" s="65" t="s">
        <v>114</v>
      </c>
      <c r="D77" s="173"/>
      <c r="E77" s="173"/>
      <c r="F77" s="173"/>
      <c r="G77" s="173"/>
      <c r="H77" s="173"/>
      <c r="J77" s="173"/>
      <c r="K77" s="173"/>
      <c r="L77" s="174"/>
    </row>
    <row r="78" spans="2:12" s="1" customFormat="1" ht="22.5" customHeight="1">
      <c r="B78" s="41"/>
      <c r="C78" s="63"/>
      <c r="D78" s="63"/>
      <c r="E78" s="407" t="s">
        <v>115</v>
      </c>
      <c r="F78" s="409"/>
      <c r="G78" s="409"/>
      <c r="H78" s="409"/>
      <c r="I78" s="172"/>
      <c r="J78" s="63"/>
      <c r="K78" s="63"/>
      <c r="L78" s="61"/>
    </row>
    <row r="79" spans="2:12" s="1" customFormat="1" ht="14.45" customHeight="1">
      <c r="B79" s="41"/>
      <c r="C79" s="65" t="s">
        <v>116</v>
      </c>
      <c r="D79" s="63"/>
      <c r="E79" s="63"/>
      <c r="F79" s="63"/>
      <c r="G79" s="63"/>
      <c r="H79" s="63"/>
      <c r="I79" s="172"/>
      <c r="J79" s="63"/>
      <c r="K79" s="63"/>
      <c r="L79" s="61"/>
    </row>
    <row r="80" spans="2:12" s="1" customFormat="1" ht="23.25" customHeight="1">
      <c r="B80" s="41"/>
      <c r="C80" s="63"/>
      <c r="D80" s="63"/>
      <c r="E80" s="379" t="str">
        <f>E11</f>
        <v>05 - Vzduchotechnika a chlazení</v>
      </c>
      <c r="F80" s="409"/>
      <c r="G80" s="409"/>
      <c r="H80" s="409"/>
      <c r="I80" s="172"/>
      <c r="J80" s="63"/>
      <c r="K80" s="63"/>
      <c r="L80" s="61"/>
    </row>
    <row r="81" spans="2:65" s="1" customFormat="1" ht="6.95" customHeight="1">
      <c r="B81" s="41"/>
      <c r="C81" s="63"/>
      <c r="D81" s="63"/>
      <c r="E81" s="63"/>
      <c r="F81" s="63"/>
      <c r="G81" s="63"/>
      <c r="H81" s="63"/>
      <c r="I81" s="172"/>
      <c r="J81" s="63"/>
      <c r="K81" s="63"/>
      <c r="L81" s="61"/>
    </row>
    <row r="82" spans="2:65" s="1" customFormat="1" ht="18" customHeight="1">
      <c r="B82" s="41"/>
      <c r="C82" s="65" t="s">
        <v>25</v>
      </c>
      <c r="D82" s="63"/>
      <c r="E82" s="63"/>
      <c r="F82" s="175" t="str">
        <f>F14</f>
        <v>Litomyšl</v>
      </c>
      <c r="G82" s="63"/>
      <c r="H82" s="63"/>
      <c r="I82" s="176" t="s">
        <v>27</v>
      </c>
      <c r="J82" s="73" t="str">
        <f>IF(J14="","",J14)</f>
        <v>20.2.2017</v>
      </c>
      <c r="K82" s="63"/>
      <c r="L82" s="61"/>
    </row>
    <row r="83" spans="2:65" s="1" customFormat="1" ht="6.95" customHeight="1">
      <c r="B83" s="41"/>
      <c r="C83" s="63"/>
      <c r="D83" s="63"/>
      <c r="E83" s="63"/>
      <c r="F83" s="63"/>
      <c r="G83" s="63"/>
      <c r="H83" s="63"/>
      <c r="I83" s="172"/>
      <c r="J83" s="63"/>
      <c r="K83" s="63"/>
      <c r="L83" s="61"/>
    </row>
    <row r="84" spans="2:65" s="1" customFormat="1">
      <c r="B84" s="41"/>
      <c r="C84" s="65" t="s">
        <v>31</v>
      </c>
      <c r="D84" s="63"/>
      <c r="E84" s="63"/>
      <c r="F84" s="175" t="str">
        <f>E17</f>
        <v>Pardubický kraj, Komenského náměstí 125, Pardubice</v>
      </c>
      <c r="G84" s="63"/>
      <c r="H84" s="63"/>
      <c r="I84" s="176" t="s">
        <v>37</v>
      </c>
      <c r="J84" s="175" t="str">
        <f>E23</f>
        <v>KIP spol. s r.o., Toulovcovo náměstí 156</v>
      </c>
      <c r="K84" s="63"/>
      <c r="L84" s="61"/>
    </row>
    <row r="85" spans="2:65" s="1" customFormat="1" ht="14.45" customHeight="1">
      <c r="B85" s="41"/>
      <c r="C85" s="65" t="s">
        <v>35</v>
      </c>
      <c r="D85" s="63"/>
      <c r="E85" s="63"/>
      <c r="F85" s="175" t="str">
        <f>IF(E20="","",E20)</f>
        <v/>
      </c>
      <c r="G85" s="63"/>
      <c r="H85" s="63"/>
      <c r="I85" s="172"/>
      <c r="J85" s="63"/>
      <c r="K85" s="63"/>
      <c r="L85" s="61"/>
    </row>
    <row r="86" spans="2:65" s="1" customFormat="1" ht="10.35" customHeight="1">
      <c r="B86" s="41"/>
      <c r="C86" s="63"/>
      <c r="D86" s="63"/>
      <c r="E86" s="63"/>
      <c r="F86" s="63"/>
      <c r="G86" s="63"/>
      <c r="H86" s="63"/>
      <c r="I86" s="172"/>
      <c r="J86" s="63"/>
      <c r="K86" s="63"/>
      <c r="L86" s="61"/>
    </row>
    <row r="87" spans="2:65" s="10" customFormat="1" ht="29.25" customHeight="1">
      <c r="B87" s="177"/>
      <c r="C87" s="178" t="s">
        <v>164</v>
      </c>
      <c r="D87" s="179" t="s">
        <v>61</v>
      </c>
      <c r="E87" s="179" t="s">
        <v>57</v>
      </c>
      <c r="F87" s="179" t="s">
        <v>165</v>
      </c>
      <c r="G87" s="179" t="s">
        <v>166</v>
      </c>
      <c r="H87" s="179" t="s">
        <v>167</v>
      </c>
      <c r="I87" s="180" t="s">
        <v>168</v>
      </c>
      <c r="J87" s="179" t="s">
        <v>120</v>
      </c>
      <c r="K87" s="181" t="s">
        <v>169</v>
      </c>
      <c r="L87" s="182"/>
      <c r="M87" s="81" t="s">
        <v>170</v>
      </c>
      <c r="N87" s="82" t="s">
        <v>46</v>
      </c>
      <c r="O87" s="82" t="s">
        <v>171</v>
      </c>
      <c r="P87" s="82" t="s">
        <v>172</v>
      </c>
      <c r="Q87" s="82" t="s">
        <v>173</v>
      </c>
      <c r="R87" s="82" t="s">
        <v>174</v>
      </c>
      <c r="S87" s="82" t="s">
        <v>175</v>
      </c>
      <c r="T87" s="83" t="s">
        <v>176</v>
      </c>
    </row>
    <row r="88" spans="2:65" s="1" customFormat="1" ht="29.25" customHeight="1">
      <c r="B88" s="41"/>
      <c r="C88" s="87" t="s">
        <v>121</v>
      </c>
      <c r="D88" s="63"/>
      <c r="E88" s="63"/>
      <c r="F88" s="63"/>
      <c r="G88" s="63"/>
      <c r="H88" s="63"/>
      <c r="I88" s="172"/>
      <c r="J88" s="183">
        <f>BK88</f>
        <v>0</v>
      </c>
      <c r="K88" s="63"/>
      <c r="L88" s="61"/>
      <c r="M88" s="84"/>
      <c r="N88" s="85"/>
      <c r="O88" s="85"/>
      <c r="P88" s="184">
        <f>P89+P101+P106+P163+P343</f>
        <v>0</v>
      </c>
      <c r="Q88" s="85"/>
      <c r="R88" s="184">
        <f>R89+R101+R106+R163+R343</f>
        <v>1.3963030000000003</v>
      </c>
      <c r="S88" s="85"/>
      <c r="T88" s="185">
        <f>T89+T101+T106+T163+T343</f>
        <v>0</v>
      </c>
      <c r="AT88" s="24" t="s">
        <v>75</v>
      </c>
      <c r="AU88" s="24" t="s">
        <v>122</v>
      </c>
      <c r="BK88" s="186">
        <f>BK89+BK101+BK106+BK163+BK343</f>
        <v>0</v>
      </c>
    </row>
    <row r="89" spans="2:65" s="11" customFormat="1" ht="37.35" customHeight="1">
      <c r="B89" s="187"/>
      <c r="C89" s="188"/>
      <c r="D89" s="201" t="s">
        <v>75</v>
      </c>
      <c r="E89" s="273" t="s">
        <v>224</v>
      </c>
      <c r="F89" s="273" t="s">
        <v>2963</v>
      </c>
      <c r="G89" s="188"/>
      <c r="H89" s="188"/>
      <c r="I89" s="191"/>
      <c r="J89" s="274">
        <f>BK89</f>
        <v>0</v>
      </c>
      <c r="K89" s="188"/>
      <c r="L89" s="193"/>
      <c r="M89" s="194"/>
      <c r="N89" s="195"/>
      <c r="O89" s="195"/>
      <c r="P89" s="196">
        <f>SUM(P90:P100)</f>
        <v>0</v>
      </c>
      <c r="Q89" s="195"/>
      <c r="R89" s="196">
        <f>SUM(R90:R100)</f>
        <v>9.3599999999999985E-3</v>
      </c>
      <c r="S89" s="195"/>
      <c r="T89" s="197">
        <f>SUM(T90:T100)</f>
        <v>0</v>
      </c>
      <c r="AR89" s="198" t="s">
        <v>24</v>
      </c>
      <c r="AT89" s="199" t="s">
        <v>75</v>
      </c>
      <c r="AU89" s="199" t="s">
        <v>76</v>
      </c>
      <c r="AY89" s="198" t="s">
        <v>179</v>
      </c>
      <c r="BK89" s="200">
        <f>SUM(BK90:BK100)</f>
        <v>0</v>
      </c>
    </row>
    <row r="90" spans="2:65" s="1" customFormat="1" ht="31.5" customHeight="1">
      <c r="B90" s="41"/>
      <c r="C90" s="204" t="s">
        <v>24</v>
      </c>
      <c r="D90" s="204" t="s">
        <v>182</v>
      </c>
      <c r="E90" s="205" t="s">
        <v>2964</v>
      </c>
      <c r="F90" s="206" t="s">
        <v>2965</v>
      </c>
      <c r="G90" s="207" t="s">
        <v>185</v>
      </c>
      <c r="H90" s="208">
        <v>72</v>
      </c>
      <c r="I90" s="209"/>
      <c r="J90" s="210">
        <f>ROUND(I90*H90,2)</f>
        <v>0</v>
      </c>
      <c r="K90" s="206" t="s">
        <v>186</v>
      </c>
      <c r="L90" s="61"/>
      <c r="M90" s="211" t="s">
        <v>22</v>
      </c>
      <c r="N90" s="212" t="s">
        <v>47</v>
      </c>
      <c r="O90" s="42"/>
      <c r="P90" s="213">
        <f>O90*H90</f>
        <v>0</v>
      </c>
      <c r="Q90" s="213">
        <v>1.2999999999999999E-4</v>
      </c>
      <c r="R90" s="213">
        <f>Q90*H90</f>
        <v>9.3599999999999985E-3</v>
      </c>
      <c r="S90" s="213">
        <v>0</v>
      </c>
      <c r="T90" s="214">
        <f>S90*H90</f>
        <v>0</v>
      </c>
      <c r="AR90" s="24" t="s">
        <v>187</v>
      </c>
      <c r="AT90" s="24" t="s">
        <v>182</v>
      </c>
      <c r="AU90" s="24" t="s">
        <v>24</v>
      </c>
      <c r="AY90" s="24" t="s">
        <v>179</v>
      </c>
      <c r="BE90" s="215">
        <f>IF(N90="základní",J90,0)</f>
        <v>0</v>
      </c>
      <c r="BF90" s="215">
        <f>IF(N90="snížená",J90,0)</f>
        <v>0</v>
      </c>
      <c r="BG90" s="215">
        <f>IF(N90="zákl. přenesená",J90,0)</f>
        <v>0</v>
      </c>
      <c r="BH90" s="215">
        <f>IF(N90="sníž. přenesená",J90,0)</f>
        <v>0</v>
      </c>
      <c r="BI90" s="215">
        <f>IF(N90="nulová",J90,0)</f>
        <v>0</v>
      </c>
      <c r="BJ90" s="24" t="s">
        <v>24</v>
      </c>
      <c r="BK90" s="215">
        <f>ROUND(I90*H90,2)</f>
        <v>0</v>
      </c>
      <c r="BL90" s="24" t="s">
        <v>187</v>
      </c>
      <c r="BM90" s="24" t="s">
        <v>2966</v>
      </c>
    </row>
    <row r="91" spans="2:65" s="1" customFormat="1" ht="54">
      <c r="B91" s="41"/>
      <c r="C91" s="63"/>
      <c r="D91" s="218" t="s">
        <v>2203</v>
      </c>
      <c r="E91" s="63"/>
      <c r="F91" s="267" t="s">
        <v>2967</v>
      </c>
      <c r="G91" s="63"/>
      <c r="H91" s="63"/>
      <c r="I91" s="172"/>
      <c r="J91" s="63"/>
      <c r="K91" s="63"/>
      <c r="L91" s="61"/>
      <c r="M91" s="268"/>
      <c r="N91" s="42"/>
      <c r="O91" s="42"/>
      <c r="P91" s="42"/>
      <c r="Q91" s="42"/>
      <c r="R91" s="42"/>
      <c r="S91" s="42"/>
      <c r="T91" s="78"/>
      <c r="AT91" s="24" t="s">
        <v>2203</v>
      </c>
      <c r="AU91" s="24" t="s">
        <v>24</v>
      </c>
    </row>
    <row r="92" spans="2:65" s="14" customFormat="1" ht="13.5">
      <c r="B92" s="240"/>
      <c r="C92" s="241"/>
      <c r="D92" s="218" t="s">
        <v>189</v>
      </c>
      <c r="E92" s="242" t="s">
        <v>22</v>
      </c>
      <c r="F92" s="243" t="s">
        <v>2968</v>
      </c>
      <c r="G92" s="241"/>
      <c r="H92" s="244" t="s">
        <v>22</v>
      </c>
      <c r="I92" s="245"/>
      <c r="J92" s="241"/>
      <c r="K92" s="241"/>
      <c r="L92" s="246"/>
      <c r="M92" s="247"/>
      <c r="N92" s="248"/>
      <c r="O92" s="248"/>
      <c r="P92" s="248"/>
      <c r="Q92" s="248"/>
      <c r="R92" s="248"/>
      <c r="S92" s="248"/>
      <c r="T92" s="249"/>
      <c r="AT92" s="250" t="s">
        <v>189</v>
      </c>
      <c r="AU92" s="250" t="s">
        <v>24</v>
      </c>
      <c r="AV92" s="14" t="s">
        <v>24</v>
      </c>
      <c r="AW92" s="14" t="s">
        <v>39</v>
      </c>
      <c r="AX92" s="14" t="s">
        <v>76</v>
      </c>
      <c r="AY92" s="250" t="s">
        <v>179</v>
      </c>
    </row>
    <row r="93" spans="2:65" s="12" customFormat="1" ht="13.5">
      <c r="B93" s="216"/>
      <c r="C93" s="217"/>
      <c r="D93" s="218" t="s">
        <v>189</v>
      </c>
      <c r="E93" s="219" t="s">
        <v>22</v>
      </c>
      <c r="F93" s="220" t="s">
        <v>2969</v>
      </c>
      <c r="G93" s="217"/>
      <c r="H93" s="221">
        <v>72</v>
      </c>
      <c r="I93" s="222"/>
      <c r="J93" s="217"/>
      <c r="K93" s="217"/>
      <c r="L93" s="223"/>
      <c r="M93" s="224"/>
      <c r="N93" s="225"/>
      <c r="O93" s="225"/>
      <c r="P93" s="225"/>
      <c r="Q93" s="225"/>
      <c r="R93" s="225"/>
      <c r="S93" s="225"/>
      <c r="T93" s="226"/>
      <c r="AT93" s="227" t="s">
        <v>189</v>
      </c>
      <c r="AU93" s="227" t="s">
        <v>24</v>
      </c>
      <c r="AV93" s="12" t="s">
        <v>84</v>
      </c>
      <c r="AW93" s="12" t="s">
        <v>39</v>
      </c>
      <c r="AX93" s="12" t="s">
        <v>76</v>
      </c>
      <c r="AY93" s="227" t="s">
        <v>179</v>
      </c>
    </row>
    <row r="94" spans="2:65" s="13" customFormat="1" ht="13.5">
      <c r="B94" s="228"/>
      <c r="C94" s="229"/>
      <c r="D94" s="230" t="s">
        <v>189</v>
      </c>
      <c r="E94" s="231" t="s">
        <v>22</v>
      </c>
      <c r="F94" s="232" t="s">
        <v>191</v>
      </c>
      <c r="G94" s="229"/>
      <c r="H94" s="233">
        <v>72</v>
      </c>
      <c r="I94" s="234"/>
      <c r="J94" s="229"/>
      <c r="K94" s="229"/>
      <c r="L94" s="235"/>
      <c r="M94" s="236"/>
      <c r="N94" s="237"/>
      <c r="O94" s="237"/>
      <c r="P94" s="237"/>
      <c r="Q94" s="237"/>
      <c r="R94" s="237"/>
      <c r="S94" s="237"/>
      <c r="T94" s="238"/>
      <c r="AT94" s="239" t="s">
        <v>189</v>
      </c>
      <c r="AU94" s="239" t="s">
        <v>24</v>
      </c>
      <c r="AV94" s="13" t="s">
        <v>187</v>
      </c>
      <c r="AW94" s="13" t="s">
        <v>39</v>
      </c>
      <c r="AX94" s="13" t="s">
        <v>24</v>
      </c>
      <c r="AY94" s="239" t="s">
        <v>179</v>
      </c>
    </row>
    <row r="95" spans="2:65" s="1" customFormat="1" ht="22.5" customHeight="1">
      <c r="B95" s="41"/>
      <c r="C95" s="204" t="s">
        <v>84</v>
      </c>
      <c r="D95" s="204" t="s">
        <v>182</v>
      </c>
      <c r="E95" s="205" t="s">
        <v>2970</v>
      </c>
      <c r="F95" s="206" t="s">
        <v>2971</v>
      </c>
      <c r="G95" s="207" t="s">
        <v>771</v>
      </c>
      <c r="H95" s="208">
        <v>1</v>
      </c>
      <c r="I95" s="209"/>
      <c r="J95" s="210">
        <f>ROUND(I95*H95,2)</f>
        <v>0</v>
      </c>
      <c r="K95" s="206" t="s">
        <v>280</v>
      </c>
      <c r="L95" s="61"/>
      <c r="M95" s="211" t="s">
        <v>22</v>
      </c>
      <c r="N95" s="212" t="s">
        <v>47</v>
      </c>
      <c r="O95" s="42"/>
      <c r="P95" s="213">
        <f>O95*H95</f>
        <v>0</v>
      </c>
      <c r="Q95" s="213">
        <v>0</v>
      </c>
      <c r="R95" s="213">
        <f>Q95*H95</f>
        <v>0</v>
      </c>
      <c r="S95" s="213">
        <v>0</v>
      </c>
      <c r="T95" s="214">
        <f>S95*H95</f>
        <v>0</v>
      </c>
      <c r="AR95" s="24" t="s">
        <v>187</v>
      </c>
      <c r="AT95" s="24" t="s">
        <v>182</v>
      </c>
      <c r="AU95" s="24" t="s">
        <v>24</v>
      </c>
      <c r="AY95" s="24" t="s">
        <v>179</v>
      </c>
      <c r="BE95" s="215">
        <f>IF(N95="základní",J95,0)</f>
        <v>0</v>
      </c>
      <c r="BF95" s="215">
        <f>IF(N95="snížená",J95,0)</f>
        <v>0</v>
      </c>
      <c r="BG95" s="215">
        <f>IF(N95="zákl. přenesená",J95,0)</f>
        <v>0</v>
      </c>
      <c r="BH95" s="215">
        <f>IF(N95="sníž. přenesená",J95,0)</f>
        <v>0</v>
      </c>
      <c r="BI95" s="215">
        <f>IF(N95="nulová",J95,0)</f>
        <v>0</v>
      </c>
      <c r="BJ95" s="24" t="s">
        <v>24</v>
      </c>
      <c r="BK95" s="215">
        <f>ROUND(I95*H95,2)</f>
        <v>0</v>
      </c>
      <c r="BL95" s="24" t="s">
        <v>187</v>
      </c>
      <c r="BM95" s="24" t="s">
        <v>2972</v>
      </c>
    </row>
    <row r="96" spans="2:65" s="12" customFormat="1" ht="13.5">
      <c r="B96" s="216"/>
      <c r="C96" s="217"/>
      <c r="D96" s="218" t="s">
        <v>189</v>
      </c>
      <c r="E96" s="219" t="s">
        <v>22</v>
      </c>
      <c r="F96" s="220" t="s">
        <v>24</v>
      </c>
      <c r="G96" s="217"/>
      <c r="H96" s="221">
        <v>1</v>
      </c>
      <c r="I96" s="222"/>
      <c r="J96" s="217"/>
      <c r="K96" s="217"/>
      <c r="L96" s="223"/>
      <c r="M96" s="224"/>
      <c r="N96" s="225"/>
      <c r="O96" s="225"/>
      <c r="P96" s="225"/>
      <c r="Q96" s="225"/>
      <c r="R96" s="225"/>
      <c r="S96" s="225"/>
      <c r="T96" s="226"/>
      <c r="AT96" s="227" t="s">
        <v>189</v>
      </c>
      <c r="AU96" s="227" t="s">
        <v>24</v>
      </c>
      <c r="AV96" s="12" t="s">
        <v>84</v>
      </c>
      <c r="AW96" s="12" t="s">
        <v>39</v>
      </c>
      <c r="AX96" s="12" t="s">
        <v>76</v>
      </c>
      <c r="AY96" s="227" t="s">
        <v>179</v>
      </c>
    </row>
    <row r="97" spans="2:65" s="13" customFormat="1" ht="13.5">
      <c r="B97" s="228"/>
      <c r="C97" s="229"/>
      <c r="D97" s="230" t="s">
        <v>189</v>
      </c>
      <c r="E97" s="231" t="s">
        <v>22</v>
      </c>
      <c r="F97" s="232" t="s">
        <v>191</v>
      </c>
      <c r="G97" s="229"/>
      <c r="H97" s="233">
        <v>1</v>
      </c>
      <c r="I97" s="234"/>
      <c r="J97" s="229"/>
      <c r="K97" s="229"/>
      <c r="L97" s="235"/>
      <c r="M97" s="236"/>
      <c r="N97" s="237"/>
      <c r="O97" s="237"/>
      <c r="P97" s="237"/>
      <c r="Q97" s="237"/>
      <c r="R97" s="237"/>
      <c r="S97" s="237"/>
      <c r="T97" s="238"/>
      <c r="AT97" s="239" t="s">
        <v>189</v>
      </c>
      <c r="AU97" s="239" t="s">
        <v>24</v>
      </c>
      <c r="AV97" s="13" t="s">
        <v>187</v>
      </c>
      <c r="AW97" s="13" t="s">
        <v>39</v>
      </c>
      <c r="AX97" s="13" t="s">
        <v>24</v>
      </c>
      <c r="AY97" s="239" t="s">
        <v>179</v>
      </c>
    </row>
    <row r="98" spans="2:65" s="1" customFormat="1" ht="31.5" customHeight="1">
      <c r="B98" s="41"/>
      <c r="C98" s="204" t="s">
        <v>197</v>
      </c>
      <c r="D98" s="204" t="s">
        <v>182</v>
      </c>
      <c r="E98" s="205" t="s">
        <v>2973</v>
      </c>
      <c r="F98" s="206" t="s">
        <v>2974</v>
      </c>
      <c r="G98" s="207" t="s">
        <v>771</v>
      </c>
      <c r="H98" s="208">
        <v>1</v>
      </c>
      <c r="I98" s="209"/>
      <c r="J98" s="210">
        <f>ROUND(I98*H98,2)</f>
        <v>0</v>
      </c>
      <c r="K98" s="206" t="s">
        <v>280</v>
      </c>
      <c r="L98" s="61"/>
      <c r="M98" s="211" t="s">
        <v>22</v>
      </c>
      <c r="N98" s="212" t="s">
        <v>47</v>
      </c>
      <c r="O98" s="42"/>
      <c r="P98" s="213">
        <f>O98*H98</f>
        <v>0</v>
      </c>
      <c r="Q98" s="213">
        <v>0</v>
      </c>
      <c r="R98" s="213">
        <f>Q98*H98</f>
        <v>0</v>
      </c>
      <c r="S98" s="213">
        <v>0</v>
      </c>
      <c r="T98" s="214">
        <f>S98*H98</f>
        <v>0</v>
      </c>
      <c r="AR98" s="24" t="s">
        <v>187</v>
      </c>
      <c r="AT98" s="24" t="s">
        <v>182</v>
      </c>
      <c r="AU98" s="24" t="s">
        <v>24</v>
      </c>
      <c r="AY98" s="24" t="s">
        <v>179</v>
      </c>
      <c r="BE98" s="215">
        <f>IF(N98="základní",J98,0)</f>
        <v>0</v>
      </c>
      <c r="BF98" s="215">
        <f>IF(N98="snížená",J98,0)</f>
        <v>0</v>
      </c>
      <c r="BG98" s="215">
        <f>IF(N98="zákl. přenesená",J98,0)</f>
        <v>0</v>
      </c>
      <c r="BH98" s="215">
        <f>IF(N98="sníž. přenesená",J98,0)</f>
        <v>0</v>
      </c>
      <c r="BI98" s="215">
        <f>IF(N98="nulová",J98,0)</f>
        <v>0</v>
      </c>
      <c r="BJ98" s="24" t="s">
        <v>24</v>
      </c>
      <c r="BK98" s="215">
        <f>ROUND(I98*H98,2)</f>
        <v>0</v>
      </c>
      <c r="BL98" s="24" t="s">
        <v>187</v>
      </c>
      <c r="BM98" s="24" t="s">
        <v>2975</v>
      </c>
    </row>
    <row r="99" spans="2:65" s="12" customFormat="1" ht="13.5">
      <c r="B99" s="216"/>
      <c r="C99" s="217"/>
      <c r="D99" s="218" t="s">
        <v>189</v>
      </c>
      <c r="E99" s="219" t="s">
        <v>22</v>
      </c>
      <c r="F99" s="220" t="s">
        <v>24</v>
      </c>
      <c r="G99" s="217"/>
      <c r="H99" s="221">
        <v>1</v>
      </c>
      <c r="I99" s="222"/>
      <c r="J99" s="217"/>
      <c r="K99" s="217"/>
      <c r="L99" s="223"/>
      <c r="M99" s="224"/>
      <c r="N99" s="225"/>
      <c r="O99" s="225"/>
      <c r="P99" s="225"/>
      <c r="Q99" s="225"/>
      <c r="R99" s="225"/>
      <c r="S99" s="225"/>
      <c r="T99" s="226"/>
      <c r="AT99" s="227" t="s">
        <v>189</v>
      </c>
      <c r="AU99" s="227" t="s">
        <v>24</v>
      </c>
      <c r="AV99" s="12" t="s">
        <v>84</v>
      </c>
      <c r="AW99" s="12" t="s">
        <v>39</v>
      </c>
      <c r="AX99" s="12" t="s">
        <v>76</v>
      </c>
      <c r="AY99" s="227" t="s">
        <v>179</v>
      </c>
    </row>
    <row r="100" spans="2:65" s="13" customFormat="1" ht="13.5">
      <c r="B100" s="228"/>
      <c r="C100" s="229"/>
      <c r="D100" s="218" t="s">
        <v>189</v>
      </c>
      <c r="E100" s="251" t="s">
        <v>22</v>
      </c>
      <c r="F100" s="252" t="s">
        <v>191</v>
      </c>
      <c r="G100" s="229"/>
      <c r="H100" s="253">
        <v>1</v>
      </c>
      <c r="I100" s="234"/>
      <c r="J100" s="229"/>
      <c r="K100" s="229"/>
      <c r="L100" s="235"/>
      <c r="M100" s="236"/>
      <c r="N100" s="237"/>
      <c r="O100" s="237"/>
      <c r="P100" s="237"/>
      <c r="Q100" s="237"/>
      <c r="R100" s="237"/>
      <c r="S100" s="237"/>
      <c r="T100" s="238"/>
      <c r="AT100" s="239" t="s">
        <v>189</v>
      </c>
      <c r="AU100" s="239" t="s">
        <v>24</v>
      </c>
      <c r="AV100" s="13" t="s">
        <v>187</v>
      </c>
      <c r="AW100" s="13" t="s">
        <v>39</v>
      </c>
      <c r="AX100" s="13" t="s">
        <v>24</v>
      </c>
      <c r="AY100" s="239" t="s">
        <v>179</v>
      </c>
    </row>
    <row r="101" spans="2:65" s="11" customFormat="1" ht="37.35" customHeight="1">
      <c r="B101" s="187"/>
      <c r="C101" s="188"/>
      <c r="D101" s="201" t="s">
        <v>75</v>
      </c>
      <c r="E101" s="273" t="s">
        <v>2976</v>
      </c>
      <c r="F101" s="273" t="s">
        <v>2977</v>
      </c>
      <c r="G101" s="188"/>
      <c r="H101" s="188"/>
      <c r="I101" s="191"/>
      <c r="J101" s="274">
        <f>BK101</f>
        <v>0</v>
      </c>
      <c r="K101" s="188"/>
      <c r="L101" s="193"/>
      <c r="M101" s="194"/>
      <c r="N101" s="195"/>
      <c r="O101" s="195"/>
      <c r="P101" s="196">
        <f>SUM(P102:P105)</f>
        <v>0</v>
      </c>
      <c r="Q101" s="195"/>
      <c r="R101" s="196">
        <f>SUM(R102:R105)</f>
        <v>0</v>
      </c>
      <c r="S101" s="195"/>
      <c r="T101" s="197">
        <f>SUM(T102:T105)</f>
        <v>0</v>
      </c>
      <c r="AR101" s="198" t="s">
        <v>24</v>
      </c>
      <c r="AT101" s="199" t="s">
        <v>75</v>
      </c>
      <c r="AU101" s="199" t="s">
        <v>76</v>
      </c>
      <c r="AY101" s="198" t="s">
        <v>179</v>
      </c>
      <c r="BK101" s="200">
        <f>SUM(BK102:BK105)</f>
        <v>0</v>
      </c>
    </row>
    <row r="102" spans="2:65" s="1" customFormat="1" ht="44.25" customHeight="1">
      <c r="B102" s="41"/>
      <c r="C102" s="204" t="s">
        <v>187</v>
      </c>
      <c r="D102" s="204" t="s">
        <v>182</v>
      </c>
      <c r="E102" s="205" t="s">
        <v>2978</v>
      </c>
      <c r="F102" s="206" t="s">
        <v>2979</v>
      </c>
      <c r="G102" s="207" t="s">
        <v>212</v>
      </c>
      <c r="H102" s="208">
        <v>8.9999999999999993E-3</v>
      </c>
      <c r="I102" s="209"/>
      <c r="J102" s="210">
        <f>ROUND(I102*H102,2)</f>
        <v>0</v>
      </c>
      <c r="K102" s="206" t="s">
        <v>186</v>
      </c>
      <c r="L102" s="61"/>
      <c r="M102" s="211" t="s">
        <v>22</v>
      </c>
      <c r="N102" s="212" t="s">
        <v>47</v>
      </c>
      <c r="O102" s="42"/>
      <c r="P102" s="213">
        <f>O102*H102</f>
        <v>0</v>
      </c>
      <c r="Q102" s="213">
        <v>0</v>
      </c>
      <c r="R102" s="213">
        <f>Q102*H102</f>
        <v>0</v>
      </c>
      <c r="S102" s="213">
        <v>0</v>
      </c>
      <c r="T102" s="214">
        <f>S102*H102</f>
        <v>0</v>
      </c>
      <c r="AR102" s="24" t="s">
        <v>187</v>
      </c>
      <c r="AT102" s="24" t="s">
        <v>182</v>
      </c>
      <c r="AU102" s="24" t="s">
        <v>24</v>
      </c>
      <c r="AY102" s="24" t="s">
        <v>179</v>
      </c>
      <c r="BE102" s="215">
        <f>IF(N102="základní",J102,0)</f>
        <v>0</v>
      </c>
      <c r="BF102" s="215">
        <f>IF(N102="snížená",J102,0)</f>
        <v>0</v>
      </c>
      <c r="BG102" s="215">
        <f>IF(N102="zákl. přenesená",J102,0)</f>
        <v>0</v>
      </c>
      <c r="BH102" s="215">
        <f>IF(N102="sníž. přenesená",J102,0)</f>
        <v>0</v>
      </c>
      <c r="BI102" s="215">
        <f>IF(N102="nulová",J102,0)</f>
        <v>0</v>
      </c>
      <c r="BJ102" s="24" t="s">
        <v>24</v>
      </c>
      <c r="BK102" s="215">
        <f>ROUND(I102*H102,2)</f>
        <v>0</v>
      </c>
      <c r="BL102" s="24" t="s">
        <v>187</v>
      </c>
      <c r="BM102" s="24" t="s">
        <v>2980</v>
      </c>
    </row>
    <row r="103" spans="2:65" s="1" customFormat="1" ht="81">
      <c r="B103" s="41"/>
      <c r="C103" s="63"/>
      <c r="D103" s="218" t="s">
        <v>2203</v>
      </c>
      <c r="E103" s="63"/>
      <c r="F103" s="267" t="s">
        <v>2981</v>
      </c>
      <c r="G103" s="63"/>
      <c r="H103" s="63"/>
      <c r="I103" s="172"/>
      <c r="J103" s="63"/>
      <c r="K103" s="63"/>
      <c r="L103" s="61"/>
      <c r="M103" s="268"/>
      <c r="N103" s="42"/>
      <c r="O103" s="42"/>
      <c r="P103" s="42"/>
      <c r="Q103" s="42"/>
      <c r="R103" s="42"/>
      <c r="S103" s="42"/>
      <c r="T103" s="78"/>
      <c r="AT103" s="24" t="s">
        <v>2203</v>
      </c>
      <c r="AU103" s="24" t="s">
        <v>24</v>
      </c>
    </row>
    <row r="104" spans="2:65" s="12" customFormat="1" ht="13.5">
      <c r="B104" s="216"/>
      <c r="C104" s="217"/>
      <c r="D104" s="218" t="s">
        <v>189</v>
      </c>
      <c r="E104" s="219" t="s">
        <v>22</v>
      </c>
      <c r="F104" s="220" t="s">
        <v>2982</v>
      </c>
      <c r="G104" s="217"/>
      <c r="H104" s="221">
        <v>8.9999999999999993E-3</v>
      </c>
      <c r="I104" s="222"/>
      <c r="J104" s="217"/>
      <c r="K104" s="217"/>
      <c r="L104" s="223"/>
      <c r="M104" s="224"/>
      <c r="N104" s="225"/>
      <c r="O104" s="225"/>
      <c r="P104" s="225"/>
      <c r="Q104" s="225"/>
      <c r="R104" s="225"/>
      <c r="S104" s="225"/>
      <c r="T104" s="226"/>
      <c r="AT104" s="227" t="s">
        <v>189</v>
      </c>
      <c r="AU104" s="227" t="s">
        <v>24</v>
      </c>
      <c r="AV104" s="12" t="s">
        <v>84</v>
      </c>
      <c r="AW104" s="12" t="s">
        <v>39</v>
      </c>
      <c r="AX104" s="12" t="s">
        <v>76</v>
      </c>
      <c r="AY104" s="227" t="s">
        <v>179</v>
      </c>
    </row>
    <row r="105" spans="2:65" s="13" customFormat="1" ht="13.5">
      <c r="B105" s="228"/>
      <c r="C105" s="229"/>
      <c r="D105" s="218" t="s">
        <v>189</v>
      </c>
      <c r="E105" s="251" t="s">
        <v>22</v>
      </c>
      <c r="F105" s="252" t="s">
        <v>191</v>
      </c>
      <c r="G105" s="229"/>
      <c r="H105" s="253">
        <v>8.9999999999999993E-3</v>
      </c>
      <c r="I105" s="234"/>
      <c r="J105" s="229"/>
      <c r="K105" s="229"/>
      <c r="L105" s="235"/>
      <c r="M105" s="236"/>
      <c r="N105" s="237"/>
      <c r="O105" s="237"/>
      <c r="P105" s="237"/>
      <c r="Q105" s="237"/>
      <c r="R105" s="237"/>
      <c r="S105" s="237"/>
      <c r="T105" s="238"/>
      <c r="AT105" s="239" t="s">
        <v>189</v>
      </c>
      <c r="AU105" s="239" t="s">
        <v>24</v>
      </c>
      <c r="AV105" s="13" t="s">
        <v>187</v>
      </c>
      <c r="AW105" s="13" t="s">
        <v>39</v>
      </c>
      <c r="AX105" s="13" t="s">
        <v>24</v>
      </c>
      <c r="AY105" s="239" t="s">
        <v>179</v>
      </c>
    </row>
    <row r="106" spans="2:65" s="11" customFormat="1" ht="37.35" customHeight="1">
      <c r="B106" s="187"/>
      <c r="C106" s="188"/>
      <c r="D106" s="201" t="s">
        <v>75</v>
      </c>
      <c r="E106" s="273" t="s">
        <v>990</v>
      </c>
      <c r="F106" s="273" t="s">
        <v>991</v>
      </c>
      <c r="G106" s="188"/>
      <c r="H106" s="188"/>
      <c r="I106" s="191"/>
      <c r="J106" s="274">
        <f>BK106</f>
        <v>0</v>
      </c>
      <c r="K106" s="188"/>
      <c r="L106" s="193"/>
      <c r="M106" s="194"/>
      <c r="N106" s="195"/>
      <c r="O106" s="195"/>
      <c r="P106" s="196">
        <f>SUM(P107:P162)</f>
        <v>0</v>
      </c>
      <c r="Q106" s="195"/>
      <c r="R106" s="196">
        <f>SUM(R107:R162)</f>
        <v>8.9399999999999993E-2</v>
      </c>
      <c r="S106" s="195"/>
      <c r="T106" s="197">
        <f>SUM(T107:T162)</f>
        <v>0</v>
      </c>
      <c r="AR106" s="198" t="s">
        <v>24</v>
      </c>
      <c r="AT106" s="199" t="s">
        <v>75</v>
      </c>
      <c r="AU106" s="199" t="s">
        <v>76</v>
      </c>
      <c r="AY106" s="198" t="s">
        <v>179</v>
      </c>
      <c r="BK106" s="200">
        <f>SUM(BK107:BK162)</f>
        <v>0</v>
      </c>
    </row>
    <row r="107" spans="2:65" s="1" customFormat="1" ht="31.5" customHeight="1">
      <c r="B107" s="41"/>
      <c r="C107" s="204" t="s">
        <v>203</v>
      </c>
      <c r="D107" s="204" t="s">
        <v>182</v>
      </c>
      <c r="E107" s="205" t="s">
        <v>2983</v>
      </c>
      <c r="F107" s="206" t="s">
        <v>2984</v>
      </c>
      <c r="G107" s="207" t="s">
        <v>185</v>
      </c>
      <c r="H107" s="208">
        <v>18</v>
      </c>
      <c r="I107" s="209"/>
      <c r="J107" s="210">
        <f>ROUND(I107*H107,2)</f>
        <v>0</v>
      </c>
      <c r="K107" s="206" t="s">
        <v>280</v>
      </c>
      <c r="L107" s="61"/>
      <c r="M107" s="211" t="s">
        <v>22</v>
      </c>
      <c r="N107" s="212" t="s">
        <v>47</v>
      </c>
      <c r="O107" s="42"/>
      <c r="P107" s="213">
        <f>O107*H107</f>
        <v>0</v>
      </c>
      <c r="Q107" s="213">
        <v>0</v>
      </c>
      <c r="R107" s="213">
        <f>Q107*H107</f>
        <v>0</v>
      </c>
      <c r="S107" s="213">
        <v>0</v>
      </c>
      <c r="T107" s="214">
        <f>S107*H107</f>
        <v>0</v>
      </c>
      <c r="AR107" s="24" t="s">
        <v>266</v>
      </c>
      <c r="AT107" s="24" t="s">
        <v>182</v>
      </c>
      <c r="AU107" s="24" t="s">
        <v>24</v>
      </c>
      <c r="AY107" s="24" t="s">
        <v>179</v>
      </c>
      <c r="BE107" s="215">
        <f>IF(N107="základní",J107,0)</f>
        <v>0</v>
      </c>
      <c r="BF107" s="215">
        <f>IF(N107="snížená",J107,0)</f>
        <v>0</v>
      </c>
      <c r="BG107" s="215">
        <f>IF(N107="zákl. přenesená",J107,0)</f>
        <v>0</v>
      </c>
      <c r="BH107" s="215">
        <f>IF(N107="sníž. přenesená",J107,0)</f>
        <v>0</v>
      </c>
      <c r="BI107" s="215">
        <f>IF(N107="nulová",J107,0)</f>
        <v>0</v>
      </c>
      <c r="BJ107" s="24" t="s">
        <v>24</v>
      </c>
      <c r="BK107" s="215">
        <f>ROUND(I107*H107,2)</f>
        <v>0</v>
      </c>
      <c r="BL107" s="24" t="s">
        <v>266</v>
      </c>
      <c r="BM107" s="24" t="s">
        <v>2985</v>
      </c>
    </row>
    <row r="108" spans="2:65" s="14" customFormat="1" ht="13.5">
      <c r="B108" s="240"/>
      <c r="C108" s="241"/>
      <c r="D108" s="218" t="s">
        <v>189</v>
      </c>
      <c r="E108" s="242" t="s">
        <v>22</v>
      </c>
      <c r="F108" s="243" t="s">
        <v>2986</v>
      </c>
      <c r="G108" s="241"/>
      <c r="H108" s="244" t="s">
        <v>22</v>
      </c>
      <c r="I108" s="245"/>
      <c r="J108" s="241"/>
      <c r="K108" s="241"/>
      <c r="L108" s="246"/>
      <c r="M108" s="247"/>
      <c r="N108" s="248"/>
      <c r="O108" s="248"/>
      <c r="P108" s="248"/>
      <c r="Q108" s="248"/>
      <c r="R108" s="248"/>
      <c r="S108" s="248"/>
      <c r="T108" s="249"/>
      <c r="AT108" s="250" t="s">
        <v>189</v>
      </c>
      <c r="AU108" s="250" t="s">
        <v>24</v>
      </c>
      <c r="AV108" s="14" t="s">
        <v>24</v>
      </c>
      <c r="AW108" s="14" t="s">
        <v>39</v>
      </c>
      <c r="AX108" s="14" t="s">
        <v>76</v>
      </c>
      <c r="AY108" s="250" t="s">
        <v>179</v>
      </c>
    </row>
    <row r="109" spans="2:65" s="12" customFormat="1" ht="13.5">
      <c r="B109" s="216"/>
      <c r="C109" s="217"/>
      <c r="D109" s="218" t="s">
        <v>189</v>
      </c>
      <c r="E109" s="219" t="s">
        <v>22</v>
      </c>
      <c r="F109" s="220" t="s">
        <v>270</v>
      </c>
      <c r="G109" s="217"/>
      <c r="H109" s="221">
        <v>18</v>
      </c>
      <c r="I109" s="222"/>
      <c r="J109" s="217"/>
      <c r="K109" s="217"/>
      <c r="L109" s="223"/>
      <c r="M109" s="224"/>
      <c r="N109" s="225"/>
      <c r="O109" s="225"/>
      <c r="P109" s="225"/>
      <c r="Q109" s="225"/>
      <c r="R109" s="225"/>
      <c r="S109" s="225"/>
      <c r="T109" s="226"/>
      <c r="AT109" s="227" t="s">
        <v>189</v>
      </c>
      <c r="AU109" s="227" t="s">
        <v>24</v>
      </c>
      <c r="AV109" s="12" t="s">
        <v>84</v>
      </c>
      <c r="AW109" s="12" t="s">
        <v>39</v>
      </c>
      <c r="AX109" s="12" t="s">
        <v>76</v>
      </c>
      <c r="AY109" s="227" t="s">
        <v>179</v>
      </c>
    </row>
    <row r="110" spans="2:65" s="13" customFormat="1" ht="13.5">
      <c r="B110" s="228"/>
      <c r="C110" s="229"/>
      <c r="D110" s="230" t="s">
        <v>189</v>
      </c>
      <c r="E110" s="231" t="s">
        <v>22</v>
      </c>
      <c r="F110" s="232" t="s">
        <v>191</v>
      </c>
      <c r="G110" s="229"/>
      <c r="H110" s="233">
        <v>18</v>
      </c>
      <c r="I110" s="234"/>
      <c r="J110" s="229"/>
      <c r="K110" s="229"/>
      <c r="L110" s="235"/>
      <c r="M110" s="236"/>
      <c r="N110" s="237"/>
      <c r="O110" s="237"/>
      <c r="P110" s="237"/>
      <c r="Q110" s="237"/>
      <c r="R110" s="237"/>
      <c r="S110" s="237"/>
      <c r="T110" s="238"/>
      <c r="AT110" s="239" t="s">
        <v>189</v>
      </c>
      <c r="AU110" s="239" t="s">
        <v>24</v>
      </c>
      <c r="AV110" s="13" t="s">
        <v>187</v>
      </c>
      <c r="AW110" s="13" t="s">
        <v>39</v>
      </c>
      <c r="AX110" s="13" t="s">
        <v>24</v>
      </c>
      <c r="AY110" s="239" t="s">
        <v>179</v>
      </c>
    </row>
    <row r="111" spans="2:65" s="1" customFormat="1" ht="146.25" customHeight="1">
      <c r="B111" s="41"/>
      <c r="C111" s="254" t="s">
        <v>195</v>
      </c>
      <c r="D111" s="254" t="s">
        <v>267</v>
      </c>
      <c r="E111" s="255" t="s">
        <v>2987</v>
      </c>
      <c r="F111" s="256" t="s">
        <v>2988</v>
      </c>
      <c r="G111" s="257" t="s">
        <v>185</v>
      </c>
      <c r="H111" s="258">
        <v>7</v>
      </c>
      <c r="I111" s="259"/>
      <c r="J111" s="260">
        <f>ROUND(I111*H111,2)</f>
        <v>0</v>
      </c>
      <c r="K111" s="256" t="s">
        <v>280</v>
      </c>
      <c r="L111" s="261"/>
      <c r="M111" s="262" t="s">
        <v>22</v>
      </c>
      <c r="N111" s="263" t="s">
        <v>47</v>
      </c>
      <c r="O111" s="42"/>
      <c r="P111" s="213">
        <f>O111*H111</f>
        <v>0</v>
      </c>
      <c r="Q111" s="213">
        <v>0</v>
      </c>
      <c r="R111" s="213">
        <f>Q111*H111</f>
        <v>0</v>
      </c>
      <c r="S111" s="213">
        <v>0</v>
      </c>
      <c r="T111" s="214">
        <f>S111*H111</f>
        <v>0</v>
      </c>
      <c r="AR111" s="24" t="s">
        <v>311</v>
      </c>
      <c r="AT111" s="24" t="s">
        <v>267</v>
      </c>
      <c r="AU111" s="24" t="s">
        <v>24</v>
      </c>
      <c r="AY111" s="24" t="s">
        <v>179</v>
      </c>
      <c r="BE111" s="215">
        <f>IF(N111="základní",J111,0)</f>
        <v>0</v>
      </c>
      <c r="BF111" s="215">
        <f>IF(N111="snížená",J111,0)</f>
        <v>0</v>
      </c>
      <c r="BG111" s="215">
        <f>IF(N111="zákl. přenesená",J111,0)</f>
        <v>0</v>
      </c>
      <c r="BH111" s="215">
        <f>IF(N111="sníž. přenesená",J111,0)</f>
        <v>0</v>
      </c>
      <c r="BI111" s="215">
        <f>IF(N111="nulová",J111,0)</f>
        <v>0</v>
      </c>
      <c r="BJ111" s="24" t="s">
        <v>24</v>
      </c>
      <c r="BK111" s="215">
        <f>ROUND(I111*H111,2)</f>
        <v>0</v>
      </c>
      <c r="BL111" s="24" t="s">
        <v>266</v>
      </c>
      <c r="BM111" s="24" t="s">
        <v>2989</v>
      </c>
    </row>
    <row r="112" spans="2:65" s="12" customFormat="1" ht="13.5">
      <c r="B112" s="216"/>
      <c r="C112" s="217"/>
      <c r="D112" s="218" t="s">
        <v>189</v>
      </c>
      <c r="E112" s="219" t="s">
        <v>22</v>
      </c>
      <c r="F112" s="220" t="s">
        <v>215</v>
      </c>
      <c r="G112" s="217"/>
      <c r="H112" s="221">
        <v>7</v>
      </c>
      <c r="I112" s="222"/>
      <c r="J112" s="217"/>
      <c r="K112" s="217"/>
      <c r="L112" s="223"/>
      <c r="M112" s="224"/>
      <c r="N112" s="225"/>
      <c r="O112" s="225"/>
      <c r="P112" s="225"/>
      <c r="Q112" s="225"/>
      <c r="R112" s="225"/>
      <c r="S112" s="225"/>
      <c r="T112" s="226"/>
      <c r="AT112" s="227" t="s">
        <v>189</v>
      </c>
      <c r="AU112" s="227" t="s">
        <v>24</v>
      </c>
      <c r="AV112" s="12" t="s">
        <v>84</v>
      </c>
      <c r="AW112" s="12" t="s">
        <v>39</v>
      </c>
      <c r="AX112" s="12" t="s">
        <v>76</v>
      </c>
      <c r="AY112" s="227" t="s">
        <v>179</v>
      </c>
    </row>
    <row r="113" spans="2:65" s="13" customFormat="1" ht="13.5">
      <c r="B113" s="228"/>
      <c r="C113" s="229"/>
      <c r="D113" s="230" t="s">
        <v>189</v>
      </c>
      <c r="E113" s="231" t="s">
        <v>22</v>
      </c>
      <c r="F113" s="232" t="s">
        <v>191</v>
      </c>
      <c r="G113" s="229"/>
      <c r="H113" s="233">
        <v>7</v>
      </c>
      <c r="I113" s="234"/>
      <c r="J113" s="229"/>
      <c r="K113" s="229"/>
      <c r="L113" s="235"/>
      <c r="M113" s="236"/>
      <c r="N113" s="237"/>
      <c r="O113" s="237"/>
      <c r="P113" s="237"/>
      <c r="Q113" s="237"/>
      <c r="R113" s="237"/>
      <c r="S113" s="237"/>
      <c r="T113" s="238"/>
      <c r="AT113" s="239" t="s">
        <v>189</v>
      </c>
      <c r="AU113" s="239" t="s">
        <v>24</v>
      </c>
      <c r="AV113" s="13" t="s">
        <v>187</v>
      </c>
      <c r="AW113" s="13" t="s">
        <v>39</v>
      </c>
      <c r="AX113" s="13" t="s">
        <v>24</v>
      </c>
      <c r="AY113" s="239" t="s">
        <v>179</v>
      </c>
    </row>
    <row r="114" spans="2:65" s="1" customFormat="1" ht="31.5" customHeight="1">
      <c r="B114" s="41"/>
      <c r="C114" s="254" t="s">
        <v>215</v>
      </c>
      <c r="D114" s="254" t="s">
        <v>267</v>
      </c>
      <c r="E114" s="255" t="s">
        <v>2990</v>
      </c>
      <c r="F114" s="256" t="s">
        <v>2991</v>
      </c>
      <c r="G114" s="257" t="s">
        <v>185</v>
      </c>
      <c r="H114" s="258">
        <v>7</v>
      </c>
      <c r="I114" s="259"/>
      <c r="J114" s="260">
        <f>ROUND(I114*H114,2)</f>
        <v>0</v>
      </c>
      <c r="K114" s="256" t="s">
        <v>280</v>
      </c>
      <c r="L114" s="261"/>
      <c r="M114" s="262" t="s">
        <v>22</v>
      </c>
      <c r="N114" s="263" t="s">
        <v>47</v>
      </c>
      <c r="O114" s="42"/>
      <c r="P114" s="213">
        <f>O114*H114</f>
        <v>0</v>
      </c>
      <c r="Q114" s="213">
        <v>0</v>
      </c>
      <c r="R114" s="213">
        <f>Q114*H114</f>
        <v>0</v>
      </c>
      <c r="S114" s="213">
        <v>0</v>
      </c>
      <c r="T114" s="214">
        <f>S114*H114</f>
        <v>0</v>
      </c>
      <c r="AR114" s="24" t="s">
        <v>311</v>
      </c>
      <c r="AT114" s="24" t="s">
        <v>267</v>
      </c>
      <c r="AU114" s="24" t="s">
        <v>24</v>
      </c>
      <c r="AY114" s="24" t="s">
        <v>179</v>
      </c>
      <c r="BE114" s="215">
        <f>IF(N114="základní",J114,0)</f>
        <v>0</v>
      </c>
      <c r="BF114" s="215">
        <f>IF(N114="snížená",J114,0)</f>
        <v>0</v>
      </c>
      <c r="BG114" s="215">
        <f>IF(N114="zákl. přenesená",J114,0)</f>
        <v>0</v>
      </c>
      <c r="BH114" s="215">
        <f>IF(N114="sníž. přenesená",J114,0)</f>
        <v>0</v>
      </c>
      <c r="BI114" s="215">
        <f>IF(N114="nulová",J114,0)</f>
        <v>0</v>
      </c>
      <c r="BJ114" s="24" t="s">
        <v>24</v>
      </c>
      <c r="BK114" s="215">
        <f>ROUND(I114*H114,2)</f>
        <v>0</v>
      </c>
      <c r="BL114" s="24" t="s">
        <v>266</v>
      </c>
      <c r="BM114" s="24" t="s">
        <v>2992</v>
      </c>
    </row>
    <row r="115" spans="2:65" s="12" customFormat="1" ht="13.5">
      <c r="B115" s="216"/>
      <c r="C115" s="217"/>
      <c r="D115" s="218" t="s">
        <v>189</v>
      </c>
      <c r="E115" s="219" t="s">
        <v>22</v>
      </c>
      <c r="F115" s="220" t="s">
        <v>215</v>
      </c>
      <c r="G115" s="217"/>
      <c r="H115" s="221">
        <v>7</v>
      </c>
      <c r="I115" s="222"/>
      <c r="J115" s="217"/>
      <c r="K115" s="217"/>
      <c r="L115" s="223"/>
      <c r="M115" s="224"/>
      <c r="N115" s="225"/>
      <c r="O115" s="225"/>
      <c r="P115" s="225"/>
      <c r="Q115" s="225"/>
      <c r="R115" s="225"/>
      <c r="S115" s="225"/>
      <c r="T115" s="226"/>
      <c r="AT115" s="227" t="s">
        <v>189</v>
      </c>
      <c r="AU115" s="227" t="s">
        <v>24</v>
      </c>
      <c r="AV115" s="12" t="s">
        <v>84</v>
      </c>
      <c r="AW115" s="12" t="s">
        <v>39</v>
      </c>
      <c r="AX115" s="12" t="s">
        <v>76</v>
      </c>
      <c r="AY115" s="227" t="s">
        <v>179</v>
      </c>
    </row>
    <row r="116" spans="2:65" s="13" customFormat="1" ht="13.5">
      <c r="B116" s="228"/>
      <c r="C116" s="229"/>
      <c r="D116" s="230" t="s">
        <v>189</v>
      </c>
      <c r="E116" s="231" t="s">
        <v>22</v>
      </c>
      <c r="F116" s="232" t="s">
        <v>191</v>
      </c>
      <c r="G116" s="229"/>
      <c r="H116" s="233">
        <v>7</v>
      </c>
      <c r="I116" s="234"/>
      <c r="J116" s="229"/>
      <c r="K116" s="229"/>
      <c r="L116" s="235"/>
      <c r="M116" s="236"/>
      <c r="N116" s="237"/>
      <c r="O116" s="237"/>
      <c r="P116" s="237"/>
      <c r="Q116" s="237"/>
      <c r="R116" s="237"/>
      <c r="S116" s="237"/>
      <c r="T116" s="238"/>
      <c r="AT116" s="239" t="s">
        <v>189</v>
      </c>
      <c r="AU116" s="239" t="s">
        <v>24</v>
      </c>
      <c r="AV116" s="13" t="s">
        <v>187</v>
      </c>
      <c r="AW116" s="13" t="s">
        <v>39</v>
      </c>
      <c r="AX116" s="13" t="s">
        <v>24</v>
      </c>
      <c r="AY116" s="239" t="s">
        <v>179</v>
      </c>
    </row>
    <row r="117" spans="2:65" s="1" customFormat="1" ht="146.25" customHeight="1">
      <c r="B117" s="41"/>
      <c r="C117" s="254" t="s">
        <v>200</v>
      </c>
      <c r="D117" s="254" t="s">
        <v>267</v>
      </c>
      <c r="E117" s="255" t="s">
        <v>2993</v>
      </c>
      <c r="F117" s="256" t="s">
        <v>2994</v>
      </c>
      <c r="G117" s="257" t="s">
        <v>185</v>
      </c>
      <c r="H117" s="258">
        <v>1.5</v>
      </c>
      <c r="I117" s="259"/>
      <c r="J117" s="260">
        <f>ROUND(I117*H117,2)</f>
        <v>0</v>
      </c>
      <c r="K117" s="256" t="s">
        <v>280</v>
      </c>
      <c r="L117" s="261"/>
      <c r="M117" s="262" t="s">
        <v>22</v>
      </c>
      <c r="N117" s="263" t="s">
        <v>47</v>
      </c>
      <c r="O117" s="42"/>
      <c r="P117" s="213">
        <f>O117*H117</f>
        <v>0</v>
      </c>
      <c r="Q117" s="213">
        <v>0</v>
      </c>
      <c r="R117" s="213">
        <f>Q117*H117</f>
        <v>0</v>
      </c>
      <c r="S117" s="213">
        <v>0</v>
      </c>
      <c r="T117" s="214">
        <f>S117*H117</f>
        <v>0</v>
      </c>
      <c r="AR117" s="24" t="s">
        <v>311</v>
      </c>
      <c r="AT117" s="24" t="s">
        <v>267</v>
      </c>
      <c r="AU117" s="24" t="s">
        <v>24</v>
      </c>
      <c r="AY117" s="24" t="s">
        <v>179</v>
      </c>
      <c r="BE117" s="215">
        <f>IF(N117="základní",J117,0)</f>
        <v>0</v>
      </c>
      <c r="BF117" s="215">
        <f>IF(N117="snížená",J117,0)</f>
        <v>0</v>
      </c>
      <c r="BG117" s="215">
        <f>IF(N117="zákl. přenesená",J117,0)</f>
        <v>0</v>
      </c>
      <c r="BH117" s="215">
        <f>IF(N117="sníž. přenesená",J117,0)</f>
        <v>0</v>
      </c>
      <c r="BI117" s="215">
        <f>IF(N117="nulová",J117,0)</f>
        <v>0</v>
      </c>
      <c r="BJ117" s="24" t="s">
        <v>24</v>
      </c>
      <c r="BK117" s="215">
        <f>ROUND(I117*H117,2)</f>
        <v>0</v>
      </c>
      <c r="BL117" s="24" t="s">
        <v>266</v>
      </c>
      <c r="BM117" s="24" t="s">
        <v>2995</v>
      </c>
    </row>
    <row r="118" spans="2:65" s="12" customFormat="1" ht="13.5">
      <c r="B118" s="216"/>
      <c r="C118" s="217"/>
      <c r="D118" s="218" t="s">
        <v>189</v>
      </c>
      <c r="E118" s="219" t="s">
        <v>22</v>
      </c>
      <c r="F118" s="220" t="s">
        <v>1589</v>
      </c>
      <c r="G118" s="217"/>
      <c r="H118" s="221">
        <v>1.5</v>
      </c>
      <c r="I118" s="222"/>
      <c r="J118" s="217"/>
      <c r="K118" s="217"/>
      <c r="L118" s="223"/>
      <c r="M118" s="224"/>
      <c r="N118" s="225"/>
      <c r="O118" s="225"/>
      <c r="P118" s="225"/>
      <c r="Q118" s="225"/>
      <c r="R118" s="225"/>
      <c r="S118" s="225"/>
      <c r="T118" s="226"/>
      <c r="AT118" s="227" t="s">
        <v>189</v>
      </c>
      <c r="AU118" s="227" t="s">
        <v>24</v>
      </c>
      <c r="AV118" s="12" t="s">
        <v>84</v>
      </c>
      <c r="AW118" s="12" t="s">
        <v>39</v>
      </c>
      <c r="AX118" s="12" t="s">
        <v>76</v>
      </c>
      <c r="AY118" s="227" t="s">
        <v>179</v>
      </c>
    </row>
    <row r="119" spans="2:65" s="13" customFormat="1" ht="13.5">
      <c r="B119" s="228"/>
      <c r="C119" s="229"/>
      <c r="D119" s="230" t="s">
        <v>189</v>
      </c>
      <c r="E119" s="231" t="s">
        <v>22</v>
      </c>
      <c r="F119" s="232" t="s">
        <v>191</v>
      </c>
      <c r="G119" s="229"/>
      <c r="H119" s="233">
        <v>1.5</v>
      </c>
      <c r="I119" s="234"/>
      <c r="J119" s="229"/>
      <c r="K119" s="229"/>
      <c r="L119" s="235"/>
      <c r="M119" s="236"/>
      <c r="N119" s="237"/>
      <c r="O119" s="237"/>
      <c r="P119" s="237"/>
      <c r="Q119" s="237"/>
      <c r="R119" s="237"/>
      <c r="S119" s="237"/>
      <c r="T119" s="238"/>
      <c r="AT119" s="239" t="s">
        <v>189</v>
      </c>
      <c r="AU119" s="239" t="s">
        <v>24</v>
      </c>
      <c r="AV119" s="13" t="s">
        <v>187</v>
      </c>
      <c r="AW119" s="13" t="s">
        <v>39</v>
      </c>
      <c r="AX119" s="13" t="s">
        <v>24</v>
      </c>
      <c r="AY119" s="239" t="s">
        <v>179</v>
      </c>
    </row>
    <row r="120" spans="2:65" s="1" customFormat="1" ht="31.5" customHeight="1">
      <c r="B120" s="41"/>
      <c r="C120" s="254" t="s">
        <v>224</v>
      </c>
      <c r="D120" s="254" t="s">
        <v>267</v>
      </c>
      <c r="E120" s="255" t="s">
        <v>2996</v>
      </c>
      <c r="F120" s="256" t="s">
        <v>2997</v>
      </c>
      <c r="G120" s="257" t="s">
        <v>185</v>
      </c>
      <c r="H120" s="258">
        <v>1.5</v>
      </c>
      <c r="I120" s="259"/>
      <c r="J120" s="260">
        <f>ROUND(I120*H120,2)</f>
        <v>0</v>
      </c>
      <c r="K120" s="256" t="s">
        <v>280</v>
      </c>
      <c r="L120" s="261"/>
      <c r="M120" s="262" t="s">
        <v>22</v>
      </c>
      <c r="N120" s="263" t="s">
        <v>47</v>
      </c>
      <c r="O120" s="42"/>
      <c r="P120" s="213">
        <f>O120*H120</f>
        <v>0</v>
      </c>
      <c r="Q120" s="213">
        <v>0</v>
      </c>
      <c r="R120" s="213">
        <f>Q120*H120</f>
        <v>0</v>
      </c>
      <c r="S120" s="213">
        <v>0</v>
      </c>
      <c r="T120" s="214">
        <f>S120*H120</f>
        <v>0</v>
      </c>
      <c r="AR120" s="24" t="s">
        <v>311</v>
      </c>
      <c r="AT120" s="24" t="s">
        <v>267</v>
      </c>
      <c r="AU120" s="24" t="s">
        <v>24</v>
      </c>
      <c r="AY120" s="24" t="s">
        <v>179</v>
      </c>
      <c r="BE120" s="215">
        <f>IF(N120="základní",J120,0)</f>
        <v>0</v>
      </c>
      <c r="BF120" s="215">
        <f>IF(N120="snížená",J120,0)</f>
        <v>0</v>
      </c>
      <c r="BG120" s="215">
        <f>IF(N120="zákl. přenesená",J120,0)</f>
        <v>0</v>
      </c>
      <c r="BH120" s="215">
        <f>IF(N120="sníž. přenesená",J120,0)</f>
        <v>0</v>
      </c>
      <c r="BI120" s="215">
        <f>IF(N120="nulová",J120,0)</f>
        <v>0</v>
      </c>
      <c r="BJ120" s="24" t="s">
        <v>24</v>
      </c>
      <c r="BK120" s="215">
        <f>ROUND(I120*H120,2)</f>
        <v>0</v>
      </c>
      <c r="BL120" s="24" t="s">
        <v>266</v>
      </c>
      <c r="BM120" s="24" t="s">
        <v>2998</v>
      </c>
    </row>
    <row r="121" spans="2:65" s="12" customFormat="1" ht="13.5">
      <c r="B121" s="216"/>
      <c r="C121" s="217"/>
      <c r="D121" s="218" t="s">
        <v>189</v>
      </c>
      <c r="E121" s="219" t="s">
        <v>22</v>
      </c>
      <c r="F121" s="220" t="s">
        <v>1589</v>
      </c>
      <c r="G121" s="217"/>
      <c r="H121" s="221">
        <v>1.5</v>
      </c>
      <c r="I121" s="222"/>
      <c r="J121" s="217"/>
      <c r="K121" s="217"/>
      <c r="L121" s="223"/>
      <c r="M121" s="224"/>
      <c r="N121" s="225"/>
      <c r="O121" s="225"/>
      <c r="P121" s="225"/>
      <c r="Q121" s="225"/>
      <c r="R121" s="225"/>
      <c r="S121" s="225"/>
      <c r="T121" s="226"/>
      <c r="AT121" s="227" t="s">
        <v>189</v>
      </c>
      <c r="AU121" s="227" t="s">
        <v>24</v>
      </c>
      <c r="AV121" s="12" t="s">
        <v>84</v>
      </c>
      <c r="AW121" s="12" t="s">
        <v>39</v>
      </c>
      <c r="AX121" s="12" t="s">
        <v>76</v>
      </c>
      <c r="AY121" s="227" t="s">
        <v>179</v>
      </c>
    </row>
    <row r="122" spans="2:65" s="13" customFormat="1" ht="13.5">
      <c r="B122" s="228"/>
      <c r="C122" s="229"/>
      <c r="D122" s="230" t="s">
        <v>189</v>
      </c>
      <c r="E122" s="231" t="s">
        <v>22</v>
      </c>
      <c r="F122" s="232" t="s">
        <v>191</v>
      </c>
      <c r="G122" s="229"/>
      <c r="H122" s="233">
        <v>1.5</v>
      </c>
      <c r="I122" s="234"/>
      <c r="J122" s="229"/>
      <c r="K122" s="229"/>
      <c r="L122" s="235"/>
      <c r="M122" s="236"/>
      <c r="N122" s="237"/>
      <c r="O122" s="237"/>
      <c r="P122" s="237"/>
      <c r="Q122" s="237"/>
      <c r="R122" s="237"/>
      <c r="S122" s="237"/>
      <c r="T122" s="238"/>
      <c r="AT122" s="239" t="s">
        <v>189</v>
      </c>
      <c r="AU122" s="239" t="s">
        <v>24</v>
      </c>
      <c r="AV122" s="13" t="s">
        <v>187</v>
      </c>
      <c r="AW122" s="13" t="s">
        <v>39</v>
      </c>
      <c r="AX122" s="13" t="s">
        <v>24</v>
      </c>
      <c r="AY122" s="239" t="s">
        <v>179</v>
      </c>
    </row>
    <row r="123" spans="2:65" s="1" customFormat="1" ht="44.25" customHeight="1">
      <c r="B123" s="41"/>
      <c r="C123" s="254" t="s">
        <v>29</v>
      </c>
      <c r="D123" s="254" t="s">
        <v>267</v>
      </c>
      <c r="E123" s="255" t="s">
        <v>2999</v>
      </c>
      <c r="F123" s="256" t="s">
        <v>3000</v>
      </c>
      <c r="G123" s="257" t="s">
        <v>185</v>
      </c>
      <c r="H123" s="258">
        <v>18</v>
      </c>
      <c r="I123" s="259"/>
      <c r="J123" s="260">
        <f>ROUND(I123*H123,2)</f>
        <v>0</v>
      </c>
      <c r="K123" s="256" t="s">
        <v>280</v>
      </c>
      <c r="L123" s="261"/>
      <c r="M123" s="262" t="s">
        <v>22</v>
      </c>
      <c r="N123" s="263" t="s">
        <v>47</v>
      </c>
      <c r="O123" s="42"/>
      <c r="P123" s="213">
        <f>O123*H123</f>
        <v>0</v>
      </c>
      <c r="Q123" s="213">
        <v>5.9999999999999995E-4</v>
      </c>
      <c r="R123" s="213">
        <f>Q123*H123</f>
        <v>1.0799999999999999E-2</v>
      </c>
      <c r="S123" s="213">
        <v>0</v>
      </c>
      <c r="T123" s="214">
        <f>S123*H123</f>
        <v>0</v>
      </c>
      <c r="AR123" s="24" t="s">
        <v>311</v>
      </c>
      <c r="AT123" s="24" t="s">
        <v>267</v>
      </c>
      <c r="AU123" s="24" t="s">
        <v>24</v>
      </c>
      <c r="AY123" s="24" t="s">
        <v>179</v>
      </c>
      <c r="BE123" s="215">
        <f>IF(N123="základní",J123,0)</f>
        <v>0</v>
      </c>
      <c r="BF123" s="215">
        <f>IF(N123="snížená",J123,0)</f>
        <v>0</v>
      </c>
      <c r="BG123" s="215">
        <f>IF(N123="zákl. přenesená",J123,0)</f>
        <v>0</v>
      </c>
      <c r="BH123" s="215">
        <f>IF(N123="sníž. přenesená",J123,0)</f>
        <v>0</v>
      </c>
      <c r="BI123" s="215">
        <f>IF(N123="nulová",J123,0)</f>
        <v>0</v>
      </c>
      <c r="BJ123" s="24" t="s">
        <v>24</v>
      </c>
      <c r="BK123" s="215">
        <f>ROUND(I123*H123,2)</f>
        <v>0</v>
      </c>
      <c r="BL123" s="24" t="s">
        <v>266</v>
      </c>
      <c r="BM123" s="24" t="s">
        <v>3001</v>
      </c>
    </row>
    <row r="124" spans="2:65" s="14" customFormat="1" ht="13.5">
      <c r="B124" s="240"/>
      <c r="C124" s="241"/>
      <c r="D124" s="218" t="s">
        <v>189</v>
      </c>
      <c r="E124" s="242" t="s">
        <v>22</v>
      </c>
      <c r="F124" s="243" t="s">
        <v>3002</v>
      </c>
      <c r="G124" s="241"/>
      <c r="H124" s="244" t="s">
        <v>22</v>
      </c>
      <c r="I124" s="245"/>
      <c r="J124" s="241"/>
      <c r="K124" s="241"/>
      <c r="L124" s="246"/>
      <c r="M124" s="247"/>
      <c r="N124" s="248"/>
      <c r="O124" s="248"/>
      <c r="P124" s="248"/>
      <c r="Q124" s="248"/>
      <c r="R124" s="248"/>
      <c r="S124" s="248"/>
      <c r="T124" s="249"/>
      <c r="AT124" s="250" t="s">
        <v>189</v>
      </c>
      <c r="AU124" s="250" t="s">
        <v>24</v>
      </c>
      <c r="AV124" s="14" t="s">
        <v>24</v>
      </c>
      <c r="AW124" s="14" t="s">
        <v>39</v>
      </c>
      <c r="AX124" s="14" t="s">
        <v>76</v>
      </c>
      <c r="AY124" s="250" t="s">
        <v>179</v>
      </c>
    </row>
    <row r="125" spans="2:65" s="12" customFormat="1" ht="13.5">
      <c r="B125" s="216"/>
      <c r="C125" s="217"/>
      <c r="D125" s="218" t="s">
        <v>189</v>
      </c>
      <c r="E125" s="219" t="s">
        <v>22</v>
      </c>
      <c r="F125" s="220" t="s">
        <v>270</v>
      </c>
      <c r="G125" s="217"/>
      <c r="H125" s="221">
        <v>18</v>
      </c>
      <c r="I125" s="222"/>
      <c r="J125" s="217"/>
      <c r="K125" s="217"/>
      <c r="L125" s="223"/>
      <c r="M125" s="224"/>
      <c r="N125" s="225"/>
      <c r="O125" s="225"/>
      <c r="P125" s="225"/>
      <c r="Q125" s="225"/>
      <c r="R125" s="225"/>
      <c r="S125" s="225"/>
      <c r="T125" s="226"/>
      <c r="AT125" s="227" t="s">
        <v>189</v>
      </c>
      <c r="AU125" s="227" t="s">
        <v>24</v>
      </c>
      <c r="AV125" s="12" t="s">
        <v>84</v>
      </c>
      <c r="AW125" s="12" t="s">
        <v>39</v>
      </c>
      <c r="AX125" s="12" t="s">
        <v>76</v>
      </c>
      <c r="AY125" s="227" t="s">
        <v>179</v>
      </c>
    </row>
    <row r="126" spans="2:65" s="13" customFormat="1" ht="13.5">
      <c r="B126" s="228"/>
      <c r="C126" s="229"/>
      <c r="D126" s="230" t="s">
        <v>189</v>
      </c>
      <c r="E126" s="231" t="s">
        <v>22</v>
      </c>
      <c r="F126" s="232" t="s">
        <v>191</v>
      </c>
      <c r="G126" s="229"/>
      <c r="H126" s="233">
        <v>18</v>
      </c>
      <c r="I126" s="234"/>
      <c r="J126" s="229"/>
      <c r="K126" s="229"/>
      <c r="L126" s="235"/>
      <c r="M126" s="236"/>
      <c r="N126" s="237"/>
      <c r="O126" s="237"/>
      <c r="P126" s="237"/>
      <c r="Q126" s="237"/>
      <c r="R126" s="237"/>
      <c r="S126" s="237"/>
      <c r="T126" s="238"/>
      <c r="AT126" s="239" t="s">
        <v>189</v>
      </c>
      <c r="AU126" s="239" t="s">
        <v>24</v>
      </c>
      <c r="AV126" s="13" t="s">
        <v>187</v>
      </c>
      <c r="AW126" s="13" t="s">
        <v>39</v>
      </c>
      <c r="AX126" s="13" t="s">
        <v>24</v>
      </c>
      <c r="AY126" s="239" t="s">
        <v>179</v>
      </c>
    </row>
    <row r="127" spans="2:65" s="1" customFormat="1" ht="31.5" customHeight="1">
      <c r="B127" s="41"/>
      <c r="C127" s="204" t="s">
        <v>240</v>
      </c>
      <c r="D127" s="204" t="s">
        <v>182</v>
      </c>
      <c r="E127" s="205" t="s">
        <v>3003</v>
      </c>
      <c r="F127" s="206" t="s">
        <v>2984</v>
      </c>
      <c r="G127" s="207" t="s">
        <v>185</v>
      </c>
      <c r="H127" s="208">
        <v>10</v>
      </c>
      <c r="I127" s="209"/>
      <c r="J127" s="210">
        <f>ROUND(I127*H127,2)</f>
        <v>0</v>
      </c>
      <c r="K127" s="206" t="s">
        <v>280</v>
      </c>
      <c r="L127" s="61"/>
      <c r="M127" s="211" t="s">
        <v>22</v>
      </c>
      <c r="N127" s="212" t="s">
        <v>47</v>
      </c>
      <c r="O127" s="42"/>
      <c r="P127" s="213">
        <f>O127*H127</f>
        <v>0</v>
      </c>
      <c r="Q127" s="213">
        <v>0</v>
      </c>
      <c r="R127" s="213">
        <f>Q127*H127</f>
        <v>0</v>
      </c>
      <c r="S127" s="213">
        <v>0</v>
      </c>
      <c r="T127" s="214">
        <f>S127*H127</f>
        <v>0</v>
      </c>
      <c r="AR127" s="24" t="s">
        <v>266</v>
      </c>
      <c r="AT127" s="24" t="s">
        <v>182</v>
      </c>
      <c r="AU127" s="24" t="s">
        <v>24</v>
      </c>
      <c r="AY127" s="24" t="s">
        <v>179</v>
      </c>
      <c r="BE127" s="215">
        <f>IF(N127="základní",J127,0)</f>
        <v>0</v>
      </c>
      <c r="BF127" s="215">
        <f>IF(N127="snížená",J127,0)</f>
        <v>0</v>
      </c>
      <c r="BG127" s="215">
        <f>IF(N127="zákl. přenesená",J127,0)</f>
        <v>0</v>
      </c>
      <c r="BH127" s="215">
        <f>IF(N127="sníž. přenesená",J127,0)</f>
        <v>0</v>
      </c>
      <c r="BI127" s="215">
        <f>IF(N127="nulová",J127,0)</f>
        <v>0</v>
      </c>
      <c r="BJ127" s="24" t="s">
        <v>24</v>
      </c>
      <c r="BK127" s="215">
        <f>ROUND(I127*H127,2)</f>
        <v>0</v>
      </c>
      <c r="BL127" s="24" t="s">
        <v>266</v>
      </c>
      <c r="BM127" s="24" t="s">
        <v>3004</v>
      </c>
    </row>
    <row r="128" spans="2:65" s="14" customFormat="1" ht="13.5">
      <c r="B128" s="240"/>
      <c r="C128" s="241"/>
      <c r="D128" s="218" t="s">
        <v>189</v>
      </c>
      <c r="E128" s="242" t="s">
        <v>22</v>
      </c>
      <c r="F128" s="243" t="s">
        <v>3005</v>
      </c>
      <c r="G128" s="241"/>
      <c r="H128" s="244" t="s">
        <v>22</v>
      </c>
      <c r="I128" s="245"/>
      <c r="J128" s="241"/>
      <c r="K128" s="241"/>
      <c r="L128" s="246"/>
      <c r="M128" s="247"/>
      <c r="N128" s="248"/>
      <c r="O128" s="248"/>
      <c r="P128" s="248"/>
      <c r="Q128" s="248"/>
      <c r="R128" s="248"/>
      <c r="S128" s="248"/>
      <c r="T128" s="249"/>
      <c r="AT128" s="250" t="s">
        <v>189</v>
      </c>
      <c r="AU128" s="250" t="s">
        <v>24</v>
      </c>
      <c r="AV128" s="14" t="s">
        <v>24</v>
      </c>
      <c r="AW128" s="14" t="s">
        <v>39</v>
      </c>
      <c r="AX128" s="14" t="s">
        <v>76</v>
      </c>
      <c r="AY128" s="250" t="s">
        <v>179</v>
      </c>
    </row>
    <row r="129" spans="2:65" s="12" customFormat="1" ht="13.5">
      <c r="B129" s="216"/>
      <c r="C129" s="217"/>
      <c r="D129" s="218" t="s">
        <v>189</v>
      </c>
      <c r="E129" s="219" t="s">
        <v>22</v>
      </c>
      <c r="F129" s="220" t="s">
        <v>29</v>
      </c>
      <c r="G129" s="217"/>
      <c r="H129" s="221">
        <v>10</v>
      </c>
      <c r="I129" s="222"/>
      <c r="J129" s="217"/>
      <c r="K129" s="217"/>
      <c r="L129" s="223"/>
      <c r="M129" s="224"/>
      <c r="N129" s="225"/>
      <c r="O129" s="225"/>
      <c r="P129" s="225"/>
      <c r="Q129" s="225"/>
      <c r="R129" s="225"/>
      <c r="S129" s="225"/>
      <c r="T129" s="226"/>
      <c r="AT129" s="227" t="s">
        <v>189</v>
      </c>
      <c r="AU129" s="227" t="s">
        <v>24</v>
      </c>
      <c r="AV129" s="12" t="s">
        <v>84</v>
      </c>
      <c r="AW129" s="12" t="s">
        <v>39</v>
      </c>
      <c r="AX129" s="12" t="s">
        <v>76</v>
      </c>
      <c r="AY129" s="227" t="s">
        <v>179</v>
      </c>
    </row>
    <row r="130" spans="2:65" s="13" customFormat="1" ht="13.5">
      <c r="B130" s="228"/>
      <c r="C130" s="229"/>
      <c r="D130" s="230" t="s">
        <v>189</v>
      </c>
      <c r="E130" s="231" t="s">
        <v>22</v>
      </c>
      <c r="F130" s="232" t="s">
        <v>191</v>
      </c>
      <c r="G130" s="229"/>
      <c r="H130" s="233">
        <v>10</v>
      </c>
      <c r="I130" s="234"/>
      <c r="J130" s="229"/>
      <c r="K130" s="229"/>
      <c r="L130" s="235"/>
      <c r="M130" s="236"/>
      <c r="N130" s="237"/>
      <c r="O130" s="237"/>
      <c r="P130" s="237"/>
      <c r="Q130" s="237"/>
      <c r="R130" s="237"/>
      <c r="S130" s="237"/>
      <c r="T130" s="238"/>
      <c r="AT130" s="239" t="s">
        <v>189</v>
      </c>
      <c r="AU130" s="239" t="s">
        <v>24</v>
      </c>
      <c r="AV130" s="13" t="s">
        <v>187</v>
      </c>
      <c r="AW130" s="13" t="s">
        <v>39</v>
      </c>
      <c r="AX130" s="13" t="s">
        <v>24</v>
      </c>
      <c r="AY130" s="239" t="s">
        <v>179</v>
      </c>
    </row>
    <row r="131" spans="2:65" s="1" customFormat="1" ht="44.25" customHeight="1">
      <c r="B131" s="41"/>
      <c r="C131" s="254" t="s">
        <v>206</v>
      </c>
      <c r="D131" s="254" t="s">
        <v>267</v>
      </c>
      <c r="E131" s="255" t="s">
        <v>3006</v>
      </c>
      <c r="F131" s="256" t="s">
        <v>3007</v>
      </c>
      <c r="G131" s="257" t="s">
        <v>185</v>
      </c>
      <c r="H131" s="258">
        <v>10</v>
      </c>
      <c r="I131" s="259"/>
      <c r="J131" s="260">
        <f>ROUND(I131*H131,2)</f>
        <v>0</v>
      </c>
      <c r="K131" s="256" t="s">
        <v>280</v>
      </c>
      <c r="L131" s="261"/>
      <c r="M131" s="262" t="s">
        <v>22</v>
      </c>
      <c r="N131" s="263" t="s">
        <v>47</v>
      </c>
      <c r="O131" s="42"/>
      <c r="P131" s="213">
        <f>O131*H131</f>
        <v>0</v>
      </c>
      <c r="Q131" s="213">
        <v>5.0000000000000001E-4</v>
      </c>
      <c r="R131" s="213">
        <f>Q131*H131</f>
        <v>5.0000000000000001E-3</v>
      </c>
      <c r="S131" s="213">
        <v>0</v>
      </c>
      <c r="T131" s="214">
        <f>S131*H131</f>
        <v>0</v>
      </c>
      <c r="AR131" s="24" t="s">
        <v>311</v>
      </c>
      <c r="AT131" s="24" t="s">
        <v>267</v>
      </c>
      <c r="AU131" s="24" t="s">
        <v>24</v>
      </c>
      <c r="AY131" s="24" t="s">
        <v>179</v>
      </c>
      <c r="BE131" s="215">
        <f>IF(N131="základní",J131,0)</f>
        <v>0</v>
      </c>
      <c r="BF131" s="215">
        <f>IF(N131="snížená",J131,0)</f>
        <v>0</v>
      </c>
      <c r="BG131" s="215">
        <f>IF(N131="zákl. přenesená",J131,0)</f>
        <v>0</v>
      </c>
      <c r="BH131" s="215">
        <f>IF(N131="sníž. přenesená",J131,0)</f>
        <v>0</v>
      </c>
      <c r="BI131" s="215">
        <f>IF(N131="nulová",J131,0)</f>
        <v>0</v>
      </c>
      <c r="BJ131" s="24" t="s">
        <v>24</v>
      </c>
      <c r="BK131" s="215">
        <f>ROUND(I131*H131,2)</f>
        <v>0</v>
      </c>
      <c r="BL131" s="24" t="s">
        <v>266</v>
      </c>
      <c r="BM131" s="24" t="s">
        <v>3008</v>
      </c>
    </row>
    <row r="132" spans="2:65" s="14" customFormat="1" ht="13.5">
      <c r="B132" s="240"/>
      <c r="C132" s="241"/>
      <c r="D132" s="218" t="s">
        <v>189</v>
      </c>
      <c r="E132" s="242" t="s">
        <v>22</v>
      </c>
      <c r="F132" s="243" t="s">
        <v>3009</v>
      </c>
      <c r="G132" s="241"/>
      <c r="H132" s="244" t="s">
        <v>22</v>
      </c>
      <c r="I132" s="245"/>
      <c r="J132" s="241"/>
      <c r="K132" s="241"/>
      <c r="L132" s="246"/>
      <c r="M132" s="247"/>
      <c r="N132" s="248"/>
      <c r="O132" s="248"/>
      <c r="P132" s="248"/>
      <c r="Q132" s="248"/>
      <c r="R132" s="248"/>
      <c r="S132" s="248"/>
      <c r="T132" s="249"/>
      <c r="AT132" s="250" t="s">
        <v>189</v>
      </c>
      <c r="AU132" s="250" t="s">
        <v>24</v>
      </c>
      <c r="AV132" s="14" t="s">
        <v>24</v>
      </c>
      <c r="AW132" s="14" t="s">
        <v>39</v>
      </c>
      <c r="AX132" s="14" t="s">
        <v>76</v>
      </c>
      <c r="AY132" s="250" t="s">
        <v>179</v>
      </c>
    </row>
    <row r="133" spans="2:65" s="12" customFormat="1" ht="13.5">
      <c r="B133" s="216"/>
      <c r="C133" s="217"/>
      <c r="D133" s="218" t="s">
        <v>189</v>
      </c>
      <c r="E133" s="219" t="s">
        <v>22</v>
      </c>
      <c r="F133" s="220" t="s">
        <v>29</v>
      </c>
      <c r="G133" s="217"/>
      <c r="H133" s="221">
        <v>10</v>
      </c>
      <c r="I133" s="222"/>
      <c r="J133" s="217"/>
      <c r="K133" s="217"/>
      <c r="L133" s="223"/>
      <c r="M133" s="224"/>
      <c r="N133" s="225"/>
      <c r="O133" s="225"/>
      <c r="P133" s="225"/>
      <c r="Q133" s="225"/>
      <c r="R133" s="225"/>
      <c r="S133" s="225"/>
      <c r="T133" s="226"/>
      <c r="AT133" s="227" t="s">
        <v>189</v>
      </c>
      <c r="AU133" s="227" t="s">
        <v>24</v>
      </c>
      <c r="AV133" s="12" t="s">
        <v>84</v>
      </c>
      <c r="AW133" s="12" t="s">
        <v>39</v>
      </c>
      <c r="AX133" s="12" t="s">
        <v>76</v>
      </c>
      <c r="AY133" s="227" t="s">
        <v>179</v>
      </c>
    </row>
    <row r="134" spans="2:65" s="13" customFormat="1" ht="13.5">
      <c r="B134" s="228"/>
      <c r="C134" s="229"/>
      <c r="D134" s="230" t="s">
        <v>189</v>
      </c>
      <c r="E134" s="231" t="s">
        <v>22</v>
      </c>
      <c r="F134" s="232" t="s">
        <v>191</v>
      </c>
      <c r="G134" s="229"/>
      <c r="H134" s="233">
        <v>10</v>
      </c>
      <c r="I134" s="234"/>
      <c r="J134" s="229"/>
      <c r="K134" s="229"/>
      <c r="L134" s="235"/>
      <c r="M134" s="236"/>
      <c r="N134" s="237"/>
      <c r="O134" s="237"/>
      <c r="P134" s="237"/>
      <c r="Q134" s="237"/>
      <c r="R134" s="237"/>
      <c r="S134" s="237"/>
      <c r="T134" s="238"/>
      <c r="AT134" s="239" t="s">
        <v>189</v>
      </c>
      <c r="AU134" s="239" t="s">
        <v>24</v>
      </c>
      <c r="AV134" s="13" t="s">
        <v>187</v>
      </c>
      <c r="AW134" s="13" t="s">
        <v>39</v>
      </c>
      <c r="AX134" s="13" t="s">
        <v>24</v>
      </c>
      <c r="AY134" s="239" t="s">
        <v>179</v>
      </c>
    </row>
    <row r="135" spans="2:65" s="1" customFormat="1" ht="31.5" customHeight="1">
      <c r="B135" s="41"/>
      <c r="C135" s="204" t="s">
        <v>10</v>
      </c>
      <c r="D135" s="204" t="s">
        <v>182</v>
      </c>
      <c r="E135" s="205" t="s">
        <v>3010</v>
      </c>
      <c r="F135" s="206" t="s">
        <v>3011</v>
      </c>
      <c r="G135" s="207" t="s">
        <v>185</v>
      </c>
      <c r="H135" s="208">
        <v>23</v>
      </c>
      <c r="I135" s="209"/>
      <c r="J135" s="210">
        <f>ROUND(I135*H135,2)</f>
        <v>0</v>
      </c>
      <c r="K135" s="206" t="s">
        <v>280</v>
      </c>
      <c r="L135" s="61"/>
      <c r="M135" s="211" t="s">
        <v>22</v>
      </c>
      <c r="N135" s="212" t="s">
        <v>47</v>
      </c>
      <c r="O135" s="42"/>
      <c r="P135" s="213">
        <f>O135*H135</f>
        <v>0</v>
      </c>
      <c r="Q135" s="213">
        <v>0</v>
      </c>
      <c r="R135" s="213">
        <f>Q135*H135</f>
        <v>0</v>
      </c>
      <c r="S135" s="213">
        <v>0</v>
      </c>
      <c r="T135" s="214">
        <f>S135*H135</f>
        <v>0</v>
      </c>
      <c r="AR135" s="24" t="s">
        <v>266</v>
      </c>
      <c r="AT135" s="24" t="s">
        <v>182</v>
      </c>
      <c r="AU135" s="24" t="s">
        <v>24</v>
      </c>
      <c r="AY135" s="24" t="s">
        <v>179</v>
      </c>
      <c r="BE135" s="215">
        <f>IF(N135="základní",J135,0)</f>
        <v>0</v>
      </c>
      <c r="BF135" s="215">
        <f>IF(N135="snížená",J135,0)</f>
        <v>0</v>
      </c>
      <c r="BG135" s="215">
        <f>IF(N135="zákl. přenesená",J135,0)</f>
        <v>0</v>
      </c>
      <c r="BH135" s="215">
        <f>IF(N135="sníž. přenesená",J135,0)</f>
        <v>0</v>
      </c>
      <c r="BI135" s="215">
        <f>IF(N135="nulová",J135,0)</f>
        <v>0</v>
      </c>
      <c r="BJ135" s="24" t="s">
        <v>24</v>
      </c>
      <c r="BK135" s="215">
        <f>ROUND(I135*H135,2)</f>
        <v>0</v>
      </c>
      <c r="BL135" s="24" t="s">
        <v>266</v>
      </c>
      <c r="BM135" s="24" t="s">
        <v>3012</v>
      </c>
    </row>
    <row r="136" spans="2:65" s="14" customFormat="1" ht="13.5">
      <c r="B136" s="240"/>
      <c r="C136" s="241"/>
      <c r="D136" s="218" t="s">
        <v>189</v>
      </c>
      <c r="E136" s="242" t="s">
        <v>22</v>
      </c>
      <c r="F136" s="243" t="s">
        <v>3013</v>
      </c>
      <c r="G136" s="241"/>
      <c r="H136" s="244" t="s">
        <v>22</v>
      </c>
      <c r="I136" s="245"/>
      <c r="J136" s="241"/>
      <c r="K136" s="241"/>
      <c r="L136" s="246"/>
      <c r="M136" s="247"/>
      <c r="N136" s="248"/>
      <c r="O136" s="248"/>
      <c r="P136" s="248"/>
      <c r="Q136" s="248"/>
      <c r="R136" s="248"/>
      <c r="S136" s="248"/>
      <c r="T136" s="249"/>
      <c r="AT136" s="250" t="s">
        <v>189</v>
      </c>
      <c r="AU136" s="250" t="s">
        <v>24</v>
      </c>
      <c r="AV136" s="14" t="s">
        <v>24</v>
      </c>
      <c r="AW136" s="14" t="s">
        <v>39</v>
      </c>
      <c r="AX136" s="14" t="s">
        <v>76</v>
      </c>
      <c r="AY136" s="250" t="s">
        <v>179</v>
      </c>
    </row>
    <row r="137" spans="2:65" s="12" customFormat="1" ht="13.5">
      <c r="B137" s="216"/>
      <c r="C137" s="217"/>
      <c r="D137" s="218" t="s">
        <v>189</v>
      </c>
      <c r="E137" s="219" t="s">
        <v>22</v>
      </c>
      <c r="F137" s="220" t="s">
        <v>308</v>
      </c>
      <c r="G137" s="217"/>
      <c r="H137" s="221">
        <v>23</v>
      </c>
      <c r="I137" s="222"/>
      <c r="J137" s="217"/>
      <c r="K137" s="217"/>
      <c r="L137" s="223"/>
      <c r="M137" s="224"/>
      <c r="N137" s="225"/>
      <c r="O137" s="225"/>
      <c r="P137" s="225"/>
      <c r="Q137" s="225"/>
      <c r="R137" s="225"/>
      <c r="S137" s="225"/>
      <c r="T137" s="226"/>
      <c r="AT137" s="227" t="s">
        <v>189</v>
      </c>
      <c r="AU137" s="227" t="s">
        <v>24</v>
      </c>
      <c r="AV137" s="12" t="s">
        <v>84</v>
      </c>
      <c r="AW137" s="12" t="s">
        <v>39</v>
      </c>
      <c r="AX137" s="12" t="s">
        <v>76</v>
      </c>
      <c r="AY137" s="227" t="s">
        <v>179</v>
      </c>
    </row>
    <row r="138" spans="2:65" s="13" customFormat="1" ht="13.5">
      <c r="B138" s="228"/>
      <c r="C138" s="229"/>
      <c r="D138" s="230" t="s">
        <v>189</v>
      </c>
      <c r="E138" s="231" t="s">
        <v>22</v>
      </c>
      <c r="F138" s="232" t="s">
        <v>191</v>
      </c>
      <c r="G138" s="229"/>
      <c r="H138" s="233">
        <v>23</v>
      </c>
      <c r="I138" s="234"/>
      <c r="J138" s="229"/>
      <c r="K138" s="229"/>
      <c r="L138" s="235"/>
      <c r="M138" s="236"/>
      <c r="N138" s="237"/>
      <c r="O138" s="237"/>
      <c r="P138" s="237"/>
      <c r="Q138" s="237"/>
      <c r="R138" s="237"/>
      <c r="S138" s="237"/>
      <c r="T138" s="238"/>
      <c r="AT138" s="239" t="s">
        <v>189</v>
      </c>
      <c r="AU138" s="239" t="s">
        <v>24</v>
      </c>
      <c r="AV138" s="13" t="s">
        <v>187</v>
      </c>
      <c r="AW138" s="13" t="s">
        <v>39</v>
      </c>
      <c r="AX138" s="13" t="s">
        <v>24</v>
      </c>
      <c r="AY138" s="239" t="s">
        <v>179</v>
      </c>
    </row>
    <row r="139" spans="2:65" s="1" customFormat="1" ht="44.25" customHeight="1">
      <c r="B139" s="41"/>
      <c r="C139" s="254" t="s">
        <v>266</v>
      </c>
      <c r="D139" s="254" t="s">
        <v>267</v>
      </c>
      <c r="E139" s="255" t="s">
        <v>3014</v>
      </c>
      <c r="F139" s="256" t="s">
        <v>3015</v>
      </c>
      <c r="G139" s="257" t="s">
        <v>372</v>
      </c>
      <c r="H139" s="258">
        <v>23</v>
      </c>
      <c r="I139" s="259"/>
      <c r="J139" s="260">
        <f>ROUND(I139*H139,2)</f>
        <v>0</v>
      </c>
      <c r="K139" s="256" t="s">
        <v>280</v>
      </c>
      <c r="L139" s="261"/>
      <c r="M139" s="262" t="s">
        <v>22</v>
      </c>
      <c r="N139" s="263" t="s">
        <v>47</v>
      </c>
      <c r="O139" s="42"/>
      <c r="P139" s="213">
        <f>O139*H139</f>
        <v>0</v>
      </c>
      <c r="Q139" s="213">
        <v>2E-3</v>
      </c>
      <c r="R139" s="213">
        <f>Q139*H139</f>
        <v>4.5999999999999999E-2</v>
      </c>
      <c r="S139" s="213">
        <v>0</v>
      </c>
      <c r="T139" s="214">
        <f>S139*H139</f>
        <v>0</v>
      </c>
      <c r="AR139" s="24" t="s">
        <v>311</v>
      </c>
      <c r="AT139" s="24" t="s">
        <v>267</v>
      </c>
      <c r="AU139" s="24" t="s">
        <v>24</v>
      </c>
      <c r="AY139" s="24" t="s">
        <v>179</v>
      </c>
      <c r="BE139" s="215">
        <f>IF(N139="základní",J139,0)</f>
        <v>0</v>
      </c>
      <c r="BF139" s="215">
        <f>IF(N139="snížená",J139,0)</f>
        <v>0</v>
      </c>
      <c r="BG139" s="215">
        <f>IF(N139="zákl. přenesená",J139,0)</f>
        <v>0</v>
      </c>
      <c r="BH139" s="215">
        <f>IF(N139="sníž. přenesená",J139,0)</f>
        <v>0</v>
      </c>
      <c r="BI139" s="215">
        <f>IF(N139="nulová",J139,0)</f>
        <v>0</v>
      </c>
      <c r="BJ139" s="24" t="s">
        <v>24</v>
      </c>
      <c r="BK139" s="215">
        <f>ROUND(I139*H139,2)</f>
        <v>0</v>
      </c>
      <c r="BL139" s="24" t="s">
        <v>266</v>
      </c>
      <c r="BM139" s="24" t="s">
        <v>3016</v>
      </c>
    </row>
    <row r="140" spans="2:65" s="12" customFormat="1" ht="13.5">
      <c r="B140" s="216"/>
      <c r="C140" s="217"/>
      <c r="D140" s="230" t="s">
        <v>189</v>
      </c>
      <c r="E140" s="264" t="s">
        <v>22</v>
      </c>
      <c r="F140" s="265" t="s">
        <v>308</v>
      </c>
      <c r="G140" s="217"/>
      <c r="H140" s="266">
        <v>23</v>
      </c>
      <c r="I140" s="222"/>
      <c r="J140" s="217"/>
      <c r="K140" s="217"/>
      <c r="L140" s="223"/>
      <c r="M140" s="224"/>
      <c r="N140" s="225"/>
      <c r="O140" s="225"/>
      <c r="P140" s="225"/>
      <c r="Q140" s="225"/>
      <c r="R140" s="225"/>
      <c r="S140" s="225"/>
      <c r="T140" s="226"/>
      <c r="AT140" s="227" t="s">
        <v>189</v>
      </c>
      <c r="AU140" s="227" t="s">
        <v>24</v>
      </c>
      <c r="AV140" s="12" t="s">
        <v>84</v>
      </c>
      <c r="AW140" s="12" t="s">
        <v>39</v>
      </c>
      <c r="AX140" s="12" t="s">
        <v>24</v>
      </c>
      <c r="AY140" s="227" t="s">
        <v>179</v>
      </c>
    </row>
    <row r="141" spans="2:65" s="1" customFormat="1" ht="31.5" customHeight="1">
      <c r="B141" s="41"/>
      <c r="C141" s="204" t="s">
        <v>272</v>
      </c>
      <c r="D141" s="204" t="s">
        <v>182</v>
      </c>
      <c r="E141" s="205" t="s">
        <v>3017</v>
      </c>
      <c r="F141" s="206" t="s">
        <v>3018</v>
      </c>
      <c r="G141" s="207" t="s">
        <v>185</v>
      </c>
      <c r="H141" s="208">
        <v>10</v>
      </c>
      <c r="I141" s="209"/>
      <c r="J141" s="210">
        <f>ROUND(I141*H141,2)</f>
        <v>0</v>
      </c>
      <c r="K141" s="206" t="s">
        <v>280</v>
      </c>
      <c r="L141" s="61"/>
      <c r="M141" s="211" t="s">
        <v>22</v>
      </c>
      <c r="N141" s="212" t="s">
        <v>47</v>
      </c>
      <c r="O141" s="42"/>
      <c r="P141" s="213">
        <f>O141*H141</f>
        <v>0</v>
      </c>
      <c r="Q141" s="213">
        <v>0</v>
      </c>
      <c r="R141" s="213">
        <f>Q141*H141</f>
        <v>0</v>
      </c>
      <c r="S141" s="213">
        <v>0</v>
      </c>
      <c r="T141" s="214">
        <f>S141*H141</f>
        <v>0</v>
      </c>
      <c r="AR141" s="24" t="s">
        <v>266</v>
      </c>
      <c r="AT141" s="24" t="s">
        <v>182</v>
      </c>
      <c r="AU141" s="24" t="s">
        <v>24</v>
      </c>
      <c r="AY141" s="24" t="s">
        <v>179</v>
      </c>
      <c r="BE141" s="215">
        <f>IF(N141="základní",J141,0)</f>
        <v>0</v>
      </c>
      <c r="BF141" s="215">
        <f>IF(N141="snížená",J141,0)</f>
        <v>0</v>
      </c>
      <c r="BG141" s="215">
        <f>IF(N141="zákl. přenesená",J141,0)</f>
        <v>0</v>
      </c>
      <c r="BH141" s="215">
        <f>IF(N141="sníž. přenesená",J141,0)</f>
        <v>0</v>
      </c>
      <c r="BI141" s="215">
        <f>IF(N141="nulová",J141,0)</f>
        <v>0</v>
      </c>
      <c r="BJ141" s="24" t="s">
        <v>24</v>
      </c>
      <c r="BK141" s="215">
        <f>ROUND(I141*H141,2)</f>
        <v>0</v>
      </c>
      <c r="BL141" s="24" t="s">
        <v>266</v>
      </c>
      <c r="BM141" s="24" t="s">
        <v>3019</v>
      </c>
    </row>
    <row r="142" spans="2:65" s="14" customFormat="1" ht="13.5">
      <c r="B142" s="240"/>
      <c r="C142" s="241"/>
      <c r="D142" s="218" t="s">
        <v>189</v>
      </c>
      <c r="E142" s="242" t="s">
        <v>22</v>
      </c>
      <c r="F142" s="243" t="s">
        <v>3020</v>
      </c>
      <c r="G142" s="241"/>
      <c r="H142" s="244" t="s">
        <v>22</v>
      </c>
      <c r="I142" s="245"/>
      <c r="J142" s="241"/>
      <c r="K142" s="241"/>
      <c r="L142" s="246"/>
      <c r="M142" s="247"/>
      <c r="N142" s="248"/>
      <c r="O142" s="248"/>
      <c r="P142" s="248"/>
      <c r="Q142" s="248"/>
      <c r="R142" s="248"/>
      <c r="S142" s="248"/>
      <c r="T142" s="249"/>
      <c r="AT142" s="250" t="s">
        <v>189</v>
      </c>
      <c r="AU142" s="250" t="s">
        <v>24</v>
      </c>
      <c r="AV142" s="14" t="s">
        <v>24</v>
      </c>
      <c r="AW142" s="14" t="s">
        <v>39</v>
      </c>
      <c r="AX142" s="14" t="s">
        <v>76</v>
      </c>
      <c r="AY142" s="250" t="s">
        <v>179</v>
      </c>
    </row>
    <row r="143" spans="2:65" s="12" customFormat="1" ht="13.5">
      <c r="B143" s="216"/>
      <c r="C143" s="217"/>
      <c r="D143" s="218" t="s">
        <v>189</v>
      </c>
      <c r="E143" s="219" t="s">
        <v>22</v>
      </c>
      <c r="F143" s="220" t="s">
        <v>29</v>
      </c>
      <c r="G143" s="217"/>
      <c r="H143" s="221">
        <v>10</v>
      </c>
      <c r="I143" s="222"/>
      <c r="J143" s="217"/>
      <c r="K143" s="217"/>
      <c r="L143" s="223"/>
      <c r="M143" s="224"/>
      <c r="N143" s="225"/>
      <c r="O143" s="225"/>
      <c r="P143" s="225"/>
      <c r="Q143" s="225"/>
      <c r="R143" s="225"/>
      <c r="S143" s="225"/>
      <c r="T143" s="226"/>
      <c r="AT143" s="227" t="s">
        <v>189</v>
      </c>
      <c r="AU143" s="227" t="s">
        <v>24</v>
      </c>
      <c r="AV143" s="12" t="s">
        <v>84</v>
      </c>
      <c r="AW143" s="12" t="s">
        <v>39</v>
      </c>
      <c r="AX143" s="12" t="s">
        <v>76</v>
      </c>
      <c r="AY143" s="227" t="s">
        <v>179</v>
      </c>
    </row>
    <row r="144" spans="2:65" s="13" customFormat="1" ht="13.5">
      <c r="B144" s="228"/>
      <c r="C144" s="229"/>
      <c r="D144" s="230" t="s">
        <v>189</v>
      </c>
      <c r="E144" s="231" t="s">
        <v>22</v>
      </c>
      <c r="F144" s="232" t="s">
        <v>191</v>
      </c>
      <c r="G144" s="229"/>
      <c r="H144" s="233">
        <v>10</v>
      </c>
      <c r="I144" s="234"/>
      <c r="J144" s="229"/>
      <c r="K144" s="229"/>
      <c r="L144" s="235"/>
      <c r="M144" s="236"/>
      <c r="N144" s="237"/>
      <c r="O144" s="237"/>
      <c r="P144" s="237"/>
      <c r="Q144" s="237"/>
      <c r="R144" s="237"/>
      <c r="S144" s="237"/>
      <c r="T144" s="238"/>
      <c r="AT144" s="239" t="s">
        <v>189</v>
      </c>
      <c r="AU144" s="239" t="s">
        <v>24</v>
      </c>
      <c r="AV144" s="13" t="s">
        <v>187</v>
      </c>
      <c r="AW144" s="13" t="s">
        <v>39</v>
      </c>
      <c r="AX144" s="13" t="s">
        <v>24</v>
      </c>
      <c r="AY144" s="239" t="s">
        <v>179</v>
      </c>
    </row>
    <row r="145" spans="2:65" s="1" customFormat="1" ht="44.25" customHeight="1">
      <c r="B145" s="41"/>
      <c r="C145" s="254" t="s">
        <v>270</v>
      </c>
      <c r="D145" s="254" t="s">
        <v>267</v>
      </c>
      <c r="E145" s="255" t="s">
        <v>3021</v>
      </c>
      <c r="F145" s="256" t="s">
        <v>3022</v>
      </c>
      <c r="G145" s="257" t="s">
        <v>372</v>
      </c>
      <c r="H145" s="258">
        <v>10</v>
      </c>
      <c r="I145" s="259"/>
      <c r="J145" s="260">
        <f>ROUND(I145*H145,2)</f>
        <v>0</v>
      </c>
      <c r="K145" s="256" t="s">
        <v>280</v>
      </c>
      <c r="L145" s="261"/>
      <c r="M145" s="262" t="s">
        <v>22</v>
      </c>
      <c r="N145" s="263" t="s">
        <v>47</v>
      </c>
      <c r="O145" s="42"/>
      <c r="P145" s="213">
        <f>O145*H145</f>
        <v>0</v>
      </c>
      <c r="Q145" s="213">
        <v>2.5999999999999999E-3</v>
      </c>
      <c r="R145" s="213">
        <f>Q145*H145</f>
        <v>2.5999999999999999E-2</v>
      </c>
      <c r="S145" s="213">
        <v>0</v>
      </c>
      <c r="T145" s="214">
        <f>S145*H145</f>
        <v>0</v>
      </c>
      <c r="AR145" s="24" t="s">
        <v>311</v>
      </c>
      <c r="AT145" s="24" t="s">
        <v>267</v>
      </c>
      <c r="AU145" s="24" t="s">
        <v>24</v>
      </c>
      <c r="AY145" s="24" t="s">
        <v>179</v>
      </c>
      <c r="BE145" s="215">
        <f>IF(N145="základní",J145,0)</f>
        <v>0</v>
      </c>
      <c r="BF145" s="215">
        <f>IF(N145="snížená",J145,0)</f>
        <v>0</v>
      </c>
      <c r="BG145" s="215">
        <f>IF(N145="zákl. přenesená",J145,0)</f>
        <v>0</v>
      </c>
      <c r="BH145" s="215">
        <f>IF(N145="sníž. přenesená",J145,0)</f>
        <v>0</v>
      </c>
      <c r="BI145" s="215">
        <f>IF(N145="nulová",J145,0)</f>
        <v>0</v>
      </c>
      <c r="BJ145" s="24" t="s">
        <v>24</v>
      </c>
      <c r="BK145" s="215">
        <f>ROUND(I145*H145,2)</f>
        <v>0</v>
      </c>
      <c r="BL145" s="24" t="s">
        <v>266</v>
      </c>
      <c r="BM145" s="24" t="s">
        <v>3023</v>
      </c>
    </row>
    <row r="146" spans="2:65" s="12" customFormat="1" ht="13.5">
      <c r="B146" s="216"/>
      <c r="C146" s="217"/>
      <c r="D146" s="230" t="s">
        <v>189</v>
      </c>
      <c r="E146" s="264" t="s">
        <v>22</v>
      </c>
      <c r="F146" s="265" t="s">
        <v>29</v>
      </c>
      <c r="G146" s="217"/>
      <c r="H146" s="266">
        <v>10</v>
      </c>
      <c r="I146" s="222"/>
      <c r="J146" s="217"/>
      <c r="K146" s="217"/>
      <c r="L146" s="223"/>
      <c r="M146" s="224"/>
      <c r="N146" s="225"/>
      <c r="O146" s="225"/>
      <c r="P146" s="225"/>
      <c r="Q146" s="225"/>
      <c r="R146" s="225"/>
      <c r="S146" s="225"/>
      <c r="T146" s="226"/>
      <c r="AT146" s="227" t="s">
        <v>189</v>
      </c>
      <c r="AU146" s="227" t="s">
        <v>24</v>
      </c>
      <c r="AV146" s="12" t="s">
        <v>84</v>
      </c>
      <c r="AW146" s="12" t="s">
        <v>39</v>
      </c>
      <c r="AX146" s="12" t="s">
        <v>24</v>
      </c>
      <c r="AY146" s="227" t="s">
        <v>179</v>
      </c>
    </row>
    <row r="147" spans="2:65" s="1" customFormat="1" ht="31.5" customHeight="1">
      <c r="B147" s="41"/>
      <c r="C147" s="204" t="s">
        <v>253</v>
      </c>
      <c r="D147" s="204" t="s">
        <v>182</v>
      </c>
      <c r="E147" s="205" t="s">
        <v>3024</v>
      </c>
      <c r="F147" s="206" t="s">
        <v>3025</v>
      </c>
      <c r="G147" s="207" t="s">
        <v>372</v>
      </c>
      <c r="H147" s="208">
        <v>2</v>
      </c>
      <c r="I147" s="209"/>
      <c r="J147" s="210">
        <f>ROUND(I147*H147,2)</f>
        <v>0</v>
      </c>
      <c r="K147" s="206" t="s">
        <v>280</v>
      </c>
      <c r="L147" s="61"/>
      <c r="M147" s="211" t="s">
        <v>22</v>
      </c>
      <c r="N147" s="212" t="s">
        <v>47</v>
      </c>
      <c r="O147" s="42"/>
      <c r="P147" s="213">
        <f>O147*H147</f>
        <v>0</v>
      </c>
      <c r="Q147" s="213">
        <v>0</v>
      </c>
      <c r="R147" s="213">
        <f>Q147*H147</f>
        <v>0</v>
      </c>
      <c r="S147" s="213">
        <v>0</v>
      </c>
      <c r="T147" s="214">
        <f>S147*H147</f>
        <v>0</v>
      </c>
      <c r="AR147" s="24" t="s">
        <v>266</v>
      </c>
      <c r="AT147" s="24" t="s">
        <v>182</v>
      </c>
      <c r="AU147" s="24" t="s">
        <v>24</v>
      </c>
      <c r="AY147" s="24" t="s">
        <v>179</v>
      </c>
      <c r="BE147" s="215">
        <f>IF(N147="základní",J147,0)</f>
        <v>0</v>
      </c>
      <c r="BF147" s="215">
        <f>IF(N147="snížená",J147,0)</f>
        <v>0</v>
      </c>
      <c r="BG147" s="215">
        <f>IF(N147="zákl. přenesená",J147,0)</f>
        <v>0</v>
      </c>
      <c r="BH147" s="215">
        <f>IF(N147="sníž. přenesená",J147,0)</f>
        <v>0</v>
      </c>
      <c r="BI147" s="215">
        <f>IF(N147="nulová",J147,0)</f>
        <v>0</v>
      </c>
      <c r="BJ147" s="24" t="s">
        <v>24</v>
      </c>
      <c r="BK147" s="215">
        <f>ROUND(I147*H147,2)</f>
        <v>0</v>
      </c>
      <c r="BL147" s="24" t="s">
        <v>266</v>
      </c>
      <c r="BM147" s="24" t="s">
        <v>3026</v>
      </c>
    </row>
    <row r="148" spans="2:65" s="14" customFormat="1" ht="13.5">
      <c r="B148" s="240"/>
      <c r="C148" s="241"/>
      <c r="D148" s="218" t="s">
        <v>189</v>
      </c>
      <c r="E148" s="242" t="s">
        <v>22</v>
      </c>
      <c r="F148" s="243" t="s">
        <v>3027</v>
      </c>
      <c r="G148" s="241"/>
      <c r="H148" s="244" t="s">
        <v>22</v>
      </c>
      <c r="I148" s="245"/>
      <c r="J148" s="241"/>
      <c r="K148" s="241"/>
      <c r="L148" s="246"/>
      <c r="M148" s="247"/>
      <c r="N148" s="248"/>
      <c r="O148" s="248"/>
      <c r="P148" s="248"/>
      <c r="Q148" s="248"/>
      <c r="R148" s="248"/>
      <c r="S148" s="248"/>
      <c r="T148" s="249"/>
      <c r="AT148" s="250" t="s">
        <v>189</v>
      </c>
      <c r="AU148" s="250" t="s">
        <v>24</v>
      </c>
      <c r="AV148" s="14" t="s">
        <v>24</v>
      </c>
      <c r="AW148" s="14" t="s">
        <v>39</v>
      </c>
      <c r="AX148" s="14" t="s">
        <v>76</v>
      </c>
      <c r="AY148" s="250" t="s">
        <v>179</v>
      </c>
    </row>
    <row r="149" spans="2:65" s="12" customFormat="1" ht="13.5">
      <c r="B149" s="216"/>
      <c r="C149" s="217"/>
      <c r="D149" s="218" t="s">
        <v>189</v>
      </c>
      <c r="E149" s="219" t="s">
        <v>22</v>
      </c>
      <c r="F149" s="220" t="s">
        <v>84</v>
      </c>
      <c r="G149" s="217"/>
      <c r="H149" s="221">
        <v>2</v>
      </c>
      <c r="I149" s="222"/>
      <c r="J149" s="217"/>
      <c r="K149" s="217"/>
      <c r="L149" s="223"/>
      <c r="M149" s="224"/>
      <c r="N149" s="225"/>
      <c r="O149" s="225"/>
      <c r="P149" s="225"/>
      <c r="Q149" s="225"/>
      <c r="R149" s="225"/>
      <c r="S149" s="225"/>
      <c r="T149" s="226"/>
      <c r="AT149" s="227" t="s">
        <v>189</v>
      </c>
      <c r="AU149" s="227" t="s">
        <v>24</v>
      </c>
      <c r="AV149" s="12" t="s">
        <v>84</v>
      </c>
      <c r="AW149" s="12" t="s">
        <v>39</v>
      </c>
      <c r="AX149" s="12" t="s">
        <v>76</v>
      </c>
      <c r="AY149" s="227" t="s">
        <v>179</v>
      </c>
    </row>
    <row r="150" spans="2:65" s="13" customFormat="1" ht="13.5">
      <c r="B150" s="228"/>
      <c r="C150" s="229"/>
      <c r="D150" s="230" t="s">
        <v>189</v>
      </c>
      <c r="E150" s="231" t="s">
        <v>22</v>
      </c>
      <c r="F150" s="232" t="s">
        <v>191</v>
      </c>
      <c r="G150" s="229"/>
      <c r="H150" s="233">
        <v>2</v>
      </c>
      <c r="I150" s="234"/>
      <c r="J150" s="229"/>
      <c r="K150" s="229"/>
      <c r="L150" s="235"/>
      <c r="M150" s="236"/>
      <c r="N150" s="237"/>
      <c r="O150" s="237"/>
      <c r="P150" s="237"/>
      <c r="Q150" s="237"/>
      <c r="R150" s="237"/>
      <c r="S150" s="237"/>
      <c r="T150" s="238"/>
      <c r="AT150" s="239" t="s">
        <v>189</v>
      </c>
      <c r="AU150" s="239" t="s">
        <v>24</v>
      </c>
      <c r="AV150" s="13" t="s">
        <v>187</v>
      </c>
      <c r="AW150" s="13" t="s">
        <v>39</v>
      </c>
      <c r="AX150" s="13" t="s">
        <v>24</v>
      </c>
      <c r="AY150" s="239" t="s">
        <v>179</v>
      </c>
    </row>
    <row r="151" spans="2:65" s="1" customFormat="1" ht="31.5" customHeight="1">
      <c r="B151" s="41"/>
      <c r="C151" s="254" t="s">
        <v>213</v>
      </c>
      <c r="D151" s="254" t="s">
        <v>267</v>
      </c>
      <c r="E151" s="255" t="s">
        <v>3028</v>
      </c>
      <c r="F151" s="256" t="s">
        <v>3029</v>
      </c>
      <c r="G151" s="257" t="s">
        <v>372</v>
      </c>
      <c r="H151" s="258">
        <v>2</v>
      </c>
      <c r="I151" s="259"/>
      <c r="J151" s="260">
        <f>ROUND(I151*H151,2)</f>
        <v>0</v>
      </c>
      <c r="K151" s="256" t="s">
        <v>280</v>
      </c>
      <c r="L151" s="261"/>
      <c r="M151" s="262" t="s">
        <v>22</v>
      </c>
      <c r="N151" s="263" t="s">
        <v>47</v>
      </c>
      <c r="O151" s="42"/>
      <c r="P151" s="213">
        <f>O151*H151</f>
        <v>0</v>
      </c>
      <c r="Q151" s="213">
        <v>8.0000000000000004E-4</v>
      </c>
      <c r="R151" s="213">
        <f>Q151*H151</f>
        <v>1.6000000000000001E-3</v>
      </c>
      <c r="S151" s="213">
        <v>0</v>
      </c>
      <c r="T151" s="214">
        <f>S151*H151</f>
        <v>0</v>
      </c>
      <c r="AR151" s="24" t="s">
        <v>311</v>
      </c>
      <c r="AT151" s="24" t="s">
        <v>267</v>
      </c>
      <c r="AU151" s="24" t="s">
        <v>24</v>
      </c>
      <c r="AY151" s="24" t="s">
        <v>179</v>
      </c>
      <c r="BE151" s="215">
        <f>IF(N151="základní",J151,0)</f>
        <v>0</v>
      </c>
      <c r="BF151" s="215">
        <f>IF(N151="snížená",J151,0)</f>
        <v>0</v>
      </c>
      <c r="BG151" s="215">
        <f>IF(N151="zákl. přenesená",J151,0)</f>
        <v>0</v>
      </c>
      <c r="BH151" s="215">
        <f>IF(N151="sníž. přenesená",J151,0)</f>
        <v>0</v>
      </c>
      <c r="BI151" s="215">
        <f>IF(N151="nulová",J151,0)</f>
        <v>0</v>
      </c>
      <c r="BJ151" s="24" t="s">
        <v>24</v>
      </c>
      <c r="BK151" s="215">
        <f>ROUND(I151*H151,2)</f>
        <v>0</v>
      </c>
      <c r="BL151" s="24" t="s">
        <v>266</v>
      </c>
      <c r="BM151" s="24" t="s">
        <v>3030</v>
      </c>
    </row>
    <row r="152" spans="2:65" s="14" customFormat="1" ht="13.5">
      <c r="B152" s="240"/>
      <c r="C152" s="241"/>
      <c r="D152" s="218" t="s">
        <v>189</v>
      </c>
      <c r="E152" s="242" t="s">
        <v>22</v>
      </c>
      <c r="F152" s="243" t="s">
        <v>3031</v>
      </c>
      <c r="G152" s="241"/>
      <c r="H152" s="244" t="s">
        <v>22</v>
      </c>
      <c r="I152" s="245"/>
      <c r="J152" s="241"/>
      <c r="K152" s="241"/>
      <c r="L152" s="246"/>
      <c r="M152" s="247"/>
      <c r="N152" s="248"/>
      <c r="O152" s="248"/>
      <c r="P152" s="248"/>
      <c r="Q152" s="248"/>
      <c r="R152" s="248"/>
      <c r="S152" s="248"/>
      <c r="T152" s="249"/>
      <c r="AT152" s="250" t="s">
        <v>189</v>
      </c>
      <c r="AU152" s="250" t="s">
        <v>24</v>
      </c>
      <c r="AV152" s="14" t="s">
        <v>24</v>
      </c>
      <c r="AW152" s="14" t="s">
        <v>39</v>
      </c>
      <c r="AX152" s="14" t="s">
        <v>76</v>
      </c>
      <c r="AY152" s="250" t="s">
        <v>179</v>
      </c>
    </row>
    <row r="153" spans="2:65" s="12" customFormat="1" ht="13.5">
      <c r="B153" s="216"/>
      <c r="C153" s="217"/>
      <c r="D153" s="218" t="s">
        <v>189</v>
      </c>
      <c r="E153" s="219" t="s">
        <v>22</v>
      </c>
      <c r="F153" s="220" t="s">
        <v>84</v>
      </c>
      <c r="G153" s="217"/>
      <c r="H153" s="221">
        <v>2</v>
      </c>
      <c r="I153" s="222"/>
      <c r="J153" s="217"/>
      <c r="K153" s="217"/>
      <c r="L153" s="223"/>
      <c r="M153" s="224"/>
      <c r="N153" s="225"/>
      <c r="O153" s="225"/>
      <c r="P153" s="225"/>
      <c r="Q153" s="225"/>
      <c r="R153" s="225"/>
      <c r="S153" s="225"/>
      <c r="T153" s="226"/>
      <c r="AT153" s="227" t="s">
        <v>189</v>
      </c>
      <c r="AU153" s="227" t="s">
        <v>24</v>
      </c>
      <c r="AV153" s="12" t="s">
        <v>84</v>
      </c>
      <c r="AW153" s="12" t="s">
        <v>39</v>
      </c>
      <c r="AX153" s="12" t="s">
        <v>76</v>
      </c>
      <c r="AY153" s="227" t="s">
        <v>179</v>
      </c>
    </row>
    <row r="154" spans="2:65" s="13" customFormat="1" ht="13.5">
      <c r="B154" s="228"/>
      <c r="C154" s="229"/>
      <c r="D154" s="230" t="s">
        <v>189</v>
      </c>
      <c r="E154" s="231" t="s">
        <v>22</v>
      </c>
      <c r="F154" s="232" t="s">
        <v>191</v>
      </c>
      <c r="G154" s="229"/>
      <c r="H154" s="233">
        <v>2</v>
      </c>
      <c r="I154" s="234"/>
      <c r="J154" s="229"/>
      <c r="K154" s="229"/>
      <c r="L154" s="235"/>
      <c r="M154" s="236"/>
      <c r="N154" s="237"/>
      <c r="O154" s="237"/>
      <c r="P154" s="237"/>
      <c r="Q154" s="237"/>
      <c r="R154" s="237"/>
      <c r="S154" s="237"/>
      <c r="T154" s="238"/>
      <c r="AT154" s="239" t="s">
        <v>189</v>
      </c>
      <c r="AU154" s="239" t="s">
        <v>24</v>
      </c>
      <c r="AV154" s="13" t="s">
        <v>187</v>
      </c>
      <c r="AW154" s="13" t="s">
        <v>39</v>
      </c>
      <c r="AX154" s="13" t="s">
        <v>24</v>
      </c>
      <c r="AY154" s="239" t="s">
        <v>179</v>
      </c>
    </row>
    <row r="155" spans="2:65" s="1" customFormat="1" ht="31.5" customHeight="1">
      <c r="B155" s="41"/>
      <c r="C155" s="204" t="s">
        <v>288</v>
      </c>
      <c r="D155" s="204" t="s">
        <v>182</v>
      </c>
      <c r="E155" s="205" t="s">
        <v>2419</v>
      </c>
      <c r="F155" s="206" t="s">
        <v>2420</v>
      </c>
      <c r="G155" s="207" t="s">
        <v>212</v>
      </c>
      <c r="H155" s="208">
        <v>0.127</v>
      </c>
      <c r="I155" s="209"/>
      <c r="J155" s="210">
        <f>ROUND(I155*H155,2)</f>
        <v>0</v>
      </c>
      <c r="K155" s="206" t="s">
        <v>186</v>
      </c>
      <c r="L155" s="61"/>
      <c r="M155" s="211" t="s">
        <v>22</v>
      </c>
      <c r="N155" s="212" t="s">
        <v>47</v>
      </c>
      <c r="O155" s="42"/>
      <c r="P155" s="213">
        <f>O155*H155</f>
        <v>0</v>
      </c>
      <c r="Q155" s="213">
        <v>0</v>
      </c>
      <c r="R155" s="213">
        <f>Q155*H155</f>
        <v>0</v>
      </c>
      <c r="S155" s="213">
        <v>0</v>
      </c>
      <c r="T155" s="214">
        <f>S155*H155</f>
        <v>0</v>
      </c>
      <c r="AR155" s="24" t="s">
        <v>266</v>
      </c>
      <c r="AT155" s="24" t="s">
        <v>182</v>
      </c>
      <c r="AU155" s="24" t="s">
        <v>24</v>
      </c>
      <c r="AY155" s="24" t="s">
        <v>179</v>
      </c>
      <c r="BE155" s="215">
        <f>IF(N155="základní",J155,0)</f>
        <v>0</v>
      </c>
      <c r="BF155" s="215">
        <f>IF(N155="snížená",J155,0)</f>
        <v>0</v>
      </c>
      <c r="BG155" s="215">
        <f>IF(N155="zákl. přenesená",J155,0)</f>
        <v>0</v>
      </c>
      <c r="BH155" s="215">
        <f>IF(N155="sníž. přenesená",J155,0)</f>
        <v>0</v>
      </c>
      <c r="BI155" s="215">
        <f>IF(N155="nulová",J155,0)</f>
        <v>0</v>
      </c>
      <c r="BJ155" s="24" t="s">
        <v>24</v>
      </c>
      <c r="BK155" s="215">
        <f>ROUND(I155*H155,2)</f>
        <v>0</v>
      </c>
      <c r="BL155" s="24" t="s">
        <v>266</v>
      </c>
      <c r="BM155" s="24" t="s">
        <v>3032</v>
      </c>
    </row>
    <row r="156" spans="2:65" s="1" customFormat="1" ht="121.5">
      <c r="B156" s="41"/>
      <c r="C156" s="63"/>
      <c r="D156" s="218" t="s">
        <v>2203</v>
      </c>
      <c r="E156" s="63"/>
      <c r="F156" s="267" t="s">
        <v>2422</v>
      </c>
      <c r="G156" s="63"/>
      <c r="H156" s="63"/>
      <c r="I156" s="172"/>
      <c r="J156" s="63"/>
      <c r="K156" s="63"/>
      <c r="L156" s="61"/>
      <c r="M156" s="268"/>
      <c r="N156" s="42"/>
      <c r="O156" s="42"/>
      <c r="P156" s="42"/>
      <c r="Q156" s="42"/>
      <c r="R156" s="42"/>
      <c r="S156" s="42"/>
      <c r="T156" s="78"/>
      <c r="AT156" s="24" t="s">
        <v>2203</v>
      </c>
      <c r="AU156" s="24" t="s">
        <v>24</v>
      </c>
    </row>
    <row r="157" spans="2:65" s="12" customFormat="1" ht="13.5">
      <c r="B157" s="216"/>
      <c r="C157" s="217"/>
      <c r="D157" s="218" t="s">
        <v>189</v>
      </c>
      <c r="E157" s="219" t="s">
        <v>22</v>
      </c>
      <c r="F157" s="220" t="s">
        <v>3033</v>
      </c>
      <c r="G157" s="217"/>
      <c r="H157" s="221">
        <v>0.127</v>
      </c>
      <c r="I157" s="222"/>
      <c r="J157" s="217"/>
      <c r="K157" s="217"/>
      <c r="L157" s="223"/>
      <c r="M157" s="224"/>
      <c r="N157" s="225"/>
      <c r="O157" s="225"/>
      <c r="P157" s="225"/>
      <c r="Q157" s="225"/>
      <c r="R157" s="225"/>
      <c r="S157" s="225"/>
      <c r="T157" s="226"/>
      <c r="AT157" s="227" t="s">
        <v>189</v>
      </c>
      <c r="AU157" s="227" t="s">
        <v>24</v>
      </c>
      <c r="AV157" s="12" t="s">
        <v>84</v>
      </c>
      <c r="AW157" s="12" t="s">
        <v>39</v>
      </c>
      <c r="AX157" s="12" t="s">
        <v>76</v>
      </c>
      <c r="AY157" s="227" t="s">
        <v>179</v>
      </c>
    </row>
    <row r="158" spans="2:65" s="13" customFormat="1" ht="13.5">
      <c r="B158" s="228"/>
      <c r="C158" s="229"/>
      <c r="D158" s="230" t="s">
        <v>189</v>
      </c>
      <c r="E158" s="231" t="s">
        <v>22</v>
      </c>
      <c r="F158" s="232" t="s">
        <v>191</v>
      </c>
      <c r="G158" s="229"/>
      <c r="H158" s="233">
        <v>0.127</v>
      </c>
      <c r="I158" s="234"/>
      <c r="J158" s="229"/>
      <c r="K158" s="229"/>
      <c r="L158" s="235"/>
      <c r="M158" s="236"/>
      <c r="N158" s="237"/>
      <c r="O158" s="237"/>
      <c r="P158" s="237"/>
      <c r="Q158" s="237"/>
      <c r="R158" s="237"/>
      <c r="S158" s="237"/>
      <c r="T158" s="238"/>
      <c r="AT158" s="239" t="s">
        <v>189</v>
      </c>
      <c r="AU158" s="239" t="s">
        <v>24</v>
      </c>
      <c r="AV158" s="13" t="s">
        <v>187</v>
      </c>
      <c r="AW158" s="13" t="s">
        <v>39</v>
      </c>
      <c r="AX158" s="13" t="s">
        <v>24</v>
      </c>
      <c r="AY158" s="239" t="s">
        <v>179</v>
      </c>
    </row>
    <row r="159" spans="2:65" s="1" customFormat="1" ht="44.25" customHeight="1">
      <c r="B159" s="41"/>
      <c r="C159" s="204" t="s">
        <v>275</v>
      </c>
      <c r="D159" s="204" t="s">
        <v>182</v>
      </c>
      <c r="E159" s="205" t="s">
        <v>3034</v>
      </c>
      <c r="F159" s="206" t="s">
        <v>3035</v>
      </c>
      <c r="G159" s="207" t="s">
        <v>212</v>
      </c>
      <c r="H159" s="208">
        <v>0.127</v>
      </c>
      <c r="I159" s="209"/>
      <c r="J159" s="210">
        <f>ROUND(I159*H159,2)</f>
        <v>0</v>
      </c>
      <c r="K159" s="206" t="s">
        <v>186</v>
      </c>
      <c r="L159" s="61"/>
      <c r="M159" s="211" t="s">
        <v>22</v>
      </c>
      <c r="N159" s="212" t="s">
        <v>47</v>
      </c>
      <c r="O159" s="42"/>
      <c r="P159" s="213">
        <f>O159*H159</f>
        <v>0</v>
      </c>
      <c r="Q159" s="213">
        <v>0</v>
      </c>
      <c r="R159" s="213">
        <f>Q159*H159</f>
        <v>0</v>
      </c>
      <c r="S159" s="213">
        <v>0</v>
      </c>
      <c r="T159" s="214">
        <f>S159*H159</f>
        <v>0</v>
      </c>
      <c r="AR159" s="24" t="s">
        <v>266</v>
      </c>
      <c r="AT159" s="24" t="s">
        <v>182</v>
      </c>
      <c r="AU159" s="24" t="s">
        <v>24</v>
      </c>
      <c r="AY159" s="24" t="s">
        <v>179</v>
      </c>
      <c r="BE159" s="215">
        <f>IF(N159="základní",J159,0)</f>
        <v>0</v>
      </c>
      <c r="BF159" s="215">
        <f>IF(N159="snížená",J159,0)</f>
        <v>0</v>
      </c>
      <c r="BG159" s="215">
        <f>IF(N159="zákl. přenesená",J159,0)</f>
        <v>0</v>
      </c>
      <c r="BH159" s="215">
        <f>IF(N159="sníž. přenesená",J159,0)</f>
        <v>0</v>
      </c>
      <c r="BI159" s="215">
        <f>IF(N159="nulová",J159,0)</f>
        <v>0</v>
      </c>
      <c r="BJ159" s="24" t="s">
        <v>24</v>
      </c>
      <c r="BK159" s="215">
        <f>ROUND(I159*H159,2)</f>
        <v>0</v>
      </c>
      <c r="BL159" s="24" t="s">
        <v>266</v>
      </c>
      <c r="BM159" s="24" t="s">
        <v>3036</v>
      </c>
    </row>
    <row r="160" spans="2:65" s="1" customFormat="1" ht="121.5">
      <c r="B160" s="41"/>
      <c r="C160" s="63"/>
      <c r="D160" s="218" t="s">
        <v>2203</v>
      </c>
      <c r="E160" s="63"/>
      <c r="F160" s="267" t="s">
        <v>2422</v>
      </c>
      <c r="G160" s="63"/>
      <c r="H160" s="63"/>
      <c r="I160" s="172"/>
      <c r="J160" s="63"/>
      <c r="K160" s="63"/>
      <c r="L160" s="61"/>
      <c r="M160" s="268"/>
      <c r="N160" s="42"/>
      <c r="O160" s="42"/>
      <c r="P160" s="42"/>
      <c r="Q160" s="42"/>
      <c r="R160" s="42"/>
      <c r="S160" s="42"/>
      <c r="T160" s="78"/>
      <c r="AT160" s="24" t="s">
        <v>2203</v>
      </c>
      <c r="AU160" s="24" t="s">
        <v>24</v>
      </c>
    </row>
    <row r="161" spans="2:65" s="12" customFormat="1" ht="13.5">
      <c r="B161" s="216"/>
      <c r="C161" s="217"/>
      <c r="D161" s="218" t="s">
        <v>189</v>
      </c>
      <c r="E161" s="219" t="s">
        <v>22</v>
      </c>
      <c r="F161" s="220" t="s">
        <v>3033</v>
      </c>
      <c r="G161" s="217"/>
      <c r="H161" s="221">
        <v>0.127</v>
      </c>
      <c r="I161" s="222"/>
      <c r="J161" s="217"/>
      <c r="K161" s="217"/>
      <c r="L161" s="223"/>
      <c r="M161" s="224"/>
      <c r="N161" s="225"/>
      <c r="O161" s="225"/>
      <c r="P161" s="225"/>
      <c r="Q161" s="225"/>
      <c r="R161" s="225"/>
      <c r="S161" s="225"/>
      <c r="T161" s="226"/>
      <c r="AT161" s="227" t="s">
        <v>189</v>
      </c>
      <c r="AU161" s="227" t="s">
        <v>24</v>
      </c>
      <c r="AV161" s="12" t="s">
        <v>84</v>
      </c>
      <c r="AW161" s="12" t="s">
        <v>39</v>
      </c>
      <c r="AX161" s="12" t="s">
        <v>76</v>
      </c>
      <c r="AY161" s="227" t="s">
        <v>179</v>
      </c>
    </row>
    <row r="162" spans="2:65" s="13" customFormat="1" ht="13.5">
      <c r="B162" s="228"/>
      <c r="C162" s="229"/>
      <c r="D162" s="218" t="s">
        <v>189</v>
      </c>
      <c r="E162" s="251" t="s">
        <v>22</v>
      </c>
      <c r="F162" s="252" t="s">
        <v>191</v>
      </c>
      <c r="G162" s="229"/>
      <c r="H162" s="253">
        <v>0.127</v>
      </c>
      <c r="I162" s="234"/>
      <c r="J162" s="229"/>
      <c r="K162" s="229"/>
      <c r="L162" s="235"/>
      <c r="M162" s="236"/>
      <c r="N162" s="237"/>
      <c r="O162" s="237"/>
      <c r="P162" s="237"/>
      <c r="Q162" s="237"/>
      <c r="R162" s="237"/>
      <c r="S162" s="237"/>
      <c r="T162" s="238"/>
      <c r="AT162" s="239" t="s">
        <v>189</v>
      </c>
      <c r="AU162" s="239" t="s">
        <v>24</v>
      </c>
      <c r="AV162" s="13" t="s">
        <v>187</v>
      </c>
      <c r="AW162" s="13" t="s">
        <v>39</v>
      </c>
      <c r="AX162" s="13" t="s">
        <v>24</v>
      </c>
      <c r="AY162" s="239" t="s">
        <v>179</v>
      </c>
    </row>
    <row r="163" spans="2:65" s="11" customFormat="1" ht="37.35" customHeight="1">
      <c r="B163" s="187"/>
      <c r="C163" s="188"/>
      <c r="D163" s="201" t="s">
        <v>75</v>
      </c>
      <c r="E163" s="273" t="s">
        <v>3037</v>
      </c>
      <c r="F163" s="273" t="s">
        <v>3038</v>
      </c>
      <c r="G163" s="188"/>
      <c r="H163" s="188"/>
      <c r="I163" s="191"/>
      <c r="J163" s="274">
        <f>BK163</f>
        <v>0</v>
      </c>
      <c r="K163" s="188"/>
      <c r="L163" s="193"/>
      <c r="M163" s="194"/>
      <c r="N163" s="195"/>
      <c r="O163" s="195"/>
      <c r="P163" s="196">
        <f>SUM(P164:P342)</f>
        <v>0</v>
      </c>
      <c r="Q163" s="195"/>
      <c r="R163" s="196">
        <f>SUM(R164:R342)</f>
        <v>1.0847430000000002</v>
      </c>
      <c r="S163" s="195"/>
      <c r="T163" s="197">
        <f>SUM(T164:T342)</f>
        <v>0</v>
      </c>
      <c r="AR163" s="198" t="s">
        <v>24</v>
      </c>
      <c r="AT163" s="199" t="s">
        <v>75</v>
      </c>
      <c r="AU163" s="199" t="s">
        <v>76</v>
      </c>
      <c r="AY163" s="198" t="s">
        <v>179</v>
      </c>
      <c r="BK163" s="200">
        <f>SUM(BK164:BK342)</f>
        <v>0</v>
      </c>
    </row>
    <row r="164" spans="2:65" s="1" customFormat="1" ht="22.5" customHeight="1">
      <c r="B164" s="41"/>
      <c r="C164" s="204" t="s">
        <v>341</v>
      </c>
      <c r="D164" s="204" t="s">
        <v>182</v>
      </c>
      <c r="E164" s="205" t="s">
        <v>3039</v>
      </c>
      <c r="F164" s="206" t="s">
        <v>3040</v>
      </c>
      <c r="G164" s="207" t="s">
        <v>328</v>
      </c>
      <c r="H164" s="208">
        <v>1</v>
      </c>
      <c r="I164" s="209"/>
      <c r="J164" s="210">
        <f>ROUND(I164*H164,2)</f>
        <v>0</v>
      </c>
      <c r="K164" s="206" t="s">
        <v>280</v>
      </c>
      <c r="L164" s="61"/>
      <c r="M164" s="211" t="s">
        <v>22</v>
      </c>
      <c r="N164" s="212" t="s">
        <v>47</v>
      </c>
      <c r="O164" s="42"/>
      <c r="P164" s="213">
        <f>O164*H164</f>
        <v>0</v>
      </c>
      <c r="Q164" s="213">
        <v>0</v>
      </c>
      <c r="R164" s="213">
        <f>Q164*H164</f>
        <v>0</v>
      </c>
      <c r="S164" s="213">
        <v>0</v>
      </c>
      <c r="T164" s="214">
        <f>S164*H164</f>
        <v>0</v>
      </c>
      <c r="AR164" s="24" t="s">
        <v>266</v>
      </c>
      <c r="AT164" s="24" t="s">
        <v>182</v>
      </c>
      <c r="AU164" s="24" t="s">
        <v>24</v>
      </c>
      <c r="AY164" s="24" t="s">
        <v>179</v>
      </c>
      <c r="BE164" s="215">
        <f>IF(N164="základní",J164,0)</f>
        <v>0</v>
      </c>
      <c r="BF164" s="215">
        <f>IF(N164="snížená",J164,0)</f>
        <v>0</v>
      </c>
      <c r="BG164" s="215">
        <f>IF(N164="zákl. přenesená",J164,0)</f>
        <v>0</v>
      </c>
      <c r="BH164" s="215">
        <f>IF(N164="sníž. přenesená",J164,0)</f>
        <v>0</v>
      </c>
      <c r="BI164" s="215">
        <f>IF(N164="nulová",J164,0)</f>
        <v>0</v>
      </c>
      <c r="BJ164" s="24" t="s">
        <v>24</v>
      </c>
      <c r="BK164" s="215">
        <f>ROUND(I164*H164,2)</f>
        <v>0</v>
      </c>
      <c r="BL164" s="24" t="s">
        <v>266</v>
      </c>
      <c r="BM164" s="24" t="s">
        <v>3041</v>
      </c>
    </row>
    <row r="165" spans="2:65" s="14" customFormat="1" ht="13.5">
      <c r="B165" s="240"/>
      <c r="C165" s="241"/>
      <c r="D165" s="218" t="s">
        <v>189</v>
      </c>
      <c r="E165" s="242" t="s">
        <v>22</v>
      </c>
      <c r="F165" s="243" t="s">
        <v>3042</v>
      </c>
      <c r="G165" s="241"/>
      <c r="H165" s="244" t="s">
        <v>22</v>
      </c>
      <c r="I165" s="245"/>
      <c r="J165" s="241"/>
      <c r="K165" s="241"/>
      <c r="L165" s="246"/>
      <c r="M165" s="247"/>
      <c r="N165" s="248"/>
      <c r="O165" s="248"/>
      <c r="P165" s="248"/>
      <c r="Q165" s="248"/>
      <c r="R165" s="248"/>
      <c r="S165" s="248"/>
      <c r="T165" s="249"/>
      <c r="AT165" s="250" t="s">
        <v>189</v>
      </c>
      <c r="AU165" s="250" t="s">
        <v>24</v>
      </c>
      <c r="AV165" s="14" t="s">
        <v>24</v>
      </c>
      <c r="AW165" s="14" t="s">
        <v>39</v>
      </c>
      <c r="AX165" s="14" t="s">
        <v>76</v>
      </c>
      <c r="AY165" s="250" t="s">
        <v>179</v>
      </c>
    </row>
    <row r="166" spans="2:65" s="12" customFormat="1" ht="13.5">
      <c r="B166" s="216"/>
      <c r="C166" s="217"/>
      <c r="D166" s="218" t="s">
        <v>189</v>
      </c>
      <c r="E166" s="219" t="s">
        <v>22</v>
      </c>
      <c r="F166" s="220" t="s">
        <v>2546</v>
      </c>
      <c r="G166" s="217"/>
      <c r="H166" s="221">
        <v>1</v>
      </c>
      <c r="I166" s="222"/>
      <c r="J166" s="217"/>
      <c r="K166" s="217"/>
      <c r="L166" s="223"/>
      <c r="M166" s="224"/>
      <c r="N166" s="225"/>
      <c r="O166" s="225"/>
      <c r="P166" s="225"/>
      <c r="Q166" s="225"/>
      <c r="R166" s="225"/>
      <c r="S166" s="225"/>
      <c r="T166" s="226"/>
      <c r="AT166" s="227" t="s">
        <v>189</v>
      </c>
      <c r="AU166" s="227" t="s">
        <v>24</v>
      </c>
      <c r="AV166" s="12" t="s">
        <v>84</v>
      </c>
      <c r="AW166" s="12" t="s">
        <v>39</v>
      </c>
      <c r="AX166" s="12" t="s">
        <v>76</v>
      </c>
      <c r="AY166" s="227" t="s">
        <v>179</v>
      </c>
    </row>
    <row r="167" spans="2:65" s="13" customFormat="1" ht="13.5">
      <c r="B167" s="228"/>
      <c r="C167" s="229"/>
      <c r="D167" s="230" t="s">
        <v>189</v>
      </c>
      <c r="E167" s="231" t="s">
        <v>22</v>
      </c>
      <c r="F167" s="232" t="s">
        <v>191</v>
      </c>
      <c r="G167" s="229"/>
      <c r="H167" s="233">
        <v>1</v>
      </c>
      <c r="I167" s="234"/>
      <c r="J167" s="229"/>
      <c r="K167" s="229"/>
      <c r="L167" s="235"/>
      <c r="M167" s="236"/>
      <c r="N167" s="237"/>
      <c r="O167" s="237"/>
      <c r="P167" s="237"/>
      <c r="Q167" s="237"/>
      <c r="R167" s="237"/>
      <c r="S167" s="237"/>
      <c r="T167" s="238"/>
      <c r="AT167" s="239" t="s">
        <v>189</v>
      </c>
      <c r="AU167" s="239" t="s">
        <v>24</v>
      </c>
      <c r="AV167" s="13" t="s">
        <v>187</v>
      </c>
      <c r="AW167" s="13" t="s">
        <v>39</v>
      </c>
      <c r="AX167" s="13" t="s">
        <v>24</v>
      </c>
      <c r="AY167" s="239" t="s">
        <v>179</v>
      </c>
    </row>
    <row r="168" spans="2:65" s="1" customFormat="1" ht="22.5" customHeight="1">
      <c r="B168" s="41"/>
      <c r="C168" s="204" t="s">
        <v>9</v>
      </c>
      <c r="D168" s="204" t="s">
        <v>182</v>
      </c>
      <c r="E168" s="205" t="s">
        <v>3043</v>
      </c>
      <c r="F168" s="206" t="s">
        <v>3044</v>
      </c>
      <c r="G168" s="207" t="s">
        <v>328</v>
      </c>
      <c r="H168" s="208">
        <v>1</v>
      </c>
      <c r="I168" s="209"/>
      <c r="J168" s="210">
        <f>ROUND(I168*H168,2)</f>
        <v>0</v>
      </c>
      <c r="K168" s="206" t="s">
        <v>280</v>
      </c>
      <c r="L168" s="61"/>
      <c r="M168" s="211" t="s">
        <v>22</v>
      </c>
      <c r="N168" s="212" t="s">
        <v>47</v>
      </c>
      <c r="O168" s="42"/>
      <c r="P168" s="213">
        <f>O168*H168</f>
        <v>0</v>
      </c>
      <c r="Q168" s="213">
        <v>0</v>
      </c>
      <c r="R168" s="213">
        <f>Q168*H168</f>
        <v>0</v>
      </c>
      <c r="S168" s="213">
        <v>0</v>
      </c>
      <c r="T168" s="214">
        <f>S168*H168</f>
        <v>0</v>
      </c>
      <c r="AR168" s="24" t="s">
        <v>266</v>
      </c>
      <c r="AT168" s="24" t="s">
        <v>182</v>
      </c>
      <c r="AU168" s="24" t="s">
        <v>24</v>
      </c>
      <c r="AY168" s="24" t="s">
        <v>179</v>
      </c>
      <c r="BE168" s="215">
        <f>IF(N168="základní",J168,0)</f>
        <v>0</v>
      </c>
      <c r="BF168" s="215">
        <f>IF(N168="snížená",J168,0)</f>
        <v>0</v>
      </c>
      <c r="BG168" s="215">
        <f>IF(N168="zákl. přenesená",J168,0)</f>
        <v>0</v>
      </c>
      <c r="BH168" s="215">
        <f>IF(N168="sníž. přenesená",J168,0)</f>
        <v>0</v>
      </c>
      <c r="BI168" s="215">
        <f>IF(N168="nulová",J168,0)</f>
        <v>0</v>
      </c>
      <c r="BJ168" s="24" t="s">
        <v>24</v>
      </c>
      <c r="BK168" s="215">
        <f>ROUND(I168*H168,2)</f>
        <v>0</v>
      </c>
      <c r="BL168" s="24" t="s">
        <v>266</v>
      </c>
      <c r="BM168" s="24" t="s">
        <v>3045</v>
      </c>
    </row>
    <row r="169" spans="2:65" s="14" customFormat="1" ht="13.5">
      <c r="B169" s="240"/>
      <c r="C169" s="241"/>
      <c r="D169" s="218" t="s">
        <v>189</v>
      </c>
      <c r="E169" s="242" t="s">
        <v>22</v>
      </c>
      <c r="F169" s="243" t="s">
        <v>3042</v>
      </c>
      <c r="G169" s="241"/>
      <c r="H169" s="244" t="s">
        <v>22</v>
      </c>
      <c r="I169" s="245"/>
      <c r="J169" s="241"/>
      <c r="K169" s="241"/>
      <c r="L169" s="246"/>
      <c r="M169" s="247"/>
      <c r="N169" s="248"/>
      <c r="O169" s="248"/>
      <c r="P169" s="248"/>
      <c r="Q169" s="248"/>
      <c r="R169" s="248"/>
      <c r="S169" s="248"/>
      <c r="T169" s="249"/>
      <c r="AT169" s="250" t="s">
        <v>189</v>
      </c>
      <c r="AU169" s="250" t="s">
        <v>24</v>
      </c>
      <c r="AV169" s="14" t="s">
        <v>24</v>
      </c>
      <c r="AW169" s="14" t="s">
        <v>39</v>
      </c>
      <c r="AX169" s="14" t="s">
        <v>76</v>
      </c>
      <c r="AY169" s="250" t="s">
        <v>179</v>
      </c>
    </row>
    <row r="170" spans="2:65" s="14" customFormat="1" ht="13.5">
      <c r="B170" s="240"/>
      <c r="C170" s="241"/>
      <c r="D170" s="218" t="s">
        <v>189</v>
      </c>
      <c r="E170" s="242" t="s">
        <v>22</v>
      </c>
      <c r="F170" s="243" t="s">
        <v>3046</v>
      </c>
      <c r="G170" s="241"/>
      <c r="H170" s="244" t="s">
        <v>22</v>
      </c>
      <c r="I170" s="245"/>
      <c r="J170" s="241"/>
      <c r="K170" s="241"/>
      <c r="L170" s="246"/>
      <c r="M170" s="247"/>
      <c r="N170" s="248"/>
      <c r="O170" s="248"/>
      <c r="P170" s="248"/>
      <c r="Q170" s="248"/>
      <c r="R170" s="248"/>
      <c r="S170" s="248"/>
      <c r="T170" s="249"/>
      <c r="AT170" s="250" t="s">
        <v>189</v>
      </c>
      <c r="AU170" s="250" t="s">
        <v>24</v>
      </c>
      <c r="AV170" s="14" t="s">
        <v>24</v>
      </c>
      <c r="AW170" s="14" t="s">
        <v>39</v>
      </c>
      <c r="AX170" s="14" t="s">
        <v>76</v>
      </c>
      <c r="AY170" s="250" t="s">
        <v>179</v>
      </c>
    </row>
    <row r="171" spans="2:65" s="12" customFormat="1" ht="13.5">
      <c r="B171" s="216"/>
      <c r="C171" s="217"/>
      <c r="D171" s="218" t="s">
        <v>189</v>
      </c>
      <c r="E171" s="219" t="s">
        <v>22</v>
      </c>
      <c r="F171" s="220" t="s">
        <v>2546</v>
      </c>
      <c r="G171" s="217"/>
      <c r="H171" s="221">
        <v>1</v>
      </c>
      <c r="I171" s="222"/>
      <c r="J171" s="217"/>
      <c r="K171" s="217"/>
      <c r="L171" s="223"/>
      <c r="M171" s="224"/>
      <c r="N171" s="225"/>
      <c r="O171" s="225"/>
      <c r="P171" s="225"/>
      <c r="Q171" s="225"/>
      <c r="R171" s="225"/>
      <c r="S171" s="225"/>
      <c r="T171" s="226"/>
      <c r="AT171" s="227" t="s">
        <v>189</v>
      </c>
      <c r="AU171" s="227" t="s">
        <v>24</v>
      </c>
      <c r="AV171" s="12" t="s">
        <v>84</v>
      </c>
      <c r="AW171" s="12" t="s">
        <v>39</v>
      </c>
      <c r="AX171" s="12" t="s">
        <v>76</v>
      </c>
      <c r="AY171" s="227" t="s">
        <v>179</v>
      </c>
    </row>
    <row r="172" spans="2:65" s="13" customFormat="1" ht="13.5">
      <c r="B172" s="228"/>
      <c r="C172" s="229"/>
      <c r="D172" s="230" t="s">
        <v>189</v>
      </c>
      <c r="E172" s="231" t="s">
        <v>22</v>
      </c>
      <c r="F172" s="232" t="s">
        <v>191</v>
      </c>
      <c r="G172" s="229"/>
      <c r="H172" s="233">
        <v>1</v>
      </c>
      <c r="I172" s="234"/>
      <c r="J172" s="229"/>
      <c r="K172" s="229"/>
      <c r="L172" s="235"/>
      <c r="M172" s="236"/>
      <c r="N172" s="237"/>
      <c r="O172" s="237"/>
      <c r="P172" s="237"/>
      <c r="Q172" s="237"/>
      <c r="R172" s="237"/>
      <c r="S172" s="237"/>
      <c r="T172" s="238"/>
      <c r="AT172" s="239" t="s">
        <v>189</v>
      </c>
      <c r="AU172" s="239" t="s">
        <v>24</v>
      </c>
      <c r="AV172" s="13" t="s">
        <v>187</v>
      </c>
      <c r="AW172" s="13" t="s">
        <v>39</v>
      </c>
      <c r="AX172" s="13" t="s">
        <v>24</v>
      </c>
      <c r="AY172" s="239" t="s">
        <v>179</v>
      </c>
    </row>
    <row r="173" spans="2:65" s="1" customFormat="1" ht="44.25" customHeight="1">
      <c r="B173" s="41"/>
      <c r="C173" s="254" t="s">
        <v>281</v>
      </c>
      <c r="D173" s="254" t="s">
        <v>267</v>
      </c>
      <c r="E173" s="255" t="s">
        <v>3047</v>
      </c>
      <c r="F173" s="256" t="s">
        <v>3048</v>
      </c>
      <c r="G173" s="257" t="s">
        <v>328</v>
      </c>
      <c r="H173" s="258">
        <v>1</v>
      </c>
      <c r="I173" s="259"/>
      <c r="J173" s="260">
        <f>ROUND(I173*H173,2)</f>
        <v>0</v>
      </c>
      <c r="K173" s="256" t="s">
        <v>280</v>
      </c>
      <c r="L173" s="261"/>
      <c r="M173" s="262" t="s">
        <v>22</v>
      </c>
      <c r="N173" s="263" t="s">
        <v>47</v>
      </c>
      <c r="O173" s="42"/>
      <c r="P173" s="213">
        <f>O173*H173</f>
        <v>0</v>
      </c>
      <c r="Q173" s="213">
        <v>0.36</v>
      </c>
      <c r="R173" s="213">
        <f>Q173*H173</f>
        <v>0.36</v>
      </c>
      <c r="S173" s="213">
        <v>0</v>
      </c>
      <c r="T173" s="214">
        <f>S173*H173</f>
        <v>0</v>
      </c>
      <c r="AR173" s="24" t="s">
        <v>311</v>
      </c>
      <c r="AT173" s="24" t="s">
        <v>267</v>
      </c>
      <c r="AU173" s="24" t="s">
        <v>24</v>
      </c>
      <c r="AY173" s="24" t="s">
        <v>179</v>
      </c>
      <c r="BE173" s="215">
        <f>IF(N173="základní",J173,0)</f>
        <v>0</v>
      </c>
      <c r="BF173" s="215">
        <f>IF(N173="snížená",J173,0)</f>
        <v>0</v>
      </c>
      <c r="BG173" s="215">
        <f>IF(N173="zákl. přenesená",J173,0)</f>
        <v>0</v>
      </c>
      <c r="BH173" s="215">
        <f>IF(N173="sníž. přenesená",J173,0)</f>
        <v>0</v>
      </c>
      <c r="BI173" s="215">
        <f>IF(N173="nulová",J173,0)</f>
        <v>0</v>
      </c>
      <c r="BJ173" s="24" t="s">
        <v>24</v>
      </c>
      <c r="BK173" s="215">
        <f>ROUND(I173*H173,2)</f>
        <v>0</v>
      </c>
      <c r="BL173" s="24" t="s">
        <v>266</v>
      </c>
      <c r="BM173" s="24" t="s">
        <v>3049</v>
      </c>
    </row>
    <row r="174" spans="2:65" s="14" customFormat="1" ht="13.5">
      <c r="B174" s="240"/>
      <c r="C174" s="241"/>
      <c r="D174" s="218" t="s">
        <v>189</v>
      </c>
      <c r="E174" s="242" t="s">
        <v>22</v>
      </c>
      <c r="F174" s="243" t="s">
        <v>3050</v>
      </c>
      <c r="G174" s="241"/>
      <c r="H174" s="244" t="s">
        <v>22</v>
      </c>
      <c r="I174" s="245"/>
      <c r="J174" s="241"/>
      <c r="K174" s="241"/>
      <c r="L174" s="246"/>
      <c r="M174" s="247"/>
      <c r="N174" s="248"/>
      <c r="O174" s="248"/>
      <c r="P174" s="248"/>
      <c r="Q174" s="248"/>
      <c r="R174" s="248"/>
      <c r="S174" s="248"/>
      <c r="T174" s="249"/>
      <c r="AT174" s="250" t="s">
        <v>189</v>
      </c>
      <c r="AU174" s="250" t="s">
        <v>24</v>
      </c>
      <c r="AV174" s="14" t="s">
        <v>24</v>
      </c>
      <c r="AW174" s="14" t="s">
        <v>39</v>
      </c>
      <c r="AX174" s="14" t="s">
        <v>76</v>
      </c>
      <c r="AY174" s="250" t="s">
        <v>179</v>
      </c>
    </row>
    <row r="175" spans="2:65" s="14" customFormat="1" ht="13.5">
      <c r="B175" s="240"/>
      <c r="C175" s="241"/>
      <c r="D175" s="218" t="s">
        <v>189</v>
      </c>
      <c r="E175" s="242" t="s">
        <v>22</v>
      </c>
      <c r="F175" s="243" t="s">
        <v>3051</v>
      </c>
      <c r="G175" s="241"/>
      <c r="H175" s="244" t="s">
        <v>22</v>
      </c>
      <c r="I175" s="245"/>
      <c r="J175" s="241"/>
      <c r="K175" s="241"/>
      <c r="L175" s="246"/>
      <c r="M175" s="247"/>
      <c r="N175" s="248"/>
      <c r="O175" s="248"/>
      <c r="P175" s="248"/>
      <c r="Q175" s="248"/>
      <c r="R175" s="248"/>
      <c r="S175" s="248"/>
      <c r="T175" s="249"/>
      <c r="AT175" s="250" t="s">
        <v>189</v>
      </c>
      <c r="AU175" s="250" t="s">
        <v>24</v>
      </c>
      <c r="AV175" s="14" t="s">
        <v>24</v>
      </c>
      <c r="AW175" s="14" t="s">
        <v>39</v>
      </c>
      <c r="AX175" s="14" t="s">
        <v>76</v>
      </c>
      <c r="AY175" s="250" t="s">
        <v>179</v>
      </c>
    </row>
    <row r="176" spans="2:65" s="14" customFormat="1" ht="13.5">
      <c r="B176" s="240"/>
      <c r="C176" s="241"/>
      <c r="D176" s="218" t="s">
        <v>189</v>
      </c>
      <c r="E176" s="242" t="s">
        <v>22</v>
      </c>
      <c r="F176" s="243" t="s">
        <v>3052</v>
      </c>
      <c r="G176" s="241"/>
      <c r="H176" s="244" t="s">
        <v>22</v>
      </c>
      <c r="I176" s="245"/>
      <c r="J176" s="241"/>
      <c r="K176" s="241"/>
      <c r="L176" s="246"/>
      <c r="M176" s="247"/>
      <c r="N176" s="248"/>
      <c r="O176" s="248"/>
      <c r="P176" s="248"/>
      <c r="Q176" s="248"/>
      <c r="R176" s="248"/>
      <c r="S176" s="248"/>
      <c r="T176" s="249"/>
      <c r="AT176" s="250" t="s">
        <v>189</v>
      </c>
      <c r="AU176" s="250" t="s">
        <v>24</v>
      </c>
      <c r="AV176" s="14" t="s">
        <v>24</v>
      </c>
      <c r="AW176" s="14" t="s">
        <v>39</v>
      </c>
      <c r="AX176" s="14" t="s">
        <v>76</v>
      </c>
      <c r="AY176" s="250" t="s">
        <v>179</v>
      </c>
    </row>
    <row r="177" spans="2:65" s="14" customFormat="1" ht="13.5">
      <c r="B177" s="240"/>
      <c r="C177" s="241"/>
      <c r="D177" s="218" t="s">
        <v>189</v>
      </c>
      <c r="E177" s="242" t="s">
        <v>22</v>
      </c>
      <c r="F177" s="243" t="s">
        <v>3053</v>
      </c>
      <c r="G177" s="241"/>
      <c r="H177" s="244" t="s">
        <v>22</v>
      </c>
      <c r="I177" s="245"/>
      <c r="J177" s="241"/>
      <c r="K177" s="241"/>
      <c r="L177" s="246"/>
      <c r="M177" s="247"/>
      <c r="N177" s="248"/>
      <c r="O177" s="248"/>
      <c r="P177" s="248"/>
      <c r="Q177" s="248"/>
      <c r="R177" s="248"/>
      <c r="S177" s="248"/>
      <c r="T177" s="249"/>
      <c r="AT177" s="250" t="s">
        <v>189</v>
      </c>
      <c r="AU177" s="250" t="s">
        <v>24</v>
      </c>
      <c r="AV177" s="14" t="s">
        <v>24</v>
      </c>
      <c r="AW177" s="14" t="s">
        <v>39</v>
      </c>
      <c r="AX177" s="14" t="s">
        <v>76</v>
      </c>
      <c r="AY177" s="250" t="s">
        <v>179</v>
      </c>
    </row>
    <row r="178" spans="2:65" s="14" customFormat="1" ht="13.5">
      <c r="B178" s="240"/>
      <c r="C178" s="241"/>
      <c r="D178" s="218" t="s">
        <v>189</v>
      </c>
      <c r="E178" s="242" t="s">
        <v>22</v>
      </c>
      <c r="F178" s="243" t="s">
        <v>3054</v>
      </c>
      <c r="G178" s="241"/>
      <c r="H178" s="244" t="s">
        <v>22</v>
      </c>
      <c r="I178" s="245"/>
      <c r="J178" s="241"/>
      <c r="K178" s="241"/>
      <c r="L178" s="246"/>
      <c r="M178" s="247"/>
      <c r="N178" s="248"/>
      <c r="O178" s="248"/>
      <c r="P178" s="248"/>
      <c r="Q178" s="248"/>
      <c r="R178" s="248"/>
      <c r="S178" s="248"/>
      <c r="T178" s="249"/>
      <c r="AT178" s="250" t="s">
        <v>189</v>
      </c>
      <c r="AU178" s="250" t="s">
        <v>24</v>
      </c>
      <c r="AV178" s="14" t="s">
        <v>24</v>
      </c>
      <c r="AW178" s="14" t="s">
        <v>39</v>
      </c>
      <c r="AX178" s="14" t="s">
        <v>76</v>
      </c>
      <c r="AY178" s="250" t="s">
        <v>179</v>
      </c>
    </row>
    <row r="179" spans="2:65" s="14" customFormat="1" ht="13.5">
      <c r="B179" s="240"/>
      <c r="C179" s="241"/>
      <c r="D179" s="218" t="s">
        <v>189</v>
      </c>
      <c r="E179" s="242" t="s">
        <v>22</v>
      </c>
      <c r="F179" s="243" t="s">
        <v>3055</v>
      </c>
      <c r="G179" s="241"/>
      <c r="H179" s="244" t="s">
        <v>22</v>
      </c>
      <c r="I179" s="245"/>
      <c r="J179" s="241"/>
      <c r="K179" s="241"/>
      <c r="L179" s="246"/>
      <c r="M179" s="247"/>
      <c r="N179" s="248"/>
      <c r="O179" s="248"/>
      <c r="P179" s="248"/>
      <c r="Q179" s="248"/>
      <c r="R179" s="248"/>
      <c r="S179" s="248"/>
      <c r="T179" s="249"/>
      <c r="AT179" s="250" t="s">
        <v>189</v>
      </c>
      <c r="AU179" s="250" t="s">
        <v>24</v>
      </c>
      <c r="AV179" s="14" t="s">
        <v>24</v>
      </c>
      <c r="AW179" s="14" t="s">
        <v>39</v>
      </c>
      <c r="AX179" s="14" t="s">
        <v>76</v>
      </c>
      <c r="AY179" s="250" t="s">
        <v>179</v>
      </c>
    </row>
    <row r="180" spans="2:65" s="12" customFormat="1" ht="13.5">
      <c r="B180" s="216"/>
      <c r="C180" s="217"/>
      <c r="D180" s="218" t="s">
        <v>189</v>
      </c>
      <c r="E180" s="219" t="s">
        <v>22</v>
      </c>
      <c r="F180" s="220" t="s">
        <v>2546</v>
      </c>
      <c r="G180" s="217"/>
      <c r="H180" s="221">
        <v>1</v>
      </c>
      <c r="I180" s="222"/>
      <c r="J180" s="217"/>
      <c r="K180" s="217"/>
      <c r="L180" s="223"/>
      <c r="M180" s="224"/>
      <c r="N180" s="225"/>
      <c r="O180" s="225"/>
      <c r="P180" s="225"/>
      <c r="Q180" s="225"/>
      <c r="R180" s="225"/>
      <c r="S180" s="225"/>
      <c r="T180" s="226"/>
      <c r="AT180" s="227" t="s">
        <v>189</v>
      </c>
      <c r="AU180" s="227" t="s">
        <v>24</v>
      </c>
      <c r="AV180" s="12" t="s">
        <v>84</v>
      </c>
      <c r="AW180" s="12" t="s">
        <v>39</v>
      </c>
      <c r="AX180" s="12" t="s">
        <v>76</v>
      </c>
      <c r="AY180" s="227" t="s">
        <v>179</v>
      </c>
    </row>
    <row r="181" spans="2:65" s="13" customFormat="1" ht="13.5">
      <c r="B181" s="228"/>
      <c r="C181" s="229"/>
      <c r="D181" s="230" t="s">
        <v>189</v>
      </c>
      <c r="E181" s="231" t="s">
        <v>22</v>
      </c>
      <c r="F181" s="232" t="s">
        <v>191</v>
      </c>
      <c r="G181" s="229"/>
      <c r="H181" s="233">
        <v>1</v>
      </c>
      <c r="I181" s="234"/>
      <c r="J181" s="229"/>
      <c r="K181" s="229"/>
      <c r="L181" s="235"/>
      <c r="M181" s="236"/>
      <c r="N181" s="237"/>
      <c r="O181" s="237"/>
      <c r="P181" s="237"/>
      <c r="Q181" s="237"/>
      <c r="R181" s="237"/>
      <c r="S181" s="237"/>
      <c r="T181" s="238"/>
      <c r="AT181" s="239" t="s">
        <v>189</v>
      </c>
      <c r="AU181" s="239" t="s">
        <v>24</v>
      </c>
      <c r="AV181" s="13" t="s">
        <v>187</v>
      </c>
      <c r="AW181" s="13" t="s">
        <v>39</v>
      </c>
      <c r="AX181" s="13" t="s">
        <v>24</v>
      </c>
      <c r="AY181" s="239" t="s">
        <v>179</v>
      </c>
    </row>
    <row r="182" spans="2:65" s="1" customFormat="1" ht="31.5" customHeight="1">
      <c r="B182" s="41"/>
      <c r="C182" s="204" t="s">
        <v>319</v>
      </c>
      <c r="D182" s="204" t="s">
        <v>182</v>
      </c>
      <c r="E182" s="205" t="s">
        <v>3056</v>
      </c>
      <c r="F182" s="206" t="s">
        <v>3057</v>
      </c>
      <c r="G182" s="207" t="s">
        <v>328</v>
      </c>
      <c r="H182" s="208">
        <v>1</v>
      </c>
      <c r="I182" s="209"/>
      <c r="J182" s="210">
        <f>ROUND(I182*H182,2)</f>
        <v>0</v>
      </c>
      <c r="K182" s="206" t="s">
        <v>280</v>
      </c>
      <c r="L182" s="61"/>
      <c r="M182" s="211" t="s">
        <v>22</v>
      </c>
      <c r="N182" s="212" t="s">
        <v>47</v>
      </c>
      <c r="O182" s="42"/>
      <c r="P182" s="213">
        <f>O182*H182</f>
        <v>0</v>
      </c>
      <c r="Q182" s="213">
        <v>0</v>
      </c>
      <c r="R182" s="213">
        <f>Q182*H182</f>
        <v>0</v>
      </c>
      <c r="S182" s="213">
        <v>0</v>
      </c>
      <c r="T182" s="214">
        <f>S182*H182</f>
        <v>0</v>
      </c>
      <c r="AR182" s="24" t="s">
        <v>266</v>
      </c>
      <c r="AT182" s="24" t="s">
        <v>182</v>
      </c>
      <c r="AU182" s="24" t="s">
        <v>24</v>
      </c>
      <c r="AY182" s="24" t="s">
        <v>179</v>
      </c>
      <c r="BE182" s="215">
        <f>IF(N182="základní",J182,0)</f>
        <v>0</v>
      </c>
      <c r="BF182" s="215">
        <f>IF(N182="snížená",J182,0)</f>
        <v>0</v>
      </c>
      <c r="BG182" s="215">
        <f>IF(N182="zákl. přenesená",J182,0)</f>
        <v>0</v>
      </c>
      <c r="BH182" s="215">
        <f>IF(N182="sníž. přenesená",J182,0)</f>
        <v>0</v>
      </c>
      <c r="BI182" s="215">
        <f>IF(N182="nulová",J182,0)</f>
        <v>0</v>
      </c>
      <c r="BJ182" s="24" t="s">
        <v>24</v>
      </c>
      <c r="BK182" s="215">
        <f>ROUND(I182*H182,2)</f>
        <v>0</v>
      </c>
      <c r="BL182" s="24" t="s">
        <v>266</v>
      </c>
      <c r="BM182" s="24" t="s">
        <v>3058</v>
      </c>
    </row>
    <row r="183" spans="2:65" s="14" customFormat="1" ht="13.5">
      <c r="B183" s="240"/>
      <c r="C183" s="241"/>
      <c r="D183" s="218" t="s">
        <v>189</v>
      </c>
      <c r="E183" s="242" t="s">
        <v>22</v>
      </c>
      <c r="F183" s="243" t="s">
        <v>3042</v>
      </c>
      <c r="G183" s="241"/>
      <c r="H183" s="244" t="s">
        <v>22</v>
      </c>
      <c r="I183" s="245"/>
      <c r="J183" s="241"/>
      <c r="K183" s="241"/>
      <c r="L183" s="246"/>
      <c r="M183" s="247"/>
      <c r="N183" s="248"/>
      <c r="O183" s="248"/>
      <c r="P183" s="248"/>
      <c r="Q183" s="248"/>
      <c r="R183" s="248"/>
      <c r="S183" s="248"/>
      <c r="T183" s="249"/>
      <c r="AT183" s="250" t="s">
        <v>189</v>
      </c>
      <c r="AU183" s="250" t="s">
        <v>24</v>
      </c>
      <c r="AV183" s="14" t="s">
        <v>24</v>
      </c>
      <c r="AW183" s="14" t="s">
        <v>39</v>
      </c>
      <c r="AX183" s="14" t="s">
        <v>76</v>
      </c>
      <c r="AY183" s="250" t="s">
        <v>179</v>
      </c>
    </row>
    <row r="184" spans="2:65" s="14" customFormat="1" ht="13.5">
      <c r="B184" s="240"/>
      <c r="C184" s="241"/>
      <c r="D184" s="218" t="s">
        <v>189</v>
      </c>
      <c r="E184" s="242" t="s">
        <v>22</v>
      </c>
      <c r="F184" s="243" t="s">
        <v>3059</v>
      </c>
      <c r="G184" s="241"/>
      <c r="H184" s="244" t="s">
        <v>22</v>
      </c>
      <c r="I184" s="245"/>
      <c r="J184" s="241"/>
      <c r="K184" s="241"/>
      <c r="L184" s="246"/>
      <c r="M184" s="247"/>
      <c r="N184" s="248"/>
      <c r="O184" s="248"/>
      <c r="P184" s="248"/>
      <c r="Q184" s="248"/>
      <c r="R184" s="248"/>
      <c r="S184" s="248"/>
      <c r="T184" s="249"/>
      <c r="AT184" s="250" t="s">
        <v>189</v>
      </c>
      <c r="AU184" s="250" t="s">
        <v>24</v>
      </c>
      <c r="AV184" s="14" t="s">
        <v>24</v>
      </c>
      <c r="AW184" s="14" t="s">
        <v>39</v>
      </c>
      <c r="AX184" s="14" t="s">
        <v>76</v>
      </c>
      <c r="AY184" s="250" t="s">
        <v>179</v>
      </c>
    </row>
    <row r="185" spans="2:65" s="12" customFormat="1" ht="13.5">
      <c r="B185" s="216"/>
      <c r="C185" s="217"/>
      <c r="D185" s="218" t="s">
        <v>189</v>
      </c>
      <c r="E185" s="219" t="s">
        <v>22</v>
      </c>
      <c r="F185" s="220" t="s">
        <v>2546</v>
      </c>
      <c r="G185" s="217"/>
      <c r="H185" s="221">
        <v>1</v>
      </c>
      <c r="I185" s="222"/>
      <c r="J185" s="217"/>
      <c r="K185" s="217"/>
      <c r="L185" s="223"/>
      <c r="M185" s="224"/>
      <c r="N185" s="225"/>
      <c r="O185" s="225"/>
      <c r="P185" s="225"/>
      <c r="Q185" s="225"/>
      <c r="R185" s="225"/>
      <c r="S185" s="225"/>
      <c r="T185" s="226"/>
      <c r="AT185" s="227" t="s">
        <v>189</v>
      </c>
      <c r="AU185" s="227" t="s">
        <v>24</v>
      </c>
      <c r="AV185" s="12" t="s">
        <v>84</v>
      </c>
      <c r="AW185" s="12" t="s">
        <v>39</v>
      </c>
      <c r="AX185" s="12" t="s">
        <v>76</v>
      </c>
      <c r="AY185" s="227" t="s">
        <v>179</v>
      </c>
    </row>
    <row r="186" spans="2:65" s="13" customFormat="1" ht="13.5">
      <c r="B186" s="228"/>
      <c r="C186" s="229"/>
      <c r="D186" s="230" t="s">
        <v>189</v>
      </c>
      <c r="E186" s="231" t="s">
        <v>22</v>
      </c>
      <c r="F186" s="232" t="s">
        <v>191</v>
      </c>
      <c r="G186" s="229"/>
      <c r="H186" s="233">
        <v>1</v>
      </c>
      <c r="I186" s="234"/>
      <c r="J186" s="229"/>
      <c r="K186" s="229"/>
      <c r="L186" s="235"/>
      <c r="M186" s="236"/>
      <c r="N186" s="237"/>
      <c r="O186" s="237"/>
      <c r="P186" s="237"/>
      <c r="Q186" s="237"/>
      <c r="R186" s="237"/>
      <c r="S186" s="237"/>
      <c r="T186" s="238"/>
      <c r="AT186" s="239" t="s">
        <v>189</v>
      </c>
      <c r="AU186" s="239" t="s">
        <v>24</v>
      </c>
      <c r="AV186" s="13" t="s">
        <v>187</v>
      </c>
      <c r="AW186" s="13" t="s">
        <v>39</v>
      </c>
      <c r="AX186" s="13" t="s">
        <v>24</v>
      </c>
      <c r="AY186" s="239" t="s">
        <v>179</v>
      </c>
    </row>
    <row r="187" spans="2:65" s="1" customFormat="1" ht="22.5" customHeight="1">
      <c r="B187" s="41"/>
      <c r="C187" s="254" t="s">
        <v>296</v>
      </c>
      <c r="D187" s="254" t="s">
        <v>267</v>
      </c>
      <c r="E187" s="255" t="s">
        <v>3060</v>
      </c>
      <c r="F187" s="256" t="s">
        <v>3061</v>
      </c>
      <c r="G187" s="257" t="s">
        <v>328</v>
      </c>
      <c r="H187" s="258">
        <v>1</v>
      </c>
      <c r="I187" s="259"/>
      <c r="J187" s="260">
        <f>ROUND(I187*H187,2)</f>
        <v>0</v>
      </c>
      <c r="K187" s="256" t="s">
        <v>280</v>
      </c>
      <c r="L187" s="261"/>
      <c r="M187" s="262" t="s">
        <v>22</v>
      </c>
      <c r="N187" s="263" t="s">
        <v>47</v>
      </c>
      <c r="O187" s="42"/>
      <c r="P187" s="213">
        <f>O187*H187</f>
        <v>0</v>
      </c>
      <c r="Q187" s="213">
        <v>5.0000000000000001E-4</v>
      </c>
      <c r="R187" s="213">
        <f>Q187*H187</f>
        <v>5.0000000000000001E-4</v>
      </c>
      <c r="S187" s="213">
        <v>0</v>
      </c>
      <c r="T187" s="214">
        <f>S187*H187</f>
        <v>0</v>
      </c>
      <c r="AR187" s="24" t="s">
        <v>311</v>
      </c>
      <c r="AT187" s="24" t="s">
        <v>267</v>
      </c>
      <c r="AU187" s="24" t="s">
        <v>24</v>
      </c>
      <c r="AY187" s="24" t="s">
        <v>179</v>
      </c>
      <c r="BE187" s="215">
        <f>IF(N187="základní",J187,0)</f>
        <v>0</v>
      </c>
      <c r="BF187" s="215">
        <f>IF(N187="snížená",J187,0)</f>
        <v>0</v>
      </c>
      <c r="BG187" s="215">
        <f>IF(N187="zákl. přenesená",J187,0)</f>
        <v>0</v>
      </c>
      <c r="BH187" s="215">
        <f>IF(N187="sníž. přenesená",J187,0)</f>
        <v>0</v>
      </c>
      <c r="BI187" s="215">
        <f>IF(N187="nulová",J187,0)</f>
        <v>0</v>
      </c>
      <c r="BJ187" s="24" t="s">
        <v>24</v>
      </c>
      <c r="BK187" s="215">
        <f>ROUND(I187*H187,2)</f>
        <v>0</v>
      </c>
      <c r="BL187" s="24" t="s">
        <v>266</v>
      </c>
      <c r="BM187" s="24" t="s">
        <v>3062</v>
      </c>
    </row>
    <row r="188" spans="2:65" s="12" customFormat="1" ht="13.5">
      <c r="B188" s="216"/>
      <c r="C188" s="217"/>
      <c r="D188" s="230" t="s">
        <v>189</v>
      </c>
      <c r="E188" s="264" t="s">
        <v>22</v>
      </c>
      <c r="F188" s="265" t="s">
        <v>24</v>
      </c>
      <c r="G188" s="217"/>
      <c r="H188" s="266">
        <v>1</v>
      </c>
      <c r="I188" s="222"/>
      <c r="J188" s="217"/>
      <c r="K188" s="217"/>
      <c r="L188" s="223"/>
      <c r="M188" s="224"/>
      <c r="N188" s="225"/>
      <c r="O188" s="225"/>
      <c r="P188" s="225"/>
      <c r="Q188" s="225"/>
      <c r="R188" s="225"/>
      <c r="S188" s="225"/>
      <c r="T188" s="226"/>
      <c r="AT188" s="227" t="s">
        <v>189</v>
      </c>
      <c r="AU188" s="227" t="s">
        <v>24</v>
      </c>
      <c r="AV188" s="12" t="s">
        <v>84</v>
      </c>
      <c r="AW188" s="12" t="s">
        <v>39</v>
      </c>
      <c r="AX188" s="12" t="s">
        <v>24</v>
      </c>
      <c r="AY188" s="227" t="s">
        <v>179</v>
      </c>
    </row>
    <row r="189" spans="2:65" s="1" customFormat="1" ht="22.5" customHeight="1">
      <c r="B189" s="41"/>
      <c r="C189" s="204" t="s">
        <v>331</v>
      </c>
      <c r="D189" s="204" t="s">
        <v>182</v>
      </c>
      <c r="E189" s="205" t="s">
        <v>3063</v>
      </c>
      <c r="F189" s="206" t="s">
        <v>3064</v>
      </c>
      <c r="G189" s="207" t="s">
        <v>328</v>
      </c>
      <c r="H189" s="208">
        <v>1</v>
      </c>
      <c r="I189" s="209"/>
      <c r="J189" s="210">
        <f>ROUND(I189*H189,2)</f>
        <v>0</v>
      </c>
      <c r="K189" s="206" t="s">
        <v>280</v>
      </c>
      <c r="L189" s="61"/>
      <c r="M189" s="211" t="s">
        <v>22</v>
      </c>
      <c r="N189" s="212" t="s">
        <v>47</v>
      </c>
      <c r="O189" s="42"/>
      <c r="P189" s="213">
        <f>O189*H189</f>
        <v>0</v>
      </c>
      <c r="Q189" s="213">
        <v>0</v>
      </c>
      <c r="R189" s="213">
        <f>Q189*H189</f>
        <v>0</v>
      </c>
      <c r="S189" s="213">
        <v>0</v>
      </c>
      <c r="T189" s="214">
        <f>S189*H189</f>
        <v>0</v>
      </c>
      <c r="AR189" s="24" t="s">
        <v>266</v>
      </c>
      <c r="AT189" s="24" t="s">
        <v>182</v>
      </c>
      <c r="AU189" s="24" t="s">
        <v>24</v>
      </c>
      <c r="AY189" s="24" t="s">
        <v>179</v>
      </c>
      <c r="BE189" s="215">
        <f>IF(N189="základní",J189,0)</f>
        <v>0</v>
      </c>
      <c r="BF189" s="215">
        <f>IF(N189="snížená",J189,0)</f>
        <v>0</v>
      </c>
      <c r="BG189" s="215">
        <f>IF(N189="zákl. přenesená",J189,0)</f>
        <v>0</v>
      </c>
      <c r="BH189" s="215">
        <f>IF(N189="sníž. přenesená",J189,0)</f>
        <v>0</v>
      </c>
      <c r="BI189" s="215">
        <f>IF(N189="nulová",J189,0)</f>
        <v>0</v>
      </c>
      <c r="BJ189" s="24" t="s">
        <v>24</v>
      </c>
      <c r="BK189" s="215">
        <f>ROUND(I189*H189,2)</f>
        <v>0</v>
      </c>
      <c r="BL189" s="24" t="s">
        <v>266</v>
      </c>
      <c r="BM189" s="24" t="s">
        <v>3065</v>
      </c>
    </row>
    <row r="190" spans="2:65" s="14" customFormat="1" ht="13.5">
      <c r="B190" s="240"/>
      <c r="C190" s="241"/>
      <c r="D190" s="218" t="s">
        <v>189</v>
      </c>
      <c r="E190" s="242" t="s">
        <v>22</v>
      </c>
      <c r="F190" s="243" t="s">
        <v>3042</v>
      </c>
      <c r="G190" s="241"/>
      <c r="H190" s="244" t="s">
        <v>22</v>
      </c>
      <c r="I190" s="245"/>
      <c r="J190" s="241"/>
      <c r="K190" s="241"/>
      <c r="L190" s="246"/>
      <c r="M190" s="247"/>
      <c r="N190" s="248"/>
      <c r="O190" s="248"/>
      <c r="P190" s="248"/>
      <c r="Q190" s="248"/>
      <c r="R190" s="248"/>
      <c r="S190" s="248"/>
      <c r="T190" s="249"/>
      <c r="AT190" s="250" t="s">
        <v>189</v>
      </c>
      <c r="AU190" s="250" t="s">
        <v>24</v>
      </c>
      <c r="AV190" s="14" t="s">
        <v>24</v>
      </c>
      <c r="AW190" s="14" t="s">
        <v>39</v>
      </c>
      <c r="AX190" s="14" t="s">
        <v>76</v>
      </c>
      <c r="AY190" s="250" t="s">
        <v>179</v>
      </c>
    </row>
    <row r="191" spans="2:65" s="14" customFormat="1" ht="13.5">
      <c r="B191" s="240"/>
      <c r="C191" s="241"/>
      <c r="D191" s="218" t="s">
        <v>189</v>
      </c>
      <c r="E191" s="242" t="s">
        <v>22</v>
      </c>
      <c r="F191" s="243" t="s">
        <v>3066</v>
      </c>
      <c r="G191" s="241"/>
      <c r="H191" s="244" t="s">
        <v>22</v>
      </c>
      <c r="I191" s="245"/>
      <c r="J191" s="241"/>
      <c r="K191" s="241"/>
      <c r="L191" s="246"/>
      <c r="M191" s="247"/>
      <c r="N191" s="248"/>
      <c r="O191" s="248"/>
      <c r="P191" s="248"/>
      <c r="Q191" s="248"/>
      <c r="R191" s="248"/>
      <c r="S191" s="248"/>
      <c r="T191" s="249"/>
      <c r="AT191" s="250" t="s">
        <v>189</v>
      </c>
      <c r="AU191" s="250" t="s">
        <v>24</v>
      </c>
      <c r="AV191" s="14" t="s">
        <v>24</v>
      </c>
      <c r="AW191" s="14" t="s">
        <v>39</v>
      </c>
      <c r="AX191" s="14" t="s">
        <v>76</v>
      </c>
      <c r="AY191" s="250" t="s">
        <v>179</v>
      </c>
    </row>
    <row r="192" spans="2:65" s="12" customFormat="1" ht="13.5">
      <c r="B192" s="216"/>
      <c r="C192" s="217"/>
      <c r="D192" s="218" t="s">
        <v>189</v>
      </c>
      <c r="E192" s="219" t="s">
        <v>22</v>
      </c>
      <c r="F192" s="220" t="s">
        <v>2546</v>
      </c>
      <c r="G192" s="217"/>
      <c r="H192" s="221">
        <v>1</v>
      </c>
      <c r="I192" s="222"/>
      <c r="J192" s="217"/>
      <c r="K192" s="217"/>
      <c r="L192" s="223"/>
      <c r="M192" s="224"/>
      <c r="N192" s="225"/>
      <c r="O192" s="225"/>
      <c r="P192" s="225"/>
      <c r="Q192" s="225"/>
      <c r="R192" s="225"/>
      <c r="S192" s="225"/>
      <c r="T192" s="226"/>
      <c r="AT192" s="227" t="s">
        <v>189</v>
      </c>
      <c r="AU192" s="227" t="s">
        <v>24</v>
      </c>
      <c r="AV192" s="12" t="s">
        <v>84</v>
      </c>
      <c r="AW192" s="12" t="s">
        <v>39</v>
      </c>
      <c r="AX192" s="12" t="s">
        <v>76</v>
      </c>
      <c r="AY192" s="227" t="s">
        <v>179</v>
      </c>
    </row>
    <row r="193" spans="2:65" s="13" customFormat="1" ht="13.5">
      <c r="B193" s="228"/>
      <c r="C193" s="229"/>
      <c r="D193" s="230" t="s">
        <v>189</v>
      </c>
      <c r="E193" s="231" t="s">
        <v>22</v>
      </c>
      <c r="F193" s="232" t="s">
        <v>191</v>
      </c>
      <c r="G193" s="229"/>
      <c r="H193" s="233">
        <v>1</v>
      </c>
      <c r="I193" s="234"/>
      <c r="J193" s="229"/>
      <c r="K193" s="229"/>
      <c r="L193" s="235"/>
      <c r="M193" s="236"/>
      <c r="N193" s="237"/>
      <c r="O193" s="237"/>
      <c r="P193" s="237"/>
      <c r="Q193" s="237"/>
      <c r="R193" s="237"/>
      <c r="S193" s="237"/>
      <c r="T193" s="238"/>
      <c r="AT193" s="239" t="s">
        <v>189</v>
      </c>
      <c r="AU193" s="239" t="s">
        <v>24</v>
      </c>
      <c r="AV193" s="13" t="s">
        <v>187</v>
      </c>
      <c r="AW193" s="13" t="s">
        <v>39</v>
      </c>
      <c r="AX193" s="13" t="s">
        <v>24</v>
      </c>
      <c r="AY193" s="239" t="s">
        <v>179</v>
      </c>
    </row>
    <row r="194" spans="2:65" s="1" customFormat="1" ht="22.5" customHeight="1">
      <c r="B194" s="41"/>
      <c r="C194" s="254" t="s">
        <v>302</v>
      </c>
      <c r="D194" s="254" t="s">
        <v>267</v>
      </c>
      <c r="E194" s="255" t="s">
        <v>3067</v>
      </c>
      <c r="F194" s="256" t="s">
        <v>3068</v>
      </c>
      <c r="G194" s="257" t="s">
        <v>328</v>
      </c>
      <c r="H194" s="258">
        <v>1</v>
      </c>
      <c r="I194" s="259"/>
      <c r="J194" s="260">
        <f>ROUND(I194*H194,2)</f>
        <v>0</v>
      </c>
      <c r="K194" s="256" t="s">
        <v>280</v>
      </c>
      <c r="L194" s="261"/>
      <c r="M194" s="262" t="s">
        <v>22</v>
      </c>
      <c r="N194" s="263" t="s">
        <v>47</v>
      </c>
      <c r="O194" s="42"/>
      <c r="P194" s="213">
        <f>O194*H194</f>
        <v>0</v>
      </c>
      <c r="Q194" s="213">
        <v>2.9999999999999997E-4</v>
      </c>
      <c r="R194" s="213">
        <f>Q194*H194</f>
        <v>2.9999999999999997E-4</v>
      </c>
      <c r="S194" s="213">
        <v>0</v>
      </c>
      <c r="T194" s="214">
        <f>S194*H194</f>
        <v>0</v>
      </c>
      <c r="AR194" s="24" t="s">
        <v>311</v>
      </c>
      <c r="AT194" s="24" t="s">
        <v>267</v>
      </c>
      <c r="AU194" s="24" t="s">
        <v>24</v>
      </c>
      <c r="AY194" s="24" t="s">
        <v>179</v>
      </c>
      <c r="BE194" s="215">
        <f>IF(N194="základní",J194,0)</f>
        <v>0</v>
      </c>
      <c r="BF194" s="215">
        <f>IF(N194="snížená",J194,0)</f>
        <v>0</v>
      </c>
      <c r="BG194" s="215">
        <f>IF(N194="zákl. přenesená",J194,0)</f>
        <v>0</v>
      </c>
      <c r="BH194" s="215">
        <f>IF(N194="sníž. přenesená",J194,0)</f>
        <v>0</v>
      </c>
      <c r="BI194" s="215">
        <f>IF(N194="nulová",J194,0)</f>
        <v>0</v>
      </c>
      <c r="BJ194" s="24" t="s">
        <v>24</v>
      </c>
      <c r="BK194" s="215">
        <f>ROUND(I194*H194,2)</f>
        <v>0</v>
      </c>
      <c r="BL194" s="24" t="s">
        <v>266</v>
      </c>
      <c r="BM194" s="24" t="s">
        <v>3069</v>
      </c>
    </row>
    <row r="195" spans="2:65" s="12" customFormat="1" ht="13.5">
      <c r="B195" s="216"/>
      <c r="C195" s="217"/>
      <c r="D195" s="230" t="s">
        <v>189</v>
      </c>
      <c r="E195" s="264" t="s">
        <v>22</v>
      </c>
      <c r="F195" s="265" t="s">
        <v>24</v>
      </c>
      <c r="G195" s="217"/>
      <c r="H195" s="266">
        <v>1</v>
      </c>
      <c r="I195" s="222"/>
      <c r="J195" s="217"/>
      <c r="K195" s="217"/>
      <c r="L195" s="223"/>
      <c r="M195" s="224"/>
      <c r="N195" s="225"/>
      <c r="O195" s="225"/>
      <c r="P195" s="225"/>
      <c r="Q195" s="225"/>
      <c r="R195" s="225"/>
      <c r="S195" s="225"/>
      <c r="T195" s="226"/>
      <c r="AT195" s="227" t="s">
        <v>189</v>
      </c>
      <c r="AU195" s="227" t="s">
        <v>24</v>
      </c>
      <c r="AV195" s="12" t="s">
        <v>84</v>
      </c>
      <c r="AW195" s="12" t="s">
        <v>39</v>
      </c>
      <c r="AX195" s="12" t="s">
        <v>24</v>
      </c>
      <c r="AY195" s="227" t="s">
        <v>179</v>
      </c>
    </row>
    <row r="196" spans="2:65" s="1" customFormat="1" ht="22.5" customHeight="1">
      <c r="B196" s="41"/>
      <c r="C196" s="204" t="s">
        <v>306</v>
      </c>
      <c r="D196" s="204" t="s">
        <v>182</v>
      </c>
      <c r="E196" s="205" t="s">
        <v>3070</v>
      </c>
      <c r="F196" s="206" t="s">
        <v>3071</v>
      </c>
      <c r="G196" s="207" t="s">
        <v>328</v>
      </c>
      <c r="H196" s="208">
        <v>1</v>
      </c>
      <c r="I196" s="209"/>
      <c r="J196" s="210">
        <f>ROUND(I196*H196,2)</f>
        <v>0</v>
      </c>
      <c r="K196" s="206" t="s">
        <v>280</v>
      </c>
      <c r="L196" s="61"/>
      <c r="M196" s="211" t="s">
        <v>22</v>
      </c>
      <c r="N196" s="212" t="s">
        <v>47</v>
      </c>
      <c r="O196" s="42"/>
      <c r="P196" s="213">
        <f>O196*H196</f>
        <v>0</v>
      </c>
      <c r="Q196" s="213">
        <v>0</v>
      </c>
      <c r="R196" s="213">
        <f>Q196*H196</f>
        <v>0</v>
      </c>
      <c r="S196" s="213">
        <v>0</v>
      </c>
      <c r="T196" s="214">
        <f>S196*H196</f>
        <v>0</v>
      </c>
      <c r="AR196" s="24" t="s">
        <v>266</v>
      </c>
      <c r="AT196" s="24" t="s">
        <v>182</v>
      </c>
      <c r="AU196" s="24" t="s">
        <v>24</v>
      </c>
      <c r="AY196" s="24" t="s">
        <v>179</v>
      </c>
      <c r="BE196" s="215">
        <f>IF(N196="základní",J196,0)</f>
        <v>0</v>
      </c>
      <c r="BF196" s="215">
        <f>IF(N196="snížená",J196,0)</f>
        <v>0</v>
      </c>
      <c r="BG196" s="215">
        <f>IF(N196="zákl. přenesená",J196,0)</f>
        <v>0</v>
      </c>
      <c r="BH196" s="215">
        <f>IF(N196="sníž. přenesená",J196,0)</f>
        <v>0</v>
      </c>
      <c r="BI196" s="215">
        <f>IF(N196="nulová",J196,0)</f>
        <v>0</v>
      </c>
      <c r="BJ196" s="24" t="s">
        <v>24</v>
      </c>
      <c r="BK196" s="215">
        <f>ROUND(I196*H196,2)</f>
        <v>0</v>
      </c>
      <c r="BL196" s="24" t="s">
        <v>266</v>
      </c>
      <c r="BM196" s="24" t="s">
        <v>3072</v>
      </c>
    </row>
    <row r="197" spans="2:65" s="14" customFormat="1" ht="13.5">
      <c r="B197" s="240"/>
      <c r="C197" s="241"/>
      <c r="D197" s="218" t="s">
        <v>189</v>
      </c>
      <c r="E197" s="242" t="s">
        <v>22</v>
      </c>
      <c r="F197" s="243" t="s">
        <v>3042</v>
      </c>
      <c r="G197" s="241"/>
      <c r="H197" s="244" t="s">
        <v>22</v>
      </c>
      <c r="I197" s="245"/>
      <c r="J197" s="241"/>
      <c r="K197" s="241"/>
      <c r="L197" s="246"/>
      <c r="M197" s="247"/>
      <c r="N197" s="248"/>
      <c r="O197" s="248"/>
      <c r="P197" s="248"/>
      <c r="Q197" s="248"/>
      <c r="R197" s="248"/>
      <c r="S197" s="248"/>
      <c r="T197" s="249"/>
      <c r="AT197" s="250" t="s">
        <v>189</v>
      </c>
      <c r="AU197" s="250" t="s">
        <v>24</v>
      </c>
      <c r="AV197" s="14" t="s">
        <v>24</v>
      </c>
      <c r="AW197" s="14" t="s">
        <v>39</v>
      </c>
      <c r="AX197" s="14" t="s">
        <v>76</v>
      </c>
      <c r="AY197" s="250" t="s">
        <v>179</v>
      </c>
    </row>
    <row r="198" spans="2:65" s="14" customFormat="1" ht="13.5">
      <c r="B198" s="240"/>
      <c r="C198" s="241"/>
      <c r="D198" s="218" t="s">
        <v>189</v>
      </c>
      <c r="E198" s="242" t="s">
        <v>22</v>
      </c>
      <c r="F198" s="243" t="s">
        <v>3073</v>
      </c>
      <c r="G198" s="241"/>
      <c r="H198" s="244" t="s">
        <v>22</v>
      </c>
      <c r="I198" s="245"/>
      <c r="J198" s="241"/>
      <c r="K198" s="241"/>
      <c r="L198" s="246"/>
      <c r="M198" s="247"/>
      <c r="N198" s="248"/>
      <c r="O198" s="248"/>
      <c r="P198" s="248"/>
      <c r="Q198" s="248"/>
      <c r="R198" s="248"/>
      <c r="S198" s="248"/>
      <c r="T198" s="249"/>
      <c r="AT198" s="250" t="s">
        <v>189</v>
      </c>
      <c r="AU198" s="250" t="s">
        <v>24</v>
      </c>
      <c r="AV198" s="14" t="s">
        <v>24</v>
      </c>
      <c r="AW198" s="14" t="s">
        <v>39</v>
      </c>
      <c r="AX198" s="14" t="s">
        <v>76</v>
      </c>
      <c r="AY198" s="250" t="s">
        <v>179</v>
      </c>
    </row>
    <row r="199" spans="2:65" s="12" customFormat="1" ht="13.5">
      <c r="B199" s="216"/>
      <c r="C199" s="217"/>
      <c r="D199" s="218" t="s">
        <v>189</v>
      </c>
      <c r="E199" s="219" t="s">
        <v>22</v>
      </c>
      <c r="F199" s="220" t="s">
        <v>2546</v>
      </c>
      <c r="G199" s="217"/>
      <c r="H199" s="221">
        <v>1</v>
      </c>
      <c r="I199" s="222"/>
      <c r="J199" s="217"/>
      <c r="K199" s="217"/>
      <c r="L199" s="223"/>
      <c r="M199" s="224"/>
      <c r="N199" s="225"/>
      <c r="O199" s="225"/>
      <c r="P199" s="225"/>
      <c r="Q199" s="225"/>
      <c r="R199" s="225"/>
      <c r="S199" s="225"/>
      <c r="T199" s="226"/>
      <c r="AT199" s="227" t="s">
        <v>189</v>
      </c>
      <c r="AU199" s="227" t="s">
        <v>24</v>
      </c>
      <c r="AV199" s="12" t="s">
        <v>84</v>
      </c>
      <c r="AW199" s="12" t="s">
        <v>39</v>
      </c>
      <c r="AX199" s="12" t="s">
        <v>76</v>
      </c>
      <c r="AY199" s="227" t="s">
        <v>179</v>
      </c>
    </row>
    <row r="200" spans="2:65" s="13" customFormat="1" ht="13.5">
      <c r="B200" s="228"/>
      <c r="C200" s="229"/>
      <c r="D200" s="230" t="s">
        <v>189</v>
      </c>
      <c r="E200" s="231" t="s">
        <v>22</v>
      </c>
      <c r="F200" s="232" t="s">
        <v>191</v>
      </c>
      <c r="G200" s="229"/>
      <c r="H200" s="233">
        <v>1</v>
      </c>
      <c r="I200" s="234"/>
      <c r="J200" s="229"/>
      <c r="K200" s="229"/>
      <c r="L200" s="235"/>
      <c r="M200" s="236"/>
      <c r="N200" s="237"/>
      <c r="O200" s="237"/>
      <c r="P200" s="237"/>
      <c r="Q200" s="237"/>
      <c r="R200" s="237"/>
      <c r="S200" s="237"/>
      <c r="T200" s="238"/>
      <c r="AT200" s="239" t="s">
        <v>189</v>
      </c>
      <c r="AU200" s="239" t="s">
        <v>24</v>
      </c>
      <c r="AV200" s="13" t="s">
        <v>187</v>
      </c>
      <c r="AW200" s="13" t="s">
        <v>39</v>
      </c>
      <c r="AX200" s="13" t="s">
        <v>24</v>
      </c>
      <c r="AY200" s="239" t="s">
        <v>179</v>
      </c>
    </row>
    <row r="201" spans="2:65" s="1" customFormat="1" ht="22.5" customHeight="1">
      <c r="B201" s="41"/>
      <c r="C201" s="254" t="s">
        <v>352</v>
      </c>
      <c r="D201" s="254" t="s">
        <v>267</v>
      </c>
      <c r="E201" s="255" t="s">
        <v>3074</v>
      </c>
      <c r="F201" s="256" t="s">
        <v>3075</v>
      </c>
      <c r="G201" s="257" t="s">
        <v>328</v>
      </c>
      <c r="H201" s="258">
        <v>1</v>
      </c>
      <c r="I201" s="259"/>
      <c r="J201" s="260">
        <f>ROUND(I201*H201,2)</f>
        <v>0</v>
      </c>
      <c r="K201" s="256" t="s">
        <v>280</v>
      </c>
      <c r="L201" s="261"/>
      <c r="M201" s="262" t="s">
        <v>22</v>
      </c>
      <c r="N201" s="263" t="s">
        <v>47</v>
      </c>
      <c r="O201" s="42"/>
      <c r="P201" s="213">
        <f>O201*H201</f>
        <v>0</v>
      </c>
      <c r="Q201" s="213">
        <v>8.0000000000000004E-4</v>
      </c>
      <c r="R201" s="213">
        <f>Q201*H201</f>
        <v>8.0000000000000004E-4</v>
      </c>
      <c r="S201" s="213">
        <v>0</v>
      </c>
      <c r="T201" s="214">
        <f>S201*H201</f>
        <v>0</v>
      </c>
      <c r="AR201" s="24" t="s">
        <v>311</v>
      </c>
      <c r="AT201" s="24" t="s">
        <v>267</v>
      </c>
      <c r="AU201" s="24" t="s">
        <v>24</v>
      </c>
      <c r="AY201" s="24" t="s">
        <v>179</v>
      </c>
      <c r="BE201" s="215">
        <f>IF(N201="základní",J201,0)</f>
        <v>0</v>
      </c>
      <c r="BF201" s="215">
        <f>IF(N201="snížená",J201,0)</f>
        <v>0</v>
      </c>
      <c r="BG201" s="215">
        <f>IF(N201="zákl. přenesená",J201,0)</f>
        <v>0</v>
      </c>
      <c r="BH201" s="215">
        <f>IF(N201="sníž. přenesená",J201,0)</f>
        <v>0</v>
      </c>
      <c r="BI201" s="215">
        <f>IF(N201="nulová",J201,0)</f>
        <v>0</v>
      </c>
      <c r="BJ201" s="24" t="s">
        <v>24</v>
      </c>
      <c r="BK201" s="215">
        <f>ROUND(I201*H201,2)</f>
        <v>0</v>
      </c>
      <c r="BL201" s="24" t="s">
        <v>266</v>
      </c>
      <c r="BM201" s="24" t="s">
        <v>3076</v>
      </c>
    </row>
    <row r="202" spans="2:65" s="12" customFormat="1" ht="13.5">
      <c r="B202" s="216"/>
      <c r="C202" s="217"/>
      <c r="D202" s="218" t="s">
        <v>189</v>
      </c>
      <c r="E202" s="219" t="s">
        <v>22</v>
      </c>
      <c r="F202" s="220" t="s">
        <v>24</v>
      </c>
      <c r="G202" s="217"/>
      <c r="H202" s="221">
        <v>1</v>
      </c>
      <c r="I202" s="222"/>
      <c r="J202" s="217"/>
      <c r="K202" s="217"/>
      <c r="L202" s="223"/>
      <c r="M202" s="224"/>
      <c r="N202" s="225"/>
      <c r="O202" s="225"/>
      <c r="P202" s="225"/>
      <c r="Q202" s="225"/>
      <c r="R202" s="225"/>
      <c r="S202" s="225"/>
      <c r="T202" s="226"/>
      <c r="AT202" s="227" t="s">
        <v>189</v>
      </c>
      <c r="AU202" s="227" t="s">
        <v>24</v>
      </c>
      <c r="AV202" s="12" t="s">
        <v>84</v>
      </c>
      <c r="AW202" s="12" t="s">
        <v>39</v>
      </c>
      <c r="AX202" s="12" t="s">
        <v>76</v>
      </c>
      <c r="AY202" s="227" t="s">
        <v>179</v>
      </c>
    </row>
    <row r="203" spans="2:65" s="13" customFormat="1" ht="13.5">
      <c r="B203" s="228"/>
      <c r="C203" s="229"/>
      <c r="D203" s="230" t="s">
        <v>189</v>
      </c>
      <c r="E203" s="231" t="s">
        <v>22</v>
      </c>
      <c r="F203" s="232" t="s">
        <v>191</v>
      </c>
      <c r="G203" s="229"/>
      <c r="H203" s="233">
        <v>1</v>
      </c>
      <c r="I203" s="234"/>
      <c r="J203" s="229"/>
      <c r="K203" s="229"/>
      <c r="L203" s="235"/>
      <c r="M203" s="236"/>
      <c r="N203" s="237"/>
      <c r="O203" s="237"/>
      <c r="P203" s="237"/>
      <c r="Q203" s="237"/>
      <c r="R203" s="237"/>
      <c r="S203" s="237"/>
      <c r="T203" s="238"/>
      <c r="AT203" s="239" t="s">
        <v>189</v>
      </c>
      <c r="AU203" s="239" t="s">
        <v>24</v>
      </c>
      <c r="AV203" s="13" t="s">
        <v>187</v>
      </c>
      <c r="AW203" s="13" t="s">
        <v>39</v>
      </c>
      <c r="AX203" s="13" t="s">
        <v>24</v>
      </c>
      <c r="AY203" s="239" t="s">
        <v>179</v>
      </c>
    </row>
    <row r="204" spans="2:65" s="1" customFormat="1" ht="22.5" customHeight="1">
      <c r="B204" s="41"/>
      <c r="C204" s="204" t="s">
        <v>311</v>
      </c>
      <c r="D204" s="204" t="s">
        <v>182</v>
      </c>
      <c r="E204" s="205" t="s">
        <v>3077</v>
      </c>
      <c r="F204" s="206" t="s">
        <v>3078</v>
      </c>
      <c r="G204" s="207" t="s">
        <v>328</v>
      </c>
      <c r="H204" s="208">
        <v>2</v>
      </c>
      <c r="I204" s="209"/>
      <c r="J204" s="210">
        <f>ROUND(I204*H204,2)</f>
        <v>0</v>
      </c>
      <c r="K204" s="206" t="s">
        <v>280</v>
      </c>
      <c r="L204" s="61"/>
      <c r="M204" s="211" t="s">
        <v>22</v>
      </c>
      <c r="N204" s="212" t="s">
        <v>47</v>
      </c>
      <c r="O204" s="42"/>
      <c r="P204" s="213">
        <f>O204*H204</f>
        <v>0</v>
      </c>
      <c r="Q204" s="213">
        <v>0</v>
      </c>
      <c r="R204" s="213">
        <f>Q204*H204</f>
        <v>0</v>
      </c>
      <c r="S204" s="213">
        <v>0</v>
      </c>
      <c r="T204" s="214">
        <f>S204*H204</f>
        <v>0</v>
      </c>
      <c r="AR204" s="24" t="s">
        <v>266</v>
      </c>
      <c r="AT204" s="24" t="s">
        <v>182</v>
      </c>
      <c r="AU204" s="24" t="s">
        <v>24</v>
      </c>
      <c r="AY204" s="24" t="s">
        <v>179</v>
      </c>
      <c r="BE204" s="215">
        <f>IF(N204="základní",J204,0)</f>
        <v>0</v>
      </c>
      <c r="BF204" s="215">
        <f>IF(N204="snížená",J204,0)</f>
        <v>0</v>
      </c>
      <c r="BG204" s="215">
        <f>IF(N204="zákl. přenesená",J204,0)</f>
        <v>0</v>
      </c>
      <c r="BH204" s="215">
        <f>IF(N204="sníž. přenesená",J204,0)</f>
        <v>0</v>
      </c>
      <c r="BI204" s="215">
        <f>IF(N204="nulová",J204,0)</f>
        <v>0</v>
      </c>
      <c r="BJ204" s="24" t="s">
        <v>24</v>
      </c>
      <c r="BK204" s="215">
        <f>ROUND(I204*H204,2)</f>
        <v>0</v>
      </c>
      <c r="BL204" s="24" t="s">
        <v>266</v>
      </c>
      <c r="BM204" s="24" t="s">
        <v>3079</v>
      </c>
    </row>
    <row r="205" spans="2:65" s="14" customFormat="1" ht="13.5">
      <c r="B205" s="240"/>
      <c r="C205" s="241"/>
      <c r="D205" s="218" t="s">
        <v>189</v>
      </c>
      <c r="E205" s="242" t="s">
        <v>22</v>
      </c>
      <c r="F205" s="243" t="s">
        <v>3042</v>
      </c>
      <c r="G205" s="241"/>
      <c r="H205" s="244" t="s">
        <v>22</v>
      </c>
      <c r="I205" s="245"/>
      <c r="J205" s="241"/>
      <c r="K205" s="241"/>
      <c r="L205" s="246"/>
      <c r="M205" s="247"/>
      <c r="N205" s="248"/>
      <c r="O205" s="248"/>
      <c r="P205" s="248"/>
      <c r="Q205" s="248"/>
      <c r="R205" s="248"/>
      <c r="S205" s="248"/>
      <c r="T205" s="249"/>
      <c r="AT205" s="250" t="s">
        <v>189</v>
      </c>
      <c r="AU205" s="250" t="s">
        <v>24</v>
      </c>
      <c r="AV205" s="14" t="s">
        <v>24</v>
      </c>
      <c r="AW205" s="14" t="s">
        <v>39</v>
      </c>
      <c r="AX205" s="14" t="s">
        <v>76</v>
      </c>
      <c r="AY205" s="250" t="s">
        <v>179</v>
      </c>
    </row>
    <row r="206" spans="2:65" s="14" customFormat="1" ht="13.5">
      <c r="B206" s="240"/>
      <c r="C206" s="241"/>
      <c r="D206" s="218" t="s">
        <v>189</v>
      </c>
      <c r="E206" s="242" t="s">
        <v>22</v>
      </c>
      <c r="F206" s="243" t="s">
        <v>3080</v>
      </c>
      <c r="G206" s="241"/>
      <c r="H206" s="244" t="s">
        <v>22</v>
      </c>
      <c r="I206" s="245"/>
      <c r="J206" s="241"/>
      <c r="K206" s="241"/>
      <c r="L206" s="246"/>
      <c r="M206" s="247"/>
      <c r="N206" s="248"/>
      <c r="O206" s="248"/>
      <c r="P206" s="248"/>
      <c r="Q206" s="248"/>
      <c r="R206" s="248"/>
      <c r="S206" s="248"/>
      <c r="T206" s="249"/>
      <c r="AT206" s="250" t="s">
        <v>189</v>
      </c>
      <c r="AU206" s="250" t="s">
        <v>24</v>
      </c>
      <c r="AV206" s="14" t="s">
        <v>24</v>
      </c>
      <c r="AW206" s="14" t="s">
        <v>39</v>
      </c>
      <c r="AX206" s="14" t="s">
        <v>76</v>
      </c>
      <c r="AY206" s="250" t="s">
        <v>179</v>
      </c>
    </row>
    <row r="207" spans="2:65" s="12" customFormat="1" ht="13.5">
      <c r="B207" s="216"/>
      <c r="C207" s="217"/>
      <c r="D207" s="218" t="s">
        <v>189</v>
      </c>
      <c r="E207" s="219" t="s">
        <v>22</v>
      </c>
      <c r="F207" s="220" t="s">
        <v>2524</v>
      </c>
      <c r="G207" s="217"/>
      <c r="H207" s="221">
        <v>2</v>
      </c>
      <c r="I207" s="222"/>
      <c r="J207" s="217"/>
      <c r="K207" s="217"/>
      <c r="L207" s="223"/>
      <c r="M207" s="224"/>
      <c r="N207" s="225"/>
      <c r="O207" s="225"/>
      <c r="P207" s="225"/>
      <c r="Q207" s="225"/>
      <c r="R207" s="225"/>
      <c r="S207" s="225"/>
      <c r="T207" s="226"/>
      <c r="AT207" s="227" t="s">
        <v>189</v>
      </c>
      <c r="AU207" s="227" t="s">
        <v>24</v>
      </c>
      <c r="AV207" s="12" t="s">
        <v>84</v>
      </c>
      <c r="AW207" s="12" t="s">
        <v>39</v>
      </c>
      <c r="AX207" s="12" t="s">
        <v>76</v>
      </c>
      <c r="AY207" s="227" t="s">
        <v>179</v>
      </c>
    </row>
    <row r="208" spans="2:65" s="13" customFormat="1" ht="13.5">
      <c r="B208" s="228"/>
      <c r="C208" s="229"/>
      <c r="D208" s="230" t="s">
        <v>189</v>
      </c>
      <c r="E208" s="231" t="s">
        <v>22</v>
      </c>
      <c r="F208" s="232" t="s">
        <v>191</v>
      </c>
      <c r="G208" s="229"/>
      <c r="H208" s="233">
        <v>2</v>
      </c>
      <c r="I208" s="234"/>
      <c r="J208" s="229"/>
      <c r="K208" s="229"/>
      <c r="L208" s="235"/>
      <c r="M208" s="236"/>
      <c r="N208" s="237"/>
      <c r="O208" s="237"/>
      <c r="P208" s="237"/>
      <c r="Q208" s="237"/>
      <c r="R208" s="237"/>
      <c r="S208" s="237"/>
      <c r="T208" s="238"/>
      <c r="AT208" s="239" t="s">
        <v>189</v>
      </c>
      <c r="AU208" s="239" t="s">
        <v>24</v>
      </c>
      <c r="AV208" s="13" t="s">
        <v>187</v>
      </c>
      <c r="AW208" s="13" t="s">
        <v>39</v>
      </c>
      <c r="AX208" s="13" t="s">
        <v>24</v>
      </c>
      <c r="AY208" s="239" t="s">
        <v>179</v>
      </c>
    </row>
    <row r="209" spans="2:65" s="1" customFormat="1" ht="22.5" customHeight="1">
      <c r="B209" s="41"/>
      <c r="C209" s="254" t="s">
        <v>361</v>
      </c>
      <c r="D209" s="254" t="s">
        <v>267</v>
      </c>
      <c r="E209" s="255" t="s">
        <v>3081</v>
      </c>
      <c r="F209" s="256" t="s">
        <v>3082</v>
      </c>
      <c r="G209" s="257" t="s">
        <v>328</v>
      </c>
      <c r="H209" s="258">
        <v>2</v>
      </c>
      <c r="I209" s="259"/>
      <c r="J209" s="260">
        <f>ROUND(I209*H209,2)</f>
        <v>0</v>
      </c>
      <c r="K209" s="256" t="s">
        <v>280</v>
      </c>
      <c r="L209" s="261"/>
      <c r="M209" s="262" t="s">
        <v>22</v>
      </c>
      <c r="N209" s="263" t="s">
        <v>47</v>
      </c>
      <c r="O209" s="42"/>
      <c r="P209" s="213">
        <f>O209*H209</f>
        <v>0</v>
      </c>
      <c r="Q209" s="213">
        <v>2.9999999999999997E-4</v>
      </c>
      <c r="R209" s="213">
        <f>Q209*H209</f>
        <v>5.9999999999999995E-4</v>
      </c>
      <c r="S209" s="213">
        <v>0</v>
      </c>
      <c r="T209" s="214">
        <f>S209*H209</f>
        <v>0</v>
      </c>
      <c r="AR209" s="24" t="s">
        <v>311</v>
      </c>
      <c r="AT209" s="24" t="s">
        <v>267</v>
      </c>
      <c r="AU209" s="24" t="s">
        <v>24</v>
      </c>
      <c r="AY209" s="24" t="s">
        <v>179</v>
      </c>
      <c r="BE209" s="215">
        <f>IF(N209="základní",J209,0)</f>
        <v>0</v>
      </c>
      <c r="BF209" s="215">
        <f>IF(N209="snížená",J209,0)</f>
        <v>0</v>
      </c>
      <c r="BG209" s="215">
        <f>IF(N209="zákl. přenesená",J209,0)</f>
        <v>0</v>
      </c>
      <c r="BH209" s="215">
        <f>IF(N209="sníž. přenesená",J209,0)</f>
        <v>0</v>
      </c>
      <c r="BI209" s="215">
        <f>IF(N209="nulová",J209,0)</f>
        <v>0</v>
      </c>
      <c r="BJ209" s="24" t="s">
        <v>24</v>
      </c>
      <c r="BK209" s="215">
        <f>ROUND(I209*H209,2)</f>
        <v>0</v>
      </c>
      <c r="BL209" s="24" t="s">
        <v>266</v>
      </c>
      <c r="BM209" s="24" t="s">
        <v>3083</v>
      </c>
    </row>
    <row r="210" spans="2:65" s="12" customFormat="1" ht="13.5">
      <c r="B210" s="216"/>
      <c r="C210" s="217"/>
      <c r="D210" s="218" t="s">
        <v>189</v>
      </c>
      <c r="E210" s="219" t="s">
        <v>22</v>
      </c>
      <c r="F210" s="220" t="s">
        <v>84</v>
      </c>
      <c r="G210" s="217"/>
      <c r="H210" s="221">
        <v>2</v>
      </c>
      <c r="I210" s="222"/>
      <c r="J210" s="217"/>
      <c r="K210" s="217"/>
      <c r="L210" s="223"/>
      <c r="M210" s="224"/>
      <c r="N210" s="225"/>
      <c r="O210" s="225"/>
      <c r="P210" s="225"/>
      <c r="Q210" s="225"/>
      <c r="R210" s="225"/>
      <c r="S210" s="225"/>
      <c r="T210" s="226"/>
      <c r="AT210" s="227" t="s">
        <v>189</v>
      </c>
      <c r="AU210" s="227" t="s">
        <v>24</v>
      </c>
      <c r="AV210" s="12" t="s">
        <v>84</v>
      </c>
      <c r="AW210" s="12" t="s">
        <v>39</v>
      </c>
      <c r="AX210" s="12" t="s">
        <v>76</v>
      </c>
      <c r="AY210" s="227" t="s">
        <v>179</v>
      </c>
    </row>
    <row r="211" spans="2:65" s="13" customFormat="1" ht="13.5">
      <c r="B211" s="228"/>
      <c r="C211" s="229"/>
      <c r="D211" s="230" t="s">
        <v>189</v>
      </c>
      <c r="E211" s="231" t="s">
        <v>22</v>
      </c>
      <c r="F211" s="232" t="s">
        <v>191</v>
      </c>
      <c r="G211" s="229"/>
      <c r="H211" s="233">
        <v>2</v>
      </c>
      <c r="I211" s="234"/>
      <c r="J211" s="229"/>
      <c r="K211" s="229"/>
      <c r="L211" s="235"/>
      <c r="M211" s="236"/>
      <c r="N211" s="237"/>
      <c r="O211" s="237"/>
      <c r="P211" s="237"/>
      <c r="Q211" s="237"/>
      <c r="R211" s="237"/>
      <c r="S211" s="237"/>
      <c r="T211" s="238"/>
      <c r="AT211" s="239" t="s">
        <v>189</v>
      </c>
      <c r="AU211" s="239" t="s">
        <v>24</v>
      </c>
      <c r="AV211" s="13" t="s">
        <v>187</v>
      </c>
      <c r="AW211" s="13" t="s">
        <v>39</v>
      </c>
      <c r="AX211" s="13" t="s">
        <v>24</v>
      </c>
      <c r="AY211" s="239" t="s">
        <v>179</v>
      </c>
    </row>
    <row r="212" spans="2:65" s="1" customFormat="1" ht="22.5" customHeight="1">
      <c r="B212" s="41"/>
      <c r="C212" s="204" t="s">
        <v>364</v>
      </c>
      <c r="D212" s="204" t="s">
        <v>182</v>
      </c>
      <c r="E212" s="205" t="s">
        <v>3084</v>
      </c>
      <c r="F212" s="206" t="s">
        <v>3085</v>
      </c>
      <c r="G212" s="207" t="s">
        <v>328</v>
      </c>
      <c r="H212" s="208">
        <v>1</v>
      </c>
      <c r="I212" s="209"/>
      <c r="J212" s="210">
        <f>ROUND(I212*H212,2)</f>
        <v>0</v>
      </c>
      <c r="K212" s="206" t="s">
        <v>280</v>
      </c>
      <c r="L212" s="61"/>
      <c r="M212" s="211" t="s">
        <v>22</v>
      </c>
      <c r="N212" s="212" t="s">
        <v>47</v>
      </c>
      <c r="O212" s="42"/>
      <c r="P212" s="213">
        <f>O212*H212</f>
        <v>0</v>
      </c>
      <c r="Q212" s="213">
        <v>0</v>
      </c>
      <c r="R212" s="213">
        <f>Q212*H212</f>
        <v>0</v>
      </c>
      <c r="S212" s="213">
        <v>0</v>
      </c>
      <c r="T212" s="214">
        <f>S212*H212</f>
        <v>0</v>
      </c>
      <c r="AR212" s="24" t="s">
        <v>266</v>
      </c>
      <c r="AT212" s="24" t="s">
        <v>182</v>
      </c>
      <c r="AU212" s="24" t="s">
        <v>24</v>
      </c>
      <c r="AY212" s="24" t="s">
        <v>179</v>
      </c>
      <c r="BE212" s="215">
        <f>IF(N212="základní",J212,0)</f>
        <v>0</v>
      </c>
      <c r="BF212" s="215">
        <f>IF(N212="snížená",J212,0)</f>
        <v>0</v>
      </c>
      <c r="BG212" s="215">
        <f>IF(N212="zákl. přenesená",J212,0)</f>
        <v>0</v>
      </c>
      <c r="BH212" s="215">
        <f>IF(N212="sníž. přenesená",J212,0)</f>
        <v>0</v>
      </c>
      <c r="BI212" s="215">
        <f>IF(N212="nulová",J212,0)</f>
        <v>0</v>
      </c>
      <c r="BJ212" s="24" t="s">
        <v>24</v>
      </c>
      <c r="BK212" s="215">
        <f>ROUND(I212*H212,2)</f>
        <v>0</v>
      </c>
      <c r="BL212" s="24" t="s">
        <v>266</v>
      </c>
      <c r="BM212" s="24" t="s">
        <v>3086</v>
      </c>
    </row>
    <row r="213" spans="2:65" s="14" customFormat="1" ht="13.5">
      <c r="B213" s="240"/>
      <c r="C213" s="241"/>
      <c r="D213" s="218" t="s">
        <v>189</v>
      </c>
      <c r="E213" s="242" t="s">
        <v>22</v>
      </c>
      <c r="F213" s="243" t="s">
        <v>3042</v>
      </c>
      <c r="G213" s="241"/>
      <c r="H213" s="244" t="s">
        <v>22</v>
      </c>
      <c r="I213" s="245"/>
      <c r="J213" s="241"/>
      <c r="K213" s="241"/>
      <c r="L213" s="246"/>
      <c r="M213" s="247"/>
      <c r="N213" s="248"/>
      <c r="O213" s="248"/>
      <c r="P213" s="248"/>
      <c r="Q213" s="248"/>
      <c r="R213" s="248"/>
      <c r="S213" s="248"/>
      <c r="T213" s="249"/>
      <c r="AT213" s="250" t="s">
        <v>189</v>
      </c>
      <c r="AU213" s="250" t="s">
        <v>24</v>
      </c>
      <c r="AV213" s="14" t="s">
        <v>24</v>
      </c>
      <c r="AW213" s="14" t="s">
        <v>39</v>
      </c>
      <c r="AX213" s="14" t="s">
        <v>76</v>
      </c>
      <c r="AY213" s="250" t="s">
        <v>179</v>
      </c>
    </row>
    <row r="214" spans="2:65" s="14" customFormat="1" ht="13.5">
      <c r="B214" s="240"/>
      <c r="C214" s="241"/>
      <c r="D214" s="218" t="s">
        <v>189</v>
      </c>
      <c r="E214" s="242" t="s">
        <v>22</v>
      </c>
      <c r="F214" s="243" t="s">
        <v>3087</v>
      </c>
      <c r="G214" s="241"/>
      <c r="H214" s="244" t="s">
        <v>22</v>
      </c>
      <c r="I214" s="245"/>
      <c r="J214" s="241"/>
      <c r="K214" s="241"/>
      <c r="L214" s="246"/>
      <c r="M214" s="247"/>
      <c r="N214" s="248"/>
      <c r="O214" s="248"/>
      <c r="P214" s="248"/>
      <c r="Q214" s="248"/>
      <c r="R214" s="248"/>
      <c r="S214" s="248"/>
      <c r="T214" s="249"/>
      <c r="AT214" s="250" t="s">
        <v>189</v>
      </c>
      <c r="AU214" s="250" t="s">
        <v>24</v>
      </c>
      <c r="AV214" s="14" t="s">
        <v>24</v>
      </c>
      <c r="AW214" s="14" t="s">
        <v>39</v>
      </c>
      <c r="AX214" s="14" t="s">
        <v>76</v>
      </c>
      <c r="AY214" s="250" t="s">
        <v>179</v>
      </c>
    </row>
    <row r="215" spans="2:65" s="12" customFormat="1" ht="13.5">
      <c r="B215" s="216"/>
      <c r="C215" s="217"/>
      <c r="D215" s="218" t="s">
        <v>189</v>
      </c>
      <c r="E215" s="219" t="s">
        <v>22</v>
      </c>
      <c r="F215" s="220" t="s">
        <v>2546</v>
      </c>
      <c r="G215" s="217"/>
      <c r="H215" s="221">
        <v>1</v>
      </c>
      <c r="I215" s="222"/>
      <c r="J215" s="217"/>
      <c r="K215" s="217"/>
      <c r="L215" s="223"/>
      <c r="M215" s="224"/>
      <c r="N215" s="225"/>
      <c r="O215" s="225"/>
      <c r="P215" s="225"/>
      <c r="Q215" s="225"/>
      <c r="R215" s="225"/>
      <c r="S215" s="225"/>
      <c r="T215" s="226"/>
      <c r="AT215" s="227" t="s">
        <v>189</v>
      </c>
      <c r="AU215" s="227" t="s">
        <v>24</v>
      </c>
      <c r="AV215" s="12" t="s">
        <v>84</v>
      </c>
      <c r="AW215" s="12" t="s">
        <v>39</v>
      </c>
      <c r="AX215" s="12" t="s">
        <v>76</v>
      </c>
      <c r="AY215" s="227" t="s">
        <v>179</v>
      </c>
    </row>
    <row r="216" spans="2:65" s="13" customFormat="1" ht="13.5">
      <c r="B216" s="228"/>
      <c r="C216" s="229"/>
      <c r="D216" s="230" t="s">
        <v>189</v>
      </c>
      <c r="E216" s="231" t="s">
        <v>22</v>
      </c>
      <c r="F216" s="232" t="s">
        <v>191</v>
      </c>
      <c r="G216" s="229"/>
      <c r="H216" s="233">
        <v>1</v>
      </c>
      <c r="I216" s="234"/>
      <c r="J216" s="229"/>
      <c r="K216" s="229"/>
      <c r="L216" s="235"/>
      <c r="M216" s="236"/>
      <c r="N216" s="237"/>
      <c r="O216" s="237"/>
      <c r="P216" s="237"/>
      <c r="Q216" s="237"/>
      <c r="R216" s="237"/>
      <c r="S216" s="237"/>
      <c r="T216" s="238"/>
      <c r="AT216" s="239" t="s">
        <v>189</v>
      </c>
      <c r="AU216" s="239" t="s">
        <v>24</v>
      </c>
      <c r="AV216" s="13" t="s">
        <v>187</v>
      </c>
      <c r="AW216" s="13" t="s">
        <v>39</v>
      </c>
      <c r="AX216" s="13" t="s">
        <v>24</v>
      </c>
      <c r="AY216" s="239" t="s">
        <v>179</v>
      </c>
    </row>
    <row r="217" spans="2:65" s="1" customFormat="1" ht="31.5" customHeight="1">
      <c r="B217" s="41"/>
      <c r="C217" s="254" t="s">
        <v>450</v>
      </c>
      <c r="D217" s="254" t="s">
        <v>267</v>
      </c>
      <c r="E217" s="255" t="s">
        <v>3088</v>
      </c>
      <c r="F217" s="256" t="s">
        <v>3089</v>
      </c>
      <c r="G217" s="257" t="s">
        <v>328</v>
      </c>
      <c r="H217" s="258">
        <v>1</v>
      </c>
      <c r="I217" s="259"/>
      <c r="J217" s="260">
        <f>ROUND(I217*H217,2)</f>
        <v>0</v>
      </c>
      <c r="K217" s="256" t="s">
        <v>280</v>
      </c>
      <c r="L217" s="261"/>
      <c r="M217" s="262" t="s">
        <v>22</v>
      </c>
      <c r="N217" s="263" t="s">
        <v>47</v>
      </c>
      <c r="O217" s="42"/>
      <c r="P217" s="213">
        <f>O217*H217</f>
        <v>0</v>
      </c>
      <c r="Q217" s="213">
        <v>2E-3</v>
      </c>
      <c r="R217" s="213">
        <f>Q217*H217</f>
        <v>2E-3</v>
      </c>
      <c r="S217" s="213">
        <v>0</v>
      </c>
      <c r="T217" s="214">
        <f>S217*H217</f>
        <v>0</v>
      </c>
      <c r="AR217" s="24" t="s">
        <v>311</v>
      </c>
      <c r="AT217" s="24" t="s">
        <v>267</v>
      </c>
      <c r="AU217" s="24" t="s">
        <v>24</v>
      </c>
      <c r="AY217" s="24" t="s">
        <v>179</v>
      </c>
      <c r="BE217" s="215">
        <f>IF(N217="základní",J217,0)</f>
        <v>0</v>
      </c>
      <c r="BF217" s="215">
        <f>IF(N217="snížená",J217,0)</f>
        <v>0</v>
      </c>
      <c r="BG217" s="215">
        <f>IF(N217="zákl. přenesená",J217,0)</f>
        <v>0</v>
      </c>
      <c r="BH217" s="215">
        <f>IF(N217="sníž. přenesená",J217,0)</f>
        <v>0</v>
      </c>
      <c r="BI217" s="215">
        <f>IF(N217="nulová",J217,0)</f>
        <v>0</v>
      </c>
      <c r="BJ217" s="24" t="s">
        <v>24</v>
      </c>
      <c r="BK217" s="215">
        <f>ROUND(I217*H217,2)</f>
        <v>0</v>
      </c>
      <c r="BL217" s="24" t="s">
        <v>266</v>
      </c>
      <c r="BM217" s="24" t="s">
        <v>3090</v>
      </c>
    </row>
    <row r="218" spans="2:65" s="12" customFormat="1" ht="13.5">
      <c r="B218" s="216"/>
      <c r="C218" s="217"/>
      <c r="D218" s="218" t="s">
        <v>189</v>
      </c>
      <c r="E218" s="219" t="s">
        <v>22</v>
      </c>
      <c r="F218" s="220" t="s">
        <v>24</v>
      </c>
      <c r="G218" s="217"/>
      <c r="H218" s="221">
        <v>1</v>
      </c>
      <c r="I218" s="222"/>
      <c r="J218" s="217"/>
      <c r="K218" s="217"/>
      <c r="L218" s="223"/>
      <c r="M218" s="224"/>
      <c r="N218" s="225"/>
      <c r="O218" s="225"/>
      <c r="P218" s="225"/>
      <c r="Q218" s="225"/>
      <c r="R218" s="225"/>
      <c r="S218" s="225"/>
      <c r="T218" s="226"/>
      <c r="AT218" s="227" t="s">
        <v>189</v>
      </c>
      <c r="AU218" s="227" t="s">
        <v>24</v>
      </c>
      <c r="AV218" s="12" t="s">
        <v>84</v>
      </c>
      <c r="AW218" s="12" t="s">
        <v>39</v>
      </c>
      <c r="AX218" s="12" t="s">
        <v>76</v>
      </c>
      <c r="AY218" s="227" t="s">
        <v>179</v>
      </c>
    </row>
    <row r="219" spans="2:65" s="13" customFormat="1" ht="13.5">
      <c r="B219" s="228"/>
      <c r="C219" s="229"/>
      <c r="D219" s="230" t="s">
        <v>189</v>
      </c>
      <c r="E219" s="231" t="s">
        <v>22</v>
      </c>
      <c r="F219" s="232" t="s">
        <v>191</v>
      </c>
      <c r="G219" s="229"/>
      <c r="H219" s="233">
        <v>1</v>
      </c>
      <c r="I219" s="234"/>
      <c r="J219" s="229"/>
      <c r="K219" s="229"/>
      <c r="L219" s="235"/>
      <c r="M219" s="236"/>
      <c r="N219" s="237"/>
      <c r="O219" s="237"/>
      <c r="P219" s="237"/>
      <c r="Q219" s="237"/>
      <c r="R219" s="237"/>
      <c r="S219" s="237"/>
      <c r="T219" s="238"/>
      <c r="AT219" s="239" t="s">
        <v>189</v>
      </c>
      <c r="AU219" s="239" t="s">
        <v>24</v>
      </c>
      <c r="AV219" s="13" t="s">
        <v>187</v>
      </c>
      <c r="AW219" s="13" t="s">
        <v>39</v>
      </c>
      <c r="AX219" s="13" t="s">
        <v>24</v>
      </c>
      <c r="AY219" s="239" t="s">
        <v>179</v>
      </c>
    </row>
    <row r="220" spans="2:65" s="1" customFormat="1" ht="22.5" customHeight="1">
      <c r="B220" s="41"/>
      <c r="C220" s="204" t="s">
        <v>389</v>
      </c>
      <c r="D220" s="204" t="s">
        <v>182</v>
      </c>
      <c r="E220" s="205" t="s">
        <v>3091</v>
      </c>
      <c r="F220" s="206" t="s">
        <v>3092</v>
      </c>
      <c r="G220" s="207" t="s">
        <v>328</v>
      </c>
      <c r="H220" s="208">
        <v>2</v>
      </c>
      <c r="I220" s="209"/>
      <c r="J220" s="210">
        <f>ROUND(I220*H220,2)</f>
        <v>0</v>
      </c>
      <c r="K220" s="206" t="s">
        <v>280</v>
      </c>
      <c r="L220" s="61"/>
      <c r="M220" s="211" t="s">
        <v>22</v>
      </c>
      <c r="N220" s="212" t="s">
        <v>47</v>
      </c>
      <c r="O220" s="42"/>
      <c r="P220" s="213">
        <f>O220*H220</f>
        <v>0</v>
      </c>
      <c r="Q220" s="213">
        <v>0</v>
      </c>
      <c r="R220" s="213">
        <f>Q220*H220</f>
        <v>0</v>
      </c>
      <c r="S220" s="213">
        <v>0</v>
      </c>
      <c r="T220" s="214">
        <f>S220*H220</f>
        <v>0</v>
      </c>
      <c r="AR220" s="24" t="s">
        <v>266</v>
      </c>
      <c r="AT220" s="24" t="s">
        <v>182</v>
      </c>
      <c r="AU220" s="24" t="s">
        <v>24</v>
      </c>
      <c r="AY220" s="24" t="s">
        <v>179</v>
      </c>
      <c r="BE220" s="215">
        <f>IF(N220="základní",J220,0)</f>
        <v>0</v>
      </c>
      <c r="BF220" s="215">
        <f>IF(N220="snížená",J220,0)</f>
        <v>0</v>
      </c>
      <c r="BG220" s="215">
        <f>IF(N220="zákl. přenesená",J220,0)</f>
        <v>0</v>
      </c>
      <c r="BH220" s="215">
        <f>IF(N220="sníž. přenesená",J220,0)</f>
        <v>0</v>
      </c>
      <c r="BI220" s="215">
        <f>IF(N220="nulová",J220,0)</f>
        <v>0</v>
      </c>
      <c r="BJ220" s="24" t="s">
        <v>24</v>
      </c>
      <c r="BK220" s="215">
        <f>ROUND(I220*H220,2)</f>
        <v>0</v>
      </c>
      <c r="BL220" s="24" t="s">
        <v>266</v>
      </c>
      <c r="BM220" s="24" t="s">
        <v>3093</v>
      </c>
    </row>
    <row r="221" spans="2:65" s="14" customFormat="1" ht="13.5">
      <c r="B221" s="240"/>
      <c r="C221" s="241"/>
      <c r="D221" s="218" t="s">
        <v>189</v>
      </c>
      <c r="E221" s="242" t="s">
        <v>22</v>
      </c>
      <c r="F221" s="243" t="s">
        <v>3042</v>
      </c>
      <c r="G221" s="241"/>
      <c r="H221" s="244" t="s">
        <v>22</v>
      </c>
      <c r="I221" s="245"/>
      <c r="J221" s="241"/>
      <c r="K221" s="241"/>
      <c r="L221" s="246"/>
      <c r="M221" s="247"/>
      <c r="N221" s="248"/>
      <c r="O221" s="248"/>
      <c r="P221" s="248"/>
      <c r="Q221" s="248"/>
      <c r="R221" s="248"/>
      <c r="S221" s="248"/>
      <c r="T221" s="249"/>
      <c r="AT221" s="250" t="s">
        <v>189</v>
      </c>
      <c r="AU221" s="250" t="s">
        <v>24</v>
      </c>
      <c r="AV221" s="14" t="s">
        <v>24</v>
      </c>
      <c r="AW221" s="14" t="s">
        <v>39</v>
      </c>
      <c r="AX221" s="14" t="s">
        <v>76</v>
      </c>
      <c r="AY221" s="250" t="s">
        <v>179</v>
      </c>
    </row>
    <row r="222" spans="2:65" s="14" customFormat="1" ht="13.5">
      <c r="B222" s="240"/>
      <c r="C222" s="241"/>
      <c r="D222" s="218" t="s">
        <v>189</v>
      </c>
      <c r="E222" s="242" t="s">
        <v>22</v>
      </c>
      <c r="F222" s="243" t="s">
        <v>3094</v>
      </c>
      <c r="G222" s="241"/>
      <c r="H222" s="244" t="s">
        <v>22</v>
      </c>
      <c r="I222" s="245"/>
      <c r="J222" s="241"/>
      <c r="K222" s="241"/>
      <c r="L222" s="246"/>
      <c r="M222" s="247"/>
      <c r="N222" s="248"/>
      <c r="O222" s="248"/>
      <c r="P222" s="248"/>
      <c r="Q222" s="248"/>
      <c r="R222" s="248"/>
      <c r="S222" s="248"/>
      <c r="T222" s="249"/>
      <c r="AT222" s="250" t="s">
        <v>189</v>
      </c>
      <c r="AU222" s="250" t="s">
        <v>24</v>
      </c>
      <c r="AV222" s="14" t="s">
        <v>24</v>
      </c>
      <c r="AW222" s="14" t="s">
        <v>39</v>
      </c>
      <c r="AX222" s="14" t="s">
        <v>76</v>
      </c>
      <c r="AY222" s="250" t="s">
        <v>179</v>
      </c>
    </row>
    <row r="223" spans="2:65" s="12" customFormat="1" ht="13.5">
      <c r="B223" s="216"/>
      <c r="C223" s="217"/>
      <c r="D223" s="218" t="s">
        <v>189</v>
      </c>
      <c r="E223" s="219" t="s">
        <v>22</v>
      </c>
      <c r="F223" s="220" t="s">
        <v>2524</v>
      </c>
      <c r="G223" s="217"/>
      <c r="H223" s="221">
        <v>2</v>
      </c>
      <c r="I223" s="222"/>
      <c r="J223" s="217"/>
      <c r="K223" s="217"/>
      <c r="L223" s="223"/>
      <c r="M223" s="224"/>
      <c r="N223" s="225"/>
      <c r="O223" s="225"/>
      <c r="P223" s="225"/>
      <c r="Q223" s="225"/>
      <c r="R223" s="225"/>
      <c r="S223" s="225"/>
      <c r="T223" s="226"/>
      <c r="AT223" s="227" t="s">
        <v>189</v>
      </c>
      <c r="AU223" s="227" t="s">
        <v>24</v>
      </c>
      <c r="AV223" s="12" t="s">
        <v>84</v>
      </c>
      <c r="AW223" s="12" t="s">
        <v>39</v>
      </c>
      <c r="AX223" s="12" t="s">
        <v>76</v>
      </c>
      <c r="AY223" s="227" t="s">
        <v>179</v>
      </c>
    </row>
    <row r="224" spans="2:65" s="13" customFormat="1" ht="13.5">
      <c r="B224" s="228"/>
      <c r="C224" s="229"/>
      <c r="D224" s="230" t="s">
        <v>189</v>
      </c>
      <c r="E224" s="231" t="s">
        <v>22</v>
      </c>
      <c r="F224" s="232" t="s">
        <v>191</v>
      </c>
      <c r="G224" s="229"/>
      <c r="H224" s="233">
        <v>2</v>
      </c>
      <c r="I224" s="234"/>
      <c r="J224" s="229"/>
      <c r="K224" s="229"/>
      <c r="L224" s="235"/>
      <c r="M224" s="236"/>
      <c r="N224" s="237"/>
      <c r="O224" s="237"/>
      <c r="P224" s="237"/>
      <c r="Q224" s="237"/>
      <c r="R224" s="237"/>
      <c r="S224" s="237"/>
      <c r="T224" s="238"/>
      <c r="AT224" s="239" t="s">
        <v>189</v>
      </c>
      <c r="AU224" s="239" t="s">
        <v>24</v>
      </c>
      <c r="AV224" s="13" t="s">
        <v>187</v>
      </c>
      <c r="AW224" s="13" t="s">
        <v>39</v>
      </c>
      <c r="AX224" s="13" t="s">
        <v>24</v>
      </c>
      <c r="AY224" s="239" t="s">
        <v>179</v>
      </c>
    </row>
    <row r="225" spans="2:65" s="1" customFormat="1" ht="31.5" customHeight="1">
      <c r="B225" s="41"/>
      <c r="C225" s="254" t="s">
        <v>465</v>
      </c>
      <c r="D225" s="254" t="s">
        <v>267</v>
      </c>
      <c r="E225" s="255" t="s">
        <v>3095</v>
      </c>
      <c r="F225" s="256" t="s">
        <v>3096</v>
      </c>
      <c r="G225" s="257" t="s">
        <v>328</v>
      </c>
      <c r="H225" s="258">
        <v>2</v>
      </c>
      <c r="I225" s="259"/>
      <c r="J225" s="260">
        <f>ROUND(I225*H225,2)</f>
        <v>0</v>
      </c>
      <c r="K225" s="256" t="s">
        <v>280</v>
      </c>
      <c r="L225" s="261"/>
      <c r="M225" s="262" t="s">
        <v>22</v>
      </c>
      <c r="N225" s="263" t="s">
        <v>47</v>
      </c>
      <c r="O225" s="42"/>
      <c r="P225" s="213">
        <f>O225*H225</f>
        <v>0</v>
      </c>
      <c r="Q225" s="213">
        <v>1.1999999999999999E-3</v>
      </c>
      <c r="R225" s="213">
        <f>Q225*H225</f>
        <v>2.3999999999999998E-3</v>
      </c>
      <c r="S225" s="213">
        <v>0</v>
      </c>
      <c r="T225" s="214">
        <f>S225*H225</f>
        <v>0</v>
      </c>
      <c r="AR225" s="24" t="s">
        <v>311</v>
      </c>
      <c r="AT225" s="24" t="s">
        <v>267</v>
      </c>
      <c r="AU225" s="24" t="s">
        <v>24</v>
      </c>
      <c r="AY225" s="24" t="s">
        <v>179</v>
      </c>
      <c r="BE225" s="215">
        <f>IF(N225="základní",J225,0)</f>
        <v>0</v>
      </c>
      <c r="BF225" s="215">
        <f>IF(N225="snížená",J225,0)</f>
        <v>0</v>
      </c>
      <c r="BG225" s="215">
        <f>IF(N225="zákl. přenesená",J225,0)</f>
        <v>0</v>
      </c>
      <c r="BH225" s="215">
        <f>IF(N225="sníž. přenesená",J225,0)</f>
        <v>0</v>
      </c>
      <c r="BI225" s="215">
        <f>IF(N225="nulová",J225,0)</f>
        <v>0</v>
      </c>
      <c r="BJ225" s="24" t="s">
        <v>24</v>
      </c>
      <c r="BK225" s="215">
        <f>ROUND(I225*H225,2)</f>
        <v>0</v>
      </c>
      <c r="BL225" s="24" t="s">
        <v>266</v>
      </c>
      <c r="BM225" s="24" t="s">
        <v>3097</v>
      </c>
    </row>
    <row r="226" spans="2:65" s="12" customFormat="1" ht="13.5">
      <c r="B226" s="216"/>
      <c r="C226" s="217"/>
      <c r="D226" s="218" t="s">
        <v>189</v>
      </c>
      <c r="E226" s="219" t="s">
        <v>22</v>
      </c>
      <c r="F226" s="220" t="s">
        <v>84</v>
      </c>
      <c r="G226" s="217"/>
      <c r="H226" s="221">
        <v>2</v>
      </c>
      <c r="I226" s="222"/>
      <c r="J226" s="217"/>
      <c r="K226" s="217"/>
      <c r="L226" s="223"/>
      <c r="M226" s="224"/>
      <c r="N226" s="225"/>
      <c r="O226" s="225"/>
      <c r="P226" s="225"/>
      <c r="Q226" s="225"/>
      <c r="R226" s="225"/>
      <c r="S226" s="225"/>
      <c r="T226" s="226"/>
      <c r="AT226" s="227" t="s">
        <v>189</v>
      </c>
      <c r="AU226" s="227" t="s">
        <v>24</v>
      </c>
      <c r="AV226" s="12" t="s">
        <v>84</v>
      </c>
      <c r="AW226" s="12" t="s">
        <v>39</v>
      </c>
      <c r="AX226" s="12" t="s">
        <v>76</v>
      </c>
      <c r="AY226" s="227" t="s">
        <v>179</v>
      </c>
    </row>
    <row r="227" spans="2:65" s="13" customFormat="1" ht="13.5">
      <c r="B227" s="228"/>
      <c r="C227" s="229"/>
      <c r="D227" s="230" t="s">
        <v>189</v>
      </c>
      <c r="E227" s="231" t="s">
        <v>22</v>
      </c>
      <c r="F227" s="232" t="s">
        <v>191</v>
      </c>
      <c r="G227" s="229"/>
      <c r="H227" s="233">
        <v>2</v>
      </c>
      <c r="I227" s="234"/>
      <c r="J227" s="229"/>
      <c r="K227" s="229"/>
      <c r="L227" s="235"/>
      <c r="M227" s="236"/>
      <c r="N227" s="237"/>
      <c r="O227" s="237"/>
      <c r="P227" s="237"/>
      <c r="Q227" s="237"/>
      <c r="R227" s="237"/>
      <c r="S227" s="237"/>
      <c r="T227" s="238"/>
      <c r="AT227" s="239" t="s">
        <v>189</v>
      </c>
      <c r="AU227" s="239" t="s">
        <v>24</v>
      </c>
      <c r="AV227" s="13" t="s">
        <v>187</v>
      </c>
      <c r="AW227" s="13" t="s">
        <v>39</v>
      </c>
      <c r="AX227" s="13" t="s">
        <v>24</v>
      </c>
      <c r="AY227" s="239" t="s">
        <v>179</v>
      </c>
    </row>
    <row r="228" spans="2:65" s="1" customFormat="1" ht="22.5" customHeight="1">
      <c r="B228" s="41"/>
      <c r="C228" s="204" t="s">
        <v>349</v>
      </c>
      <c r="D228" s="204" t="s">
        <v>182</v>
      </c>
      <c r="E228" s="205" t="s">
        <v>3098</v>
      </c>
      <c r="F228" s="206" t="s">
        <v>3099</v>
      </c>
      <c r="G228" s="207" t="s">
        <v>372</v>
      </c>
      <c r="H228" s="208">
        <v>19</v>
      </c>
      <c r="I228" s="209"/>
      <c r="J228" s="210">
        <f>ROUND(I228*H228,2)</f>
        <v>0</v>
      </c>
      <c r="K228" s="206" t="s">
        <v>280</v>
      </c>
      <c r="L228" s="61"/>
      <c r="M228" s="211" t="s">
        <v>22</v>
      </c>
      <c r="N228" s="212" t="s">
        <v>47</v>
      </c>
      <c r="O228" s="42"/>
      <c r="P228" s="213">
        <f>O228*H228</f>
        <v>0</v>
      </c>
      <c r="Q228" s="213">
        <v>0</v>
      </c>
      <c r="R228" s="213">
        <f>Q228*H228</f>
        <v>0</v>
      </c>
      <c r="S228" s="213">
        <v>0</v>
      </c>
      <c r="T228" s="214">
        <f>S228*H228</f>
        <v>0</v>
      </c>
      <c r="AR228" s="24" t="s">
        <v>266</v>
      </c>
      <c r="AT228" s="24" t="s">
        <v>182</v>
      </c>
      <c r="AU228" s="24" t="s">
        <v>24</v>
      </c>
      <c r="AY228" s="24" t="s">
        <v>179</v>
      </c>
      <c r="BE228" s="215">
        <f>IF(N228="základní",J228,0)</f>
        <v>0</v>
      </c>
      <c r="BF228" s="215">
        <f>IF(N228="snížená",J228,0)</f>
        <v>0</v>
      </c>
      <c r="BG228" s="215">
        <f>IF(N228="zákl. přenesená",J228,0)</f>
        <v>0</v>
      </c>
      <c r="BH228" s="215">
        <f>IF(N228="sníž. přenesená",J228,0)</f>
        <v>0</v>
      </c>
      <c r="BI228" s="215">
        <f>IF(N228="nulová",J228,0)</f>
        <v>0</v>
      </c>
      <c r="BJ228" s="24" t="s">
        <v>24</v>
      </c>
      <c r="BK228" s="215">
        <f>ROUND(I228*H228,2)</f>
        <v>0</v>
      </c>
      <c r="BL228" s="24" t="s">
        <v>266</v>
      </c>
      <c r="BM228" s="24" t="s">
        <v>3100</v>
      </c>
    </row>
    <row r="229" spans="2:65" s="14" customFormat="1" ht="13.5">
      <c r="B229" s="240"/>
      <c r="C229" s="241"/>
      <c r="D229" s="218" t="s">
        <v>189</v>
      </c>
      <c r="E229" s="242" t="s">
        <v>22</v>
      </c>
      <c r="F229" s="243" t="s">
        <v>3042</v>
      </c>
      <c r="G229" s="241"/>
      <c r="H229" s="244" t="s">
        <v>22</v>
      </c>
      <c r="I229" s="245"/>
      <c r="J229" s="241"/>
      <c r="K229" s="241"/>
      <c r="L229" s="246"/>
      <c r="M229" s="247"/>
      <c r="N229" s="248"/>
      <c r="O229" s="248"/>
      <c r="P229" s="248"/>
      <c r="Q229" s="248"/>
      <c r="R229" s="248"/>
      <c r="S229" s="248"/>
      <c r="T229" s="249"/>
      <c r="AT229" s="250" t="s">
        <v>189</v>
      </c>
      <c r="AU229" s="250" t="s">
        <v>24</v>
      </c>
      <c r="AV229" s="14" t="s">
        <v>24</v>
      </c>
      <c r="AW229" s="14" t="s">
        <v>39</v>
      </c>
      <c r="AX229" s="14" t="s">
        <v>76</v>
      </c>
      <c r="AY229" s="250" t="s">
        <v>179</v>
      </c>
    </row>
    <row r="230" spans="2:65" s="14" customFormat="1" ht="13.5">
      <c r="B230" s="240"/>
      <c r="C230" s="241"/>
      <c r="D230" s="218" t="s">
        <v>189</v>
      </c>
      <c r="E230" s="242" t="s">
        <v>22</v>
      </c>
      <c r="F230" s="243" t="s">
        <v>3101</v>
      </c>
      <c r="G230" s="241"/>
      <c r="H230" s="244" t="s">
        <v>22</v>
      </c>
      <c r="I230" s="245"/>
      <c r="J230" s="241"/>
      <c r="K230" s="241"/>
      <c r="L230" s="246"/>
      <c r="M230" s="247"/>
      <c r="N230" s="248"/>
      <c r="O230" s="248"/>
      <c r="P230" s="248"/>
      <c r="Q230" s="248"/>
      <c r="R230" s="248"/>
      <c r="S230" s="248"/>
      <c r="T230" s="249"/>
      <c r="AT230" s="250" t="s">
        <v>189</v>
      </c>
      <c r="AU230" s="250" t="s">
        <v>24</v>
      </c>
      <c r="AV230" s="14" t="s">
        <v>24</v>
      </c>
      <c r="AW230" s="14" t="s">
        <v>39</v>
      </c>
      <c r="AX230" s="14" t="s">
        <v>76</v>
      </c>
      <c r="AY230" s="250" t="s">
        <v>179</v>
      </c>
    </row>
    <row r="231" spans="2:65" s="12" customFormat="1" ht="13.5">
      <c r="B231" s="216"/>
      <c r="C231" s="217"/>
      <c r="D231" s="218" t="s">
        <v>189</v>
      </c>
      <c r="E231" s="219" t="s">
        <v>22</v>
      </c>
      <c r="F231" s="220" t="s">
        <v>3102</v>
      </c>
      <c r="G231" s="217"/>
      <c r="H231" s="221">
        <v>19</v>
      </c>
      <c r="I231" s="222"/>
      <c r="J231" s="217"/>
      <c r="K231" s="217"/>
      <c r="L231" s="223"/>
      <c r="M231" s="224"/>
      <c r="N231" s="225"/>
      <c r="O231" s="225"/>
      <c r="P231" s="225"/>
      <c r="Q231" s="225"/>
      <c r="R231" s="225"/>
      <c r="S231" s="225"/>
      <c r="T231" s="226"/>
      <c r="AT231" s="227" t="s">
        <v>189</v>
      </c>
      <c r="AU231" s="227" t="s">
        <v>24</v>
      </c>
      <c r="AV231" s="12" t="s">
        <v>84</v>
      </c>
      <c r="AW231" s="12" t="s">
        <v>39</v>
      </c>
      <c r="AX231" s="12" t="s">
        <v>76</v>
      </c>
      <c r="AY231" s="227" t="s">
        <v>179</v>
      </c>
    </row>
    <row r="232" spans="2:65" s="13" customFormat="1" ht="13.5">
      <c r="B232" s="228"/>
      <c r="C232" s="229"/>
      <c r="D232" s="230" t="s">
        <v>189</v>
      </c>
      <c r="E232" s="231" t="s">
        <v>22</v>
      </c>
      <c r="F232" s="232" t="s">
        <v>191</v>
      </c>
      <c r="G232" s="229"/>
      <c r="H232" s="233">
        <v>19</v>
      </c>
      <c r="I232" s="234"/>
      <c r="J232" s="229"/>
      <c r="K232" s="229"/>
      <c r="L232" s="235"/>
      <c r="M232" s="236"/>
      <c r="N232" s="237"/>
      <c r="O232" s="237"/>
      <c r="P232" s="237"/>
      <c r="Q232" s="237"/>
      <c r="R232" s="237"/>
      <c r="S232" s="237"/>
      <c r="T232" s="238"/>
      <c r="AT232" s="239" t="s">
        <v>189</v>
      </c>
      <c r="AU232" s="239" t="s">
        <v>24</v>
      </c>
      <c r="AV232" s="13" t="s">
        <v>187</v>
      </c>
      <c r="AW232" s="13" t="s">
        <v>39</v>
      </c>
      <c r="AX232" s="13" t="s">
        <v>24</v>
      </c>
      <c r="AY232" s="239" t="s">
        <v>179</v>
      </c>
    </row>
    <row r="233" spans="2:65" s="1" customFormat="1" ht="44.25" customHeight="1">
      <c r="B233" s="41"/>
      <c r="C233" s="254" t="s">
        <v>434</v>
      </c>
      <c r="D233" s="254" t="s">
        <v>267</v>
      </c>
      <c r="E233" s="255" t="s">
        <v>3103</v>
      </c>
      <c r="F233" s="256" t="s">
        <v>3104</v>
      </c>
      <c r="G233" s="257" t="s">
        <v>328</v>
      </c>
      <c r="H233" s="258">
        <v>2</v>
      </c>
      <c r="I233" s="259"/>
      <c r="J233" s="260">
        <f>ROUND(I233*H233,2)</f>
        <v>0</v>
      </c>
      <c r="K233" s="256" t="s">
        <v>280</v>
      </c>
      <c r="L233" s="261"/>
      <c r="M233" s="262" t="s">
        <v>22</v>
      </c>
      <c r="N233" s="263" t="s">
        <v>47</v>
      </c>
      <c r="O233" s="42"/>
      <c r="P233" s="213">
        <f>O233*H233</f>
        <v>0</v>
      </c>
      <c r="Q233" s="213">
        <v>2.4E-2</v>
      </c>
      <c r="R233" s="213">
        <f>Q233*H233</f>
        <v>4.8000000000000001E-2</v>
      </c>
      <c r="S233" s="213">
        <v>0</v>
      </c>
      <c r="T233" s="214">
        <f>S233*H233</f>
        <v>0</v>
      </c>
      <c r="AR233" s="24" t="s">
        <v>311</v>
      </c>
      <c r="AT233" s="24" t="s">
        <v>267</v>
      </c>
      <c r="AU233" s="24" t="s">
        <v>24</v>
      </c>
      <c r="AY233" s="24" t="s">
        <v>179</v>
      </c>
      <c r="BE233" s="215">
        <f>IF(N233="základní",J233,0)</f>
        <v>0</v>
      </c>
      <c r="BF233" s="215">
        <f>IF(N233="snížená",J233,0)</f>
        <v>0</v>
      </c>
      <c r="BG233" s="215">
        <f>IF(N233="zákl. přenesená",J233,0)</f>
        <v>0</v>
      </c>
      <c r="BH233" s="215">
        <f>IF(N233="sníž. přenesená",J233,0)</f>
        <v>0</v>
      </c>
      <c r="BI233" s="215">
        <f>IF(N233="nulová",J233,0)</f>
        <v>0</v>
      </c>
      <c r="BJ233" s="24" t="s">
        <v>24</v>
      </c>
      <c r="BK233" s="215">
        <f>ROUND(I233*H233,2)</f>
        <v>0</v>
      </c>
      <c r="BL233" s="24" t="s">
        <v>266</v>
      </c>
      <c r="BM233" s="24" t="s">
        <v>3105</v>
      </c>
    </row>
    <row r="234" spans="2:65" s="12" customFormat="1" ht="13.5">
      <c r="B234" s="216"/>
      <c r="C234" s="217"/>
      <c r="D234" s="218" t="s">
        <v>189</v>
      </c>
      <c r="E234" s="219" t="s">
        <v>22</v>
      </c>
      <c r="F234" s="220" t="s">
        <v>84</v>
      </c>
      <c r="G234" s="217"/>
      <c r="H234" s="221">
        <v>2</v>
      </c>
      <c r="I234" s="222"/>
      <c r="J234" s="217"/>
      <c r="K234" s="217"/>
      <c r="L234" s="223"/>
      <c r="M234" s="224"/>
      <c r="N234" s="225"/>
      <c r="O234" s="225"/>
      <c r="P234" s="225"/>
      <c r="Q234" s="225"/>
      <c r="R234" s="225"/>
      <c r="S234" s="225"/>
      <c r="T234" s="226"/>
      <c r="AT234" s="227" t="s">
        <v>189</v>
      </c>
      <c r="AU234" s="227" t="s">
        <v>24</v>
      </c>
      <c r="AV234" s="12" t="s">
        <v>84</v>
      </c>
      <c r="AW234" s="12" t="s">
        <v>39</v>
      </c>
      <c r="AX234" s="12" t="s">
        <v>76</v>
      </c>
      <c r="AY234" s="227" t="s">
        <v>179</v>
      </c>
    </row>
    <row r="235" spans="2:65" s="13" customFormat="1" ht="13.5">
      <c r="B235" s="228"/>
      <c r="C235" s="229"/>
      <c r="D235" s="230" t="s">
        <v>189</v>
      </c>
      <c r="E235" s="231" t="s">
        <v>22</v>
      </c>
      <c r="F235" s="232" t="s">
        <v>191</v>
      </c>
      <c r="G235" s="229"/>
      <c r="H235" s="233">
        <v>2</v>
      </c>
      <c r="I235" s="234"/>
      <c r="J235" s="229"/>
      <c r="K235" s="229"/>
      <c r="L235" s="235"/>
      <c r="M235" s="236"/>
      <c r="N235" s="237"/>
      <c r="O235" s="237"/>
      <c r="P235" s="237"/>
      <c r="Q235" s="237"/>
      <c r="R235" s="237"/>
      <c r="S235" s="237"/>
      <c r="T235" s="238"/>
      <c r="AT235" s="239" t="s">
        <v>189</v>
      </c>
      <c r="AU235" s="239" t="s">
        <v>24</v>
      </c>
      <c r="AV235" s="13" t="s">
        <v>187</v>
      </c>
      <c r="AW235" s="13" t="s">
        <v>39</v>
      </c>
      <c r="AX235" s="13" t="s">
        <v>24</v>
      </c>
      <c r="AY235" s="239" t="s">
        <v>179</v>
      </c>
    </row>
    <row r="236" spans="2:65" s="1" customFormat="1" ht="22.5" customHeight="1">
      <c r="B236" s="41"/>
      <c r="C236" s="204" t="s">
        <v>355</v>
      </c>
      <c r="D236" s="204" t="s">
        <v>182</v>
      </c>
      <c r="E236" s="205" t="s">
        <v>3098</v>
      </c>
      <c r="F236" s="206" t="s">
        <v>3099</v>
      </c>
      <c r="G236" s="207" t="s">
        <v>372</v>
      </c>
      <c r="H236" s="208">
        <v>11</v>
      </c>
      <c r="I236" s="209"/>
      <c r="J236" s="210">
        <f>ROUND(I236*H236,2)</f>
        <v>0</v>
      </c>
      <c r="K236" s="206" t="s">
        <v>280</v>
      </c>
      <c r="L236" s="61"/>
      <c r="M236" s="211" t="s">
        <v>22</v>
      </c>
      <c r="N236" s="212" t="s">
        <v>47</v>
      </c>
      <c r="O236" s="42"/>
      <c r="P236" s="213">
        <f>O236*H236</f>
        <v>0</v>
      </c>
      <c r="Q236" s="213">
        <v>0</v>
      </c>
      <c r="R236" s="213">
        <f>Q236*H236</f>
        <v>0</v>
      </c>
      <c r="S236" s="213">
        <v>0</v>
      </c>
      <c r="T236" s="214">
        <f>S236*H236</f>
        <v>0</v>
      </c>
      <c r="AR236" s="24" t="s">
        <v>266</v>
      </c>
      <c r="AT236" s="24" t="s">
        <v>182</v>
      </c>
      <c r="AU236" s="24" t="s">
        <v>24</v>
      </c>
      <c r="AY236" s="24" t="s">
        <v>179</v>
      </c>
      <c r="BE236" s="215">
        <f>IF(N236="základní",J236,0)</f>
        <v>0</v>
      </c>
      <c r="BF236" s="215">
        <f>IF(N236="snížená",J236,0)</f>
        <v>0</v>
      </c>
      <c r="BG236" s="215">
        <f>IF(N236="zákl. přenesená",J236,0)</f>
        <v>0</v>
      </c>
      <c r="BH236" s="215">
        <f>IF(N236="sníž. přenesená",J236,0)</f>
        <v>0</v>
      </c>
      <c r="BI236" s="215">
        <f>IF(N236="nulová",J236,0)</f>
        <v>0</v>
      </c>
      <c r="BJ236" s="24" t="s">
        <v>24</v>
      </c>
      <c r="BK236" s="215">
        <f>ROUND(I236*H236,2)</f>
        <v>0</v>
      </c>
      <c r="BL236" s="24" t="s">
        <v>266</v>
      </c>
      <c r="BM236" s="24" t="s">
        <v>3106</v>
      </c>
    </row>
    <row r="237" spans="2:65" s="14" customFormat="1" ht="13.5">
      <c r="B237" s="240"/>
      <c r="C237" s="241"/>
      <c r="D237" s="218" t="s">
        <v>189</v>
      </c>
      <c r="E237" s="242" t="s">
        <v>22</v>
      </c>
      <c r="F237" s="243" t="s">
        <v>3042</v>
      </c>
      <c r="G237" s="241"/>
      <c r="H237" s="244" t="s">
        <v>22</v>
      </c>
      <c r="I237" s="245"/>
      <c r="J237" s="241"/>
      <c r="K237" s="241"/>
      <c r="L237" s="246"/>
      <c r="M237" s="247"/>
      <c r="N237" s="248"/>
      <c r="O237" s="248"/>
      <c r="P237" s="248"/>
      <c r="Q237" s="248"/>
      <c r="R237" s="248"/>
      <c r="S237" s="248"/>
      <c r="T237" s="249"/>
      <c r="AT237" s="250" t="s">
        <v>189</v>
      </c>
      <c r="AU237" s="250" t="s">
        <v>24</v>
      </c>
      <c r="AV237" s="14" t="s">
        <v>24</v>
      </c>
      <c r="AW237" s="14" t="s">
        <v>39</v>
      </c>
      <c r="AX237" s="14" t="s">
        <v>76</v>
      </c>
      <c r="AY237" s="250" t="s">
        <v>179</v>
      </c>
    </row>
    <row r="238" spans="2:65" s="14" customFormat="1" ht="13.5">
      <c r="B238" s="240"/>
      <c r="C238" s="241"/>
      <c r="D238" s="218" t="s">
        <v>189</v>
      </c>
      <c r="E238" s="242" t="s">
        <v>22</v>
      </c>
      <c r="F238" s="243" t="s">
        <v>3107</v>
      </c>
      <c r="G238" s="241"/>
      <c r="H238" s="244" t="s">
        <v>22</v>
      </c>
      <c r="I238" s="245"/>
      <c r="J238" s="241"/>
      <c r="K238" s="241"/>
      <c r="L238" s="246"/>
      <c r="M238" s="247"/>
      <c r="N238" s="248"/>
      <c r="O238" s="248"/>
      <c r="P238" s="248"/>
      <c r="Q238" s="248"/>
      <c r="R238" s="248"/>
      <c r="S238" s="248"/>
      <c r="T238" s="249"/>
      <c r="AT238" s="250" t="s">
        <v>189</v>
      </c>
      <c r="AU238" s="250" t="s">
        <v>24</v>
      </c>
      <c r="AV238" s="14" t="s">
        <v>24</v>
      </c>
      <c r="AW238" s="14" t="s">
        <v>39</v>
      </c>
      <c r="AX238" s="14" t="s">
        <v>76</v>
      </c>
      <c r="AY238" s="250" t="s">
        <v>179</v>
      </c>
    </row>
    <row r="239" spans="2:65" s="12" customFormat="1" ht="13.5">
      <c r="B239" s="216"/>
      <c r="C239" s="217"/>
      <c r="D239" s="218" t="s">
        <v>189</v>
      </c>
      <c r="E239" s="219" t="s">
        <v>22</v>
      </c>
      <c r="F239" s="220" t="s">
        <v>3108</v>
      </c>
      <c r="G239" s="217"/>
      <c r="H239" s="221">
        <v>11</v>
      </c>
      <c r="I239" s="222"/>
      <c r="J239" s="217"/>
      <c r="K239" s="217"/>
      <c r="L239" s="223"/>
      <c r="M239" s="224"/>
      <c r="N239" s="225"/>
      <c r="O239" s="225"/>
      <c r="P239" s="225"/>
      <c r="Q239" s="225"/>
      <c r="R239" s="225"/>
      <c r="S239" s="225"/>
      <c r="T239" s="226"/>
      <c r="AT239" s="227" t="s">
        <v>189</v>
      </c>
      <c r="AU239" s="227" t="s">
        <v>24</v>
      </c>
      <c r="AV239" s="12" t="s">
        <v>84</v>
      </c>
      <c r="AW239" s="12" t="s">
        <v>39</v>
      </c>
      <c r="AX239" s="12" t="s">
        <v>76</v>
      </c>
      <c r="AY239" s="227" t="s">
        <v>179</v>
      </c>
    </row>
    <row r="240" spans="2:65" s="13" customFormat="1" ht="13.5">
      <c r="B240" s="228"/>
      <c r="C240" s="229"/>
      <c r="D240" s="230" t="s">
        <v>189</v>
      </c>
      <c r="E240" s="231" t="s">
        <v>22</v>
      </c>
      <c r="F240" s="232" t="s">
        <v>191</v>
      </c>
      <c r="G240" s="229"/>
      <c r="H240" s="233">
        <v>11</v>
      </c>
      <c r="I240" s="234"/>
      <c r="J240" s="229"/>
      <c r="K240" s="229"/>
      <c r="L240" s="235"/>
      <c r="M240" s="236"/>
      <c r="N240" s="237"/>
      <c r="O240" s="237"/>
      <c r="P240" s="237"/>
      <c r="Q240" s="237"/>
      <c r="R240" s="237"/>
      <c r="S240" s="237"/>
      <c r="T240" s="238"/>
      <c r="AT240" s="239" t="s">
        <v>189</v>
      </c>
      <c r="AU240" s="239" t="s">
        <v>24</v>
      </c>
      <c r="AV240" s="13" t="s">
        <v>187</v>
      </c>
      <c r="AW240" s="13" t="s">
        <v>39</v>
      </c>
      <c r="AX240" s="13" t="s">
        <v>24</v>
      </c>
      <c r="AY240" s="239" t="s">
        <v>179</v>
      </c>
    </row>
    <row r="241" spans="2:65" s="1" customFormat="1" ht="44.25" customHeight="1">
      <c r="B241" s="41"/>
      <c r="C241" s="254" t="s">
        <v>443</v>
      </c>
      <c r="D241" s="254" t="s">
        <v>267</v>
      </c>
      <c r="E241" s="255" t="s">
        <v>3109</v>
      </c>
      <c r="F241" s="256" t="s">
        <v>3110</v>
      </c>
      <c r="G241" s="257" t="s">
        <v>328</v>
      </c>
      <c r="H241" s="258">
        <v>2</v>
      </c>
      <c r="I241" s="259"/>
      <c r="J241" s="260">
        <f>ROUND(I241*H241,2)</f>
        <v>0</v>
      </c>
      <c r="K241" s="256" t="s">
        <v>280</v>
      </c>
      <c r="L241" s="261"/>
      <c r="M241" s="262" t="s">
        <v>22</v>
      </c>
      <c r="N241" s="263" t="s">
        <v>47</v>
      </c>
      <c r="O241" s="42"/>
      <c r="P241" s="213">
        <f>O241*H241</f>
        <v>0</v>
      </c>
      <c r="Q241" s="213">
        <v>1.2999999999999999E-2</v>
      </c>
      <c r="R241" s="213">
        <f>Q241*H241</f>
        <v>2.5999999999999999E-2</v>
      </c>
      <c r="S241" s="213">
        <v>0</v>
      </c>
      <c r="T241" s="214">
        <f>S241*H241</f>
        <v>0</v>
      </c>
      <c r="AR241" s="24" t="s">
        <v>311</v>
      </c>
      <c r="AT241" s="24" t="s">
        <v>267</v>
      </c>
      <c r="AU241" s="24" t="s">
        <v>24</v>
      </c>
      <c r="AY241" s="24" t="s">
        <v>179</v>
      </c>
      <c r="BE241" s="215">
        <f>IF(N241="základní",J241,0)</f>
        <v>0</v>
      </c>
      <c r="BF241" s="215">
        <f>IF(N241="snížená",J241,0)</f>
        <v>0</v>
      </c>
      <c r="BG241" s="215">
        <f>IF(N241="zákl. přenesená",J241,0)</f>
        <v>0</v>
      </c>
      <c r="BH241" s="215">
        <f>IF(N241="sníž. přenesená",J241,0)</f>
        <v>0</v>
      </c>
      <c r="BI241" s="215">
        <f>IF(N241="nulová",J241,0)</f>
        <v>0</v>
      </c>
      <c r="BJ241" s="24" t="s">
        <v>24</v>
      </c>
      <c r="BK241" s="215">
        <f>ROUND(I241*H241,2)</f>
        <v>0</v>
      </c>
      <c r="BL241" s="24" t="s">
        <v>266</v>
      </c>
      <c r="BM241" s="24" t="s">
        <v>3111</v>
      </c>
    </row>
    <row r="242" spans="2:65" s="12" customFormat="1" ht="13.5">
      <c r="B242" s="216"/>
      <c r="C242" s="217"/>
      <c r="D242" s="218" t="s">
        <v>189</v>
      </c>
      <c r="E242" s="219" t="s">
        <v>22</v>
      </c>
      <c r="F242" s="220" t="s">
        <v>84</v>
      </c>
      <c r="G242" s="217"/>
      <c r="H242" s="221">
        <v>2</v>
      </c>
      <c r="I242" s="222"/>
      <c r="J242" s="217"/>
      <c r="K242" s="217"/>
      <c r="L242" s="223"/>
      <c r="M242" s="224"/>
      <c r="N242" s="225"/>
      <c r="O242" s="225"/>
      <c r="P242" s="225"/>
      <c r="Q242" s="225"/>
      <c r="R242" s="225"/>
      <c r="S242" s="225"/>
      <c r="T242" s="226"/>
      <c r="AT242" s="227" t="s">
        <v>189</v>
      </c>
      <c r="AU242" s="227" t="s">
        <v>24</v>
      </c>
      <c r="AV242" s="12" t="s">
        <v>84</v>
      </c>
      <c r="AW242" s="12" t="s">
        <v>39</v>
      </c>
      <c r="AX242" s="12" t="s">
        <v>76</v>
      </c>
      <c r="AY242" s="227" t="s">
        <v>179</v>
      </c>
    </row>
    <row r="243" spans="2:65" s="13" customFormat="1" ht="13.5">
      <c r="B243" s="228"/>
      <c r="C243" s="229"/>
      <c r="D243" s="230" t="s">
        <v>189</v>
      </c>
      <c r="E243" s="231" t="s">
        <v>22</v>
      </c>
      <c r="F243" s="232" t="s">
        <v>191</v>
      </c>
      <c r="G243" s="229"/>
      <c r="H243" s="233">
        <v>2</v>
      </c>
      <c r="I243" s="234"/>
      <c r="J243" s="229"/>
      <c r="K243" s="229"/>
      <c r="L243" s="235"/>
      <c r="M243" s="236"/>
      <c r="N243" s="237"/>
      <c r="O243" s="237"/>
      <c r="P243" s="237"/>
      <c r="Q243" s="237"/>
      <c r="R243" s="237"/>
      <c r="S243" s="237"/>
      <c r="T243" s="238"/>
      <c r="AT243" s="239" t="s">
        <v>189</v>
      </c>
      <c r="AU243" s="239" t="s">
        <v>24</v>
      </c>
      <c r="AV243" s="13" t="s">
        <v>187</v>
      </c>
      <c r="AW243" s="13" t="s">
        <v>39</v>
      </c>
      <c r="AX243" s="13" t="s">
        <v>24</v>
      </c>
      <c r="AY243" s="239" t="s">
        <v>179</v>
      </c>
    </row>
    <row r="244" spans="2:65" s="1" customFormat="1" ht="22.5" customHeight="1">
      <c r="B244" s="41"/>
      <c r="C244" s="204" t="s">
        <v>316</v>
      </c>
      <c r="D244" s="204" t="s">
        <v>182</v>
      </c>
      <c r="E244" s="205" t="s">
        <v>3112</v>
      </c>
      <c r="F244" s="206" t="s">
        <v>3113</v>
      </c>
      <c r="G244" s="207" t="s">
        <v>328</v>
      </c>
      <c r="H244" s="208">
        <v>2</v>
      </c>
      <c r="I244" s="209"/>
      <c r="J244" s="210">
        <f>ROUND(I244*H244,2)</f>
        <v>0</v>
      </c>
      <c r="K244" s="206" t="s">
        <v>280</v>
      </c>
      <c r="L244" s="61"/>
      <c r="M244" s="211" t="s">
        <v>22</v>
      </c>
      <c r="N244" s="212" t="s">
        <v>47</v>
      </c>
      <c r="O244" s="42"/>
      <c r="P244" s="213">
        <f>O244*H244</f>
        <v>0</v>
      </c>
      <c r="Q244" s="213">
        <v>0</v>
      </c>
      <c r="R244" s="213">
        <f>Q244*H244</f>
        <v>0</v>
      </c>
      <c r="S244" s="213">
        <v>0</v>
      </c>
      <c r="T244" s="214">
        <f>S244*H244</f>
        <v>0</v>
      </c>
      <c r="AR244" s="24" t="s">
        <v>266</v>
      </c>
      <c r="AT244" s="24" t="s">
        <v>182</v>
      </c>
      <c r="AU244" s="24" t="s">
        <v>24</v>
      </c>
      <c r="AY244" s="24" t="s">
        <v>179</v>
      </c>
      <c r="BE244" s="215">
        <f>IF(N244="základní",J244,0)</f>
        <v>0</v>
      </c>
      <c r="BF244" s="215">
        <f>IF(N244="snížená",J244,0)</f>
        <v>0</v>
      </c>
      <c r="BG244" s="215">
        <f>IF(N244="zákl. přenesená",J244,0)</f>
        <v>0</v>
      </c>
      <c r="BH244" s="215">
        <f>IF(N244="sníž. přenesená",J244,0)</f>
        <v>0</v>
      </c>
      <c r="BI244" s="215">
        <f>IF(N244="nulová",J244,0)</f>
        <v>0</v>
      </c>
      <c r="BJ244" s="24" t="s">
        <v>24</v>
      </c>
      <c r="BK244" s="215">
        <f>ROUND(I244*H244,2)</f>
        <v>0</v>
      </c>
      <c r="BL244" s="24" t="s">
        <v>266</v>
      </c>
      <c r="BM244" s="24" t="s">
        <v>3114</v>
      </c>
    </row>
    <row r="245" spans="2:65" s="14" customFormat="1" ht="13.5">
      <c r="B245" s="240"/>
      <c r="C245" s="241"/>
      <c r="D245" s="218" t="s">
        <v>189</v>
      </c>
      <c r="E245" s="242" t="s">
        <v>22</v>
      </c>
      <c r="F245" s="243" t="s">
        <v>3042</v>
      </c>
      <c r="G245" s="241"/>
      <c r="H245" s="244" t="s">
        <v>22</v>
      </c>
      <c r="I245" s="245"/>
      <c r="J245" s="241"/>
      <c r="K245" s="241"/>
      <c r="L245" s="246"/>
      <c r="M245" s="247"/>
      <c r="N245" s="248"/>
      <c r="O245" s="248"/>
      <c r="P245" s="248"/>
      <c r="Q245" s="248"/>
      <c r="R245" s="248"/>
      <c r="S245" s="248"/>
      <c r="T245" s="249"/>
      <c r="AT245" s="250" t="s">
        <v>189</v>
      </c>
      <c r="AU245" s="250" t="s">
        <v>24</v>
      </c>
      <c r="AV245" s="14" t="s">
        <v>24</v>
      </c>
      <c r="AW245" s="14" t="s">
        <v>39</v>
      </c>
      <c r="AX245" s="14" t="s">
        <v>76</v>
      </c>
      <c r="AY245" s="250" t="s">
        <v>179</v>
      </c>
    </row>
    <row r="246" spans="2:65" s="14" customFormat="1" ht="13.5">
      <c r="B246" s="240"/>
      <c r="C246" s="241"/>
      <c r="D246" s="218" t="s">
        <v>189</v>
      </c>
      <c r="E246" s="242" t="s">
        <v>22</v>
      </c>
      <c r="F246" s="243" t="s">
        <v>3115</v>
      </c>
      <c r="G246" s="241"/>
      <c r="H246" s="244" t="s">
        <v>22</v>
      </c>
      <c r="I246" s="245"/>
      <c r="J246" s="241"/>
      <c r="K246" s="241"/>
      <c r="L246" s="246"/>
      <c r="M246" s="247"/>
      <c r="N246" s="248"/>
      <c r="O246" s="248"/>
      <c r="P246" s="248"/>
      <c r="Q246" s="248"/>
      <c r="R246" s="248"/>
      <c r="S246" s="248"/>
      <c r="T246" s="249"/>
      <c r="AT246" s="250" t="s">
        <v>189</v>
      </c>
      <c r="AU246" s="250" t="s">
        <v>24</v>
      </c>
      <c r="AV246" s="14" t="s">
        <v>24</v>
      </c>
      <c r="AW246" s="14" t="s">
        <v>39</v>
      </c>
      <c r="AX246" s="14" t="s">
        <v>76</v>
      </c>
      <c r="AY246" s="250" t="s">
        <v>179</v>
      </c>
    </row>
    <row r="247" spans="2:65" s="12" customFormat="1" ht="13.5">
      <c r="B247" s="216"/>
      <c r="C247" s="217"/>
      <c r="D247" s="218" t="s">
        <v>189</v>
      </c>
      <c r="E247" s="219" t="s">
        <v>22</v>
      </c>
      <c r="F247" s="220" t="s">
        <v>2524</v>
      </c>
      <c r="G247" s="217"/>
      <c r="H247" s="221">
        <v>2</v>
      </c>
      <c r="I247" s="222"/>
      <c r="J247" s="217"/>
      <c r="K247" s="217"/>
      <c r="L247" s="223"/>
      <c r="M247" s="224"/>
      <c r="N247" s="225"/>
      <c r="O247" s="225"/>
      <c r="P247" s="225"/>
      <c r="Q247" s="225"/>
      <c r="R247" s="225"/>
      <c r="S247" s="225"/>
      <c r="T247" s="226"/>
      <c r="AT247" s="227" t="s">
        <v>189</v>
      </c>
      <c r="AU247" s="227" t="s">
        <v>24</v>
      </c>
      <c r="AV247" s="12" t="s">
        <v>84</v>
      </c>
      <c r="AW247" s="12" t="s">
        <v>39</v>
      </c>
      <c r="AX247" s="12" t="s">
        <v>76</v>
      </c>
      <c r="AY247" s="227" t="s">
        <v>179</v>
      </c>
    </row>
    <row r="248" spans="2:65" s="13" customFormat="1" ht="13.5">
      <c r="B248" s="228"/>
      <c r="C248" s="229"/>
      <c r="D248" s="230" t="s">
        <v>189</v>
      </c>
      <c r="E248" s="231" t="s">
        <v>22</v>
      </c>
      <c r="F248" s="232" t="s">
        <v>191</v>
      </c>
      <c r="G248" s="229"/>
      <c r="H248" s="233">
        <v>2</v>
      </c>
      <c r="I248" s="234"/>
      <c r="J248" s="229"/>
      <c r="K248" s="229"/>
      <c r="L248" s="235"/>
      <c r="M248" s="236"/>
      <c r="N248" s="237"/>
      <c r="O248" s="237"/>
      <c r="P248" s="237"/>
      <c r="Q248" s="237"/>
      <c r="R248" s="237"/>
      <c r="S248" s="237"/>
      <c r="T248" s="238"/>
      <c r="AT248" s="239" t="s">
        <v>189</v>
      </c>
      <c r="AU248" s="239" t="s">
        <v>24</v>
      </c>
      <c r="AV248" s="13" t="s">
        <v>187</v>
      </c>
      <c r="AW248" s="13" t="s">
        <v>39</v>
      </c>
      <c r="AX248" s="13" t="s">
        <v>24</v>
      </c>
      <c r="AY248" s="239" t="s">
        <v>179</v>
      </c>
    </row>
    <row r="249" spans="2:65" s="1" customFormat="1" ht="44.25" customHeight="1">
      <c r="B249" s="41"/>
      <c r="C249" s="254" t="s">
        <v>369</v>
      </c>
      <c r="D249" s="254" t="s">
        <v>267</v>
      </c>
      <c r="E249" s="255" t="s">
        <v>3116</v>
      </c>
      <c r="F249" s="256" t="s">
        <v>3117</v>
      </c>
      <c r="G249" s="257" t="s">
        <v>328</v>
      </c>
      <c r="H249" s="258">
        <v>2</v>
      </c>
      <c r="I249" s="259"/>
      <c r="J249" s="260">
        <f>ROUND(I249*H249,2)</f>
        <v>0</v>
      </c>
      <c r="K249" s="256" t="s">
        <v>280</v>
      </c>
      <c r="L249" s="261"/>
      <c r="M249" s="262" t="s">
        <v>22</v>
      </c>
      <c r="N249" s="263" t="s">
        <v>47</v>
      </c>
      <c r="O249" s="42"/>
      <c r="P249" s="213">
        <f>O249*H249</f>
        <v>0</v>
      </c>
      <c r="Q249" s="213">
        <v>2.5000000000000001E-2</v>
      </c>
      <c r="R249" s="213">
        <f>Q249*H249</f>
        <v>0.05</v>
      </c>
      <c r="S249" s="213">
        <v>0</v>
      </c>
      <c r="T249" s="214">
        <f>S249*H249</f>
        <v>0</v>
      </c>
      <c r="AR249" s="24" t="s">
        <v>311</v>
      </c>
      <c r="AT249" s="24" t="s">
        <v>267</v>
      </c>
      <c r="AU249" s="24" t="s">
        <v>24</v>
      </c>
      <c r="AY249" s="24" t="s">
        <v>179</v>
      </c>
      <c r="BE249" s="215">
        <f>IF(N249="základní",J249,0)</f>
        <v>0</v>
      </c>
      <c r="BF249" s="215">
        <f>IF(N249="snížená",J249,0)</f>
        <v>0</v>
      </c>
      <c r="BG249" s="215">
        <f>IF(N249="zákl. přenesená",J249,0)</f>
        <v>0</v>
      </c>
      <c r="BH249" s="215">
        <f>IF(N249="sníž. přenesená",J249,0)</f>
        <v>0</v>
      </c>
      <c r="BI249" s="215">
        <f>IF(N249="nulová",J249,0)</f>
        <v>0</v>
      </c>
      <c r="BJ249" s="24" t="s">
        <v>24</v>
      </c>
      <c r="BK249" s="215">
        <f>ROUND(I249*H249,2)</f>
        <v>0</v>
      </c>
      <c r="BL249" s="24" t="s">
        <v>266</v>
      </c>
      <c r="BM249" s="24" t="s">
        <v>3118</v>
      </c>
    </row>
    <row r="250" spans="2:65" s="12" customFormat="1" ht="13.5">
      <c r="B250" s="216"/>
      <c r="C250" s="217"/>
      <c r="D250" s="218" t="s">
        <v>189</v>
      </c>
      <c r="E250" s="219" t="s">
        <v>22</v>
      </c>
      <c r="F250" s="220" t="s">
        <v>84</v>
      </c>
      <c r="G250" s="217"/>
      <c r="H250" s="221">
        <v>2</v>
      </c>
      <c r="I250" s="222"/>
      <c r="J250" s="217"/>
      <c r="K250" s="217"/>
      <c r="L250" s="223"/>
      <c r="M250" s="224"/>
      <c r="N250" s="225"/>
      <c r="O250" s="225"/>
      <c r="P250" s="225"/>
      <c r="Q250" s="225"/>
      <c r="R250" s="225"/>
      <c r="S250" s="225"/>
      <c r="T250" s="226"/>
      <c r="AT250" s="227" t="s">
        <v>189</v>
      </c>
      <c r="AU250" s="227" t="s">
        <v>24</v>
      </c>
      <c r="AV250" s="12" t="s">
        <v>84</v>
      </c>
      <c r="AW250" s="12" t="s">
        <v>39</v>
      </c>
      <c r="AX250" s="12" t="s">
        <v>76</v>
      </c>
      <c r="AY250" s="227" t="s">
        <v>179</v>
      </c>
    </row>
    <row r="251" spans="2:65" s="13" customFormat="1" ht="13.5">
      <c r="B251" s="228"/>
      <c r="C251" s="229"/>
      <c r="D251" s="230" t="s">
        <v>189</v>
      </c>
      <c r="E251" s="231" t="s">
        <v>22</v>
      </c>
      <c r="F251" s="232" t="s">
        <v>191</v>
      </c>
      <c r="G251" s="229"/>
      <c r="H251" s="233">
        <v>2</v>
      </c>
      <c r="I251" s="234"/>
      <c r="J251" s="229"/>
      <c r="K251" s="229"/>
      <c r="L251" s="235"/>
      <c r="M251" s="236"/>
      <c r="N251" s="237"/>
      <c r="O251" s="237"/>
      <c r="P251" s="237"/>
      <c r="Q251" s="237"/>
      <c r="R251" s="237"/>
      <c r="S251" s="237"/>
      <c r="T251" s="238"/>
      <c r="AT251" s="239" t="s">
        <v>189</v>
      </c>
      <c r="AU251" s="239" t="s">
        <v>24</v>
      </c>
      <c r="AV251" s="13" t="s">
        <v>187</v>
      </c>
      <c r="AW251" s="13" t="s">
        <v>39</v>
      </c>
      <c r="AX251" s="13" t="s">
        <v>24</v>
      </c>
      <c r="AY251" s="239" t="s">
        <v>179</v>
      </c>
    </row>
    <row r="252" spans="2:65" s="1" customFormat="1" ht="22.5" customHeight="1">
      <c r="B252" s="41"/>
      <c r="C252" s="204" t="s">
        <v>322</v>
      </c>
      <c r="D252" s="204" t="s">
        <v>182</v>
      </c>
      <c r="E252" s="205" t="s">
        <v>3112</v>
      </c>
      <c r="F252" s="206" t="s">
        <v>3113</v>
      </c>
      <c r="G252" s="207" t="s">
        <v>328</v>
      </c>
      <c r="H252" s="208">
        <v>1</v>
      </c>
      <c r="I252" s="209"/>
      <c r="J252" s="210">
        <f>ROUND(I252*H252,2)</f>
        <v>0</v>
      </c>
      <c r="K252" s="206" t="s">
        <v>280</v>
      </c>
      <c r="L252" s="61"/>
      <c r="M252" s="211" t="s">
        <v>22</v>
      </c>
      <c r="N252" s="212" t="s">
        <v>47</v>
      </c>
      <c r="O252" s="42"/>
      <c r="P252" s="213">
        <f>O252*H252</f>
        <v>0</v>
      </c>
      <c r="Q252" s="213">
        <v>0</v>
      </c>
      <c r="R252" s="213">
        <f>Q252*H252</f>
        <v>0</v>
      </c>
      <c r="S252" s="213">
        <v>0</v>
      </c>
      <c r="T252" s="214">
        <f>S252*H252</f>
        <v>0</v>
      </c>
      <c r="AR252" s="24" t="s">
        <v>266</v>
      </c>
      <c r="AT252" s="24" t="s">
        <v>182</v>
      </c>
      <c r="AU252" s="24" t="s">
        <v>24</v>
      </c>
      <c r="AY252" s="24" t="s">
        <v>179</v>
      </c>
      <c r="BE252" s="215">
        <f>IF(N252="základní",J252,0)</f>
        <v>0</v>
      </c>
      <c r="BF252" s="215">
        <f>IF(N252="snížená",J252,0)</f>
        <v>0</v>
      </c>
      <c r="BG252" s="215">
        <f>IF(N252="zákl. přenesená",J252,0)</f>
        <v>0</v>
      </c>
      <c r="BH252" s="215">
        <f>IF(N252="sníž. přenesená",J252,0)</f>
        <v>0</v>
      </c>
      <c r="BI252" s="215">
        <f>IF(N252="nulová",J252,0)</f>
        <v>0</v>
      </c>
      <c r="BJ252" s="24" t="s">
        <v>24</v>
      </c>
      <c r="BK252" s="215">
        <f>ROUND(I252*H252,2)</f>
        <v>0</v>
      </c>
      <c r="BL252" s="24" t="s">
        <v>266</v>
      </c>
      <c r="BM252" s="24" t="s">
        <v>3119</v>
      </c>
    </row>
    <row r="253" spans="2:65" s="14" customFormat="1" ht="13.5">
      <c r="B253" s="240"/>
      <c r="C253" s="241"/>
      <c r="D253" s="218" t="s">
        <v>189</v>
      </c>
      <c r="E253" s="242" t="s">
        <v>22</v>
      </c>
      <c r="F253" s="243" t="s">
        <v>3042</v>
      </c>
      <c r="G253" s="241"/>
      <c r="H253" s="244" t="s">
        <v>22</v>
      </c>
      <c r="I253" s="245"/>
      <c r="J253" s="241"/>
      <c r="K253" s="241"/>
      <c r="L253" s="246"/>
      <c r="M253" s="247"/>
      <c r="N253" s="248"/>
      <c r="O253" s="248"/>
      <c r="P253" s="248"/>
      <c r="Q253" s="248"/>
      <c r="R253" s="248"/>
      <c r="S253" s="248"/>
      <c r="T253" s="249"/>
      <c r="AT253" s="250" t="s">
        <v>189</v>
      </c>
      <c r="AU253" s="250" t="s">
        <v>24</v>
      </c>
      <c r="AV253" s="14" t="s">
        <v>24</v>
      </c>
      <c r="AW253" s="14" t="s">
        <v>39</v>
      </c>
      <c r="AX253" s="14" t="s">
        <v>76</v>
      </c>
      <c r="AY253" s="250" t="s">
        <v>179</v>
      </c>
    </row>
    <row r="254" spans="2:65" s="14" customFormat="1" ht="13.5">
      <c r="B254" s="240"/>
      <c r="C254" s="241"/>
      <c r="D254" s="218" t="s">
        <v>189</v>
      </c>
      <c r="E254" s="242" t="s">
        <v>22</v>
      </c>
      <c r="F254" s="243" t="s">
        <v>3120</v>
      </c>
      <c r="G254" s="241"/>
      <c r="H254" s="244" t="s">
        <v>22</v>
      </c>
      <c r="I254" s="245"/>
      <c r="J254" s="241"/>
      <c r="K254" s="241"/>
      <c r="L254" s="246"/>
      <c r="M254" s="247"/>
      <c r="N254" s="248"/>
      <c r="O254" s="248"/>
      <c r="P254" s="248"/>
      <c r="Q254" s="248"/>
      <c r="R254" s="248"/>
      <c r="S254" s="248"/>
      <c r="T254" s="249"/>
      <c r="AT254" s="250" t="s">
        <v>189</v>
      </c>
      <c r="AU254" s="250" t="s">
        <v>24</v>
      </c>
      <c r="AV254" s="14" t="s">
        <v>24</v>
      </c>
      <c r="AW254" s="14" t="s">
        <v>39</v>
      </c>
      <c r="AX254" s="14" t="s">
        <v>76</v>
      </c>
      <c r="AY254" s="250" t="s">
        <v>179</v>
      </c>
    </row>
    <row r="255" spans="2:65" s="12" customFormat="1" ht="13.5">
      <c r="B255" s="216"/>
      <c r="C255" s="217"/>
      <c r="D255" s="218" t="s">
        <v>189</v>
      </c>
      <c r="E255" s="219" t="s">
        <v>22</v>
      </c>
      <c r="F255" s="220" t="s">
        <v>2546</v>
      </c>
      <c r="G255" s="217"/>
      <c r="H255" s="221">
        <v>1</v>
      </c>
      <c r="I255" s="222"/>
      <c r="J255" s="217"/>
      <c r="K255" s="217"/>
      <c r="L255" s="223"/>
      <c r="M255" s="224"/>
      <c r="N255" s="225"/>
      <c r="O255" s="225"/>
      <c r="P255" s="225"/>
      <c r="Q255" s="225"/>
      <c r="R255" s="225"/>
      <c r="S255" s="225"/>
      <c r="T255" s="226"/>
      <c r="AT255" s="227" t="s">
        <v>189</v>
      </c>
      <c r="AU255" s="227" t="s">
        <v>24</v>
      </c>
      <c r="AV255" s="12" t="s">
        <v>84</v>
      </c>
      <c r="AW255" s="12" t="s">
        <v>39</v>
      </c>
      <c r="AX255" s="12" t="s">
        <v>76</v>
      </c>
      <c r="AY255" s="227" t="s">
        <v>179</v>
      </c>
    </row>
    <row r="256" spans="2:65" s="13" customFormat="1" ht="13.5">
      <c r="B256" s="228"/>
      <c r="C256" s="229"/>
      <c r="D256" s="230" t="s">
        <v>189</v>
      </c>
      <c r="E256" s="231" t="s">
        <v>22</v>
      </c>
      <c r="F256" s="232" t="s">
        <v>191</v>
      </c>
      <c r="G256" s="229"/>
      <c r="H256" s="233">
        <v>1</v>
      </c>
      <c r="I256" s="234"/>
      <c r="J256" s="229"/>
      <c r="K256" s="229"/>
      <c r="L256" s="235"/>
      <c r="M256" s="236"/>
      <c r="N256" s="237"/>
      <c r="O256" s="237"/>
      <c r="P256" s="237"/>
      <c r="Q256" s="237"/>
      <c r="R256" s="237"/>
      <c r="S256" s="237"/>
      <c r="T256" s="238"/>
      <c r="AT256" s="239" t="s">
        <v>189</v>
      </c>
      <c r="AU256" s="239" t="s">
        <v>24</v>
      </c>
      <c r="AV256" s="13" t="s">
        <v>187</v>
      </c>
      <c r="AW256" s="13" t="s">
        <v>39</v>
      </c>
      <c r="AX256" s="13" t="s">
        <v>24</v>
      </c>
      <c r="AY256" s="239" t="s">
        <v>179</v>
      </c>
    </row>
    <row r="257" spans="2:65" s="1" customFormat="1" ht="57" customHeight="1">
      <c r="B257" s="41"/>
      <c r="C257" s="254" t="s">
        <v>380</v>
      </c>
      <c r="D257" s="254" t="s">
        <v>267</v>
      </c>
      <c r="E257" s="255" t="s">
        <v>3121</v>
      </c>
      <c r="F257" s="256" t="s">
        <v>3122</v>
      </c>
      <c r="G257" s="257" t="s">
        <v>328</v>
      </c>
      <c r="H257" s="258">
        <v>1</v>
      </c>
      <c r="I257" s="259"/>
      <c r="J257" s="260">
        <f>ROUND(I257*H257,2)</f>
        <v>0</v>
      </c>
      <c r="K257" s="256" t="s">
        <v>280</v>
      </c>
      <c r="L257" s="261"/>
      <c r="M257" s="262" t="s">
        <v>22</v>
      </c>
      <c r="N257" s="263" t="s">
        <v>47</v>
      </c>
      <c r="O257" s="42"/>
      <c r="P257" s="213">
        <f>O257*H257</f>
        <v>0</v>
      </c>
      <c r="Q257" s="213">
        <v>2.5000000000000001E-2</v>
      </c>
      <c r="R257" s="213">
        <f>Q257*H257</f>
        <v>2.5000000000000001E-2</v>
      </c>
      <c r="S257" s="213">
        <v>0</v>
      </c>
      <c r="T257" s="214">
        <f>S257*H257</f>
        <v>0</v>
      </c>
      <c r="AR257" s="24" t="s">
        <v>311</v>
      </c>
      <c r="AT257" s="24" t="s">
        <v>267</v>
      </c>
      <c r="AU257" s="24" t="s">
        <v>24</v>
      </c>
      <c r="AY257" s="24" t="s">
        <v>179</v>
      </c>
      <c r="BE257" s="215">
        <f>IF(N257="základní",J257,0)</f>
        <v>0</v>
      </c>
      <c r="BF257" s="215">
        <f>IF(N257="snížená",J257,0)</f>
        <v>0</v>
      </c>
      <c r="BG257" s="215">
        <f>IF(N257="zákl. přenesená",J257,0)</f>
        <v>0</v>
      </c>
      <c r="BH257" s="215">
        <f>IF(N257="sníž. přenesená",J257,0)</f>
        <v>0</v>
      </c>
      <c r="BI257" s="215">
        <f>IF(N257="nulová",J257,0)</f>
        <v>0</v>
      </c>
      <c r="BJ257" s="24" t="s">
        <v>24</v>
      </c>
      <c r="BK257" s="215">
        <f>ROUND(I257*H257,2)</f>
        <v>0</v>
      </c>
      <c r="BL257" s="24" t="s">
        <v>266</v>
      </c>
      <c r="BM257" s="24" t="s">
        <v>3123</v>
      </c>
    </row>
    <row r="258" spans="2:65" s="12" customFormat="1" ht="13.5">
      <c r="B258" s="216"/>
      <c r="C258" s="217"/>
      <c r="D258" s="218" t="s">
        <v>189</v>
      </c>
      <c r="E258" s="219" t="s">
        <v>22</v>
      </c>
      <c r="F258" s="220" t="s">
        <v>24</v>
      </c>
      <c r="G258" s="217"/>
      <c r="H258" s="221">
        <v>1</v>
      </c>
      <c r="I258" s="222"/>
      <c r="J258" s="217"/>
      <c r="K258" s="217"/>
      <c r="L258" s="223"/>
      <c r="M258" s="224"/>
      <c r="N258" s="225"/>
      <c r="O258" s="225"/>
      <c r="P258" s="225"/>
      <c r="Q258" s="225"/>
      <c r="R258" s="225"/>
      <c r="S258" s="225"/>
      <c r="T258" s="226"/>
      <c r="AT258" s="227" t="s">
        <v>189</v>
      </c>
      <c r="AU258" s="227" t="s">
        <v>24</v>
      </c>
      <c r="AV258" s="12" t="s">
        <v>84</v>
      </c>
      <c r="AW258" s="12" t="s">
        <v>39</v>
      </c>
      <c r="AX258" s="12" t="s">
        <v>76</v>
      </c>
      <c r="AY258" s="227" t="s">
        <v>179</v>
      </c>
    </row>
    <row r="259" spans="2:65" s="13" customFormat="1" ht="13.5">
      <c r="B259" s="228"/>
      <c r="C259" s="229"/>
      <c r="D259" s="230" t="s">
        <v>189</v>
      </c>
      <c r="E259" s="231" t="s">
        <v>22</v>
      </c>
      <c r="F259" s="232" t="s">
        <v>191</v>
      </c>
      <c r="G259" s="229"/>
      <c r="H259" s="233">
        <v>1</v>
      </c>
      <c r="I259" s="234"/>
      <c r="J259" s="229"/>
      <c r="K259" s="229"/>
      <c r="L259" s="235"/>
      <c r="M259" s="236"/>
      <c r="N259" s="237"/>
      <c r="O259" s="237"/>
      <c r="P259" s="237"/>
      <c r="Q259" s="237"/>
      <c r="R259" s="237"/>
      <c r="S259" s="237"/>
      <c r="T259" s="238"/>
      <c r="AT259" s="239" t="s">
        <v>189</v>
      </c>
      <c r="AU259" s="239" t="s">
        <v>24</v>
      </c>
      <c r="AV259" s="13" t="s">
        <v>187</v>
      </c>
      <c r="AW259" s="13" t="s">
        <v>39</v>
      </c>
      <c r="AX259" s="13" t="s">
        <v>24</v>
      </c>
      <c r="AY259" s="239" t="s">
        <v>179</v>
      </c>
    </row>
    <row r="260" spans="2:65" s="1" customFormat="1" ht="22.5" customHeight="1">
      <c r="B260" s="41"/>
      <c r="C260" s="204" t="s">
        <v>329</v>
      </c>
      <c r="D260" s="204" t="s">
        <v>182</v>
      </c>
      <c r="E260" s="205" t="s">
        <v>3112</v>
      </c>
      <c r="F260" s="206" t="s">
        <v>3113</v>
      </c>
      <c r="G260" s="207" t="s">
        <v>328</v>
      </c>
      <c r="H260" s="208">
        <v>1</v>
      </c>
      <c r="I260" s="209"/>
      <c r="J260" s="210">
        <f>ROUND(I260*H260,2)</f>
        <v>0</v>
      </c>
      <c r="K260" s="206" t="s">
        <v>280</v>
      </c>
      <c r="L260" s="61"/>
      <c r="M260" s="211" t="s">
        <v>22</v>
      </c>
      <c r="N260" s="212" t="s">
        <v>47</v>
      </c>
      <c r="O260" s="42"/>
      <c r="P260" s="213">
        <f>O260*H260</f>
        <v>0</v>
      </c>
      <c r="Q260" s="213">
        <v>0</v>
      </c>
      <c r="R260" s="213">
        <f>Q260*H260</f>
        <v>0</v>
      </c>
      <c r="S260" s="213">
        <v>0</v>
      </c>
      <c r="T260" s="214">
        <f>S260*H260</f>
        <v>0</v>
      </c>
      <c r="AR260" s="24" t="s">
        <v>266</v>
      </c>
      <c r="AT260" s="24" t="s">
        <v>182</v>
      </c>
      <c r="AU260" s="24" t="s">
        <v>24</v>
      </c>
      <c r="AY260" s="24" t="s">
        <v>179</v>
      </c>
      <c r="BE260" s="215">
        <f>IF(N260="základní",J260,0)</f>
        <v>0</v>
      </c>
      <c r="BF260" s="215">
        <f>IF(N260="snížená",J260,0)</f>
        <v>0</v>
      </c>
      <c r="BG260" s="215">
        <f>IF(N260="zákl. přenesená",J260,0)</f>
        <v>0</v>
      </c>
      <c r="BH260" s="215">
        <f>IF(N260="sníž. přenesená",J260,0)</f>
        <v>0</v>
      </c>
      <c r="BI260" s="215">
        <f>IF(N260="nulová",J260,0)</f>
        <v>0</v>
      </c>
      <c r="BJ260" s="24" t="s">
        <v>24</v>
      </c>
      <c r="BK260" s="215">
        <f>ROUND(I260*H260,2)</f>
        <v>0</v>
      </c>
      <c r="BL260" s="24" t="s">
        <v>266</v>
      </c>
      <c r="BM260" s="24" t="s">
        <v>3124</v>
      </c>
    </row>
    <row r="261" spans="2:65" s="14" customFormat="1" ht="13.5">
      <c r="B261" s="240"/>
      <c r="C261" s="241"/>
      <c r="D261" s="218" t="s">
        <v>189</v>
      </c>
      <c r="E261" s="242" t="s">
        <v>22</v>
      </c>
      <c r="F261" s="243" t="s">
        <v>3042</v>
      </c>
      <c r="G261" s="241"/>
      <c r="H261" s="244" t="s">
        <v>22</v>
      </c>
      <c r="I261" s="245"/>
      <c r="J261" s="241"/>
      <c r="K261" s="241"/>
      <c r="L261" s="246"/>
      <c r="M261" s="247"/>
      <c r="N261" s="248"/>
      <c r="O261" s="248"/>
      <c r="P261" s="248"/>
      <c r="Q261" s="248"/>
      <c r="R261" s="248"/>
      <c r="S261" s="248"/>
      <c r="T261" s="249"/>
      <c r="AT261" s="250" t="s">
        <v>189</v>
      </c>
      <c r="AU261" s="250" t="s">
        <v>24</v>
      </c>
      <c r="AV261" s="14" t="s">
        <v>24</v>
      </c>
      <c r="AW261" s="14" t="s">
        <v>39</v>
      </c>
      <c r="AX261" s="14" t="s">
        <v>76</v>
      </c>
      <c r="AY261" s="250" t="s">
        <v>179</v>
      </c>
    </row>
    <row r="262" spans="2:65" s="14" customFormat="1" ht="13.5">
      <c r="B262" s="240"/>
      <c r="C262" s="241"/>
      <c r="D262" s="218" t="s">
        <v>189</v>
      </c>
      <c r="E262" s="242" t="s">
        <v>22</v>
      </c>
      <c r="F262" s="243" t="s">
        <v>3125</v>
      </c>
      <c r="G262" s="241"/>
      <c r="H262" s="244" t="s">
        <v>22</v>
      </c>
      <c r="I262" s="245"/>
      <c r="J262" s="241"/>
      <c r="K262" s="241"/>
      <c r="L262" s="246"/>
      <c r="M262" s="247"/>
      <c r="N262" s="248"/>
      <c r="O262" s="248"/>
      <c r="P262" s="248"/>
      <c r="Q262" s="248"/>
      <c r="R262" s="248"/>
      <c r="S262" s="248"/>
      <c r="T262" s="249"/>
      <c r="AT262" s="250" t="s">
        <v>189</v>
      </c>
      <c r="AU262" s="250" t="s">
        <v>24</v>
      </c>
      <c r="AV262" s="14" t="s">
        <v>24</v>
      </c>
      <c r="AW262" s="14" t="s">
        <v>39</v>
      </c>
      <c r="AX262" s="14" t="s">
        <v>76</v>
      </c>
      <c r="AY262" s="250" t="s">
        <v>179</v>
      </c>
    </row>
    <row r="263" spans="2:65" s="12" customFormat="1" ht="13.5">
      <c r="B263" s="216"/>
      <c r="C263" s="217"/>
      <c r="D263" s="218" t="s">
        <v>189</v>
      </c>
      <c r="E263" s="219" t="s">
        <v>22</v>
      </c>
      <c r="F263" s="220" t="s">
        <v>2546</v>
      </c>
      <c r="G263" s="217"/>
      <c r="H263" s="221">
        <v>1</v>
      </c>
      <c r="I263" s="222"/>
      <c r="J263" s="217"/>
      <c r="K263" s="217"/>
      <c r="L263" s="223"/>
      <c r="M263" s="224"/>
      <c r="N263" s="225"/>
      <c r="O263" s="225"/>
      <c r="P263" s="225"/>
      <c r="Q263" s="225"/>
      <c r="R263" s="225"/>
      <c r="S263" s="225"/>
      <c r="T263" s="226"/>
      <c r="AT263" s="227" t="s">
        <v>189</v>
      </c>
      <c r="AU263" s="227" t="s">
        <v>24</v>
      </c>
      <c r="AV263" s="12" t="s">
        <v>84</v>
      </c>
      <c r="AW263" s="12" t="s">
        <v>39</v>
      </c>
      <c r="AX263" s="12" t="s">
        <v>76</v>
      </c>
      <c r="AY263" s="227" t="s">
        <v>179</v>
      </c>
    </row>
    <row r="264" spans="2:65" s="13" customFormat="1" ht="13.5">
      <c r="B264" s="228"/>
      <c r="C264" s="229"/>
      <c r="D264" s="230" t="s">
        <v>189</v>
      </c>
      <c r="E264" s="231" t="s">
        <v>22</v>
      </c>
      <c r="F264" s="232" t="s">
        <v>191</v>
      </c>
      <c r="G264" s="229"/>
      <c r="H264" s="233">
        <v>1</v>
      </c>
      <c r="I264" s="234"/>
      <c r="J264" s="229"/>
      <c r="K264" s="229"/>
      <c r="L264" s="235"/>
      <c r="M264" s="236"/>
      <c r="N264" s="237"/>
      <c r="O264" s="237"/>
      <c r="P264" s="237"/>
      <c r="Q264" s="237"/>
      <c r="R264" s="237"/>
      <c r="S264" s="237"/>
      <c r="T264" s="238"/>
      <c r="AT264" s="239" t="s">
        <v>189</v>
      </c>
      <c r="AU264" s="239" t="s">
        <v>24</v>
      </c>
      <c r="AV264" s="13" t="s">
        <v>187</v>
      </c>
      <c r="AW264" s="13" t="s">
        <v>39</v>
      </c>
      <c r="AX264" s="13" t="s">
        <v>24</v>
      </c>
      <c r="AY264" s="239" t="s">
        <v>179</v>
      </c>
    </row>
    <row r="265" spans="2:65" s="1" customFormat="1" ht="44.25" customHeight="1">
      <c r="B265" s="41"/>
      <c r="C265" s="254" t="s">
        <v>394</v>
      </c>
      <c r="D265" s="254" t="s">
        <v>267</v>
      </c>
      <c r="E265" s="255" t="s">
        <v>3126</v>
      </c>
      <c r="F265" s="256" t="s">
        <v>3127</v>
      </c>
      <c r="G265" s="257" t="s">
        <v>328</v>
      </c>
      <c r="H265" s="258">
        <v>1</v>
      </c>
      <c r="I265" s="259"/>
      <c r="J265" s="260">
        <f>ROUND(I265*H265,2)</f>
        <v>0</v>
      </c>
      <c r="K265" s="256" t="s">
        <v>280</v>
      </c>
      <c r="L265" s="261"/>
      <c r="M265" s="262" t="s">
        <v>22</v>
      </c>
      <c r="N265" s="263" t="s">
        <v>47</v>
      </c>
      <c r="O265" s="42"/>
      <c r="P265" s="213">
        <f>O265*H265</f>
        <v>0</v>
      </c>
      <c r="Q265" s="213">
        <v>0.05</v>
      </c>
      <c r="R265" s="213">
        <f>Q265*H265</f>
        <v>0.05</v>
      </c>
      <c r="S265" s="213">
        <v>0</v>
      </c>
      <c r="T265" s="214">
        <f>S265*H265</f>
        <v>0</v>
      </c>
      <c r="AR265" s="24" t="s">
        <v>311</v>
      </c>
      <c r="AT265" s="24" t="s">
        <v>267</v>
      </c>
      <c r="AU265" s="24" t="s">
        <v>24</v>
      </c>
      <c r="AY265" s="24" t="s">
        <v>179</v>
      </c>
      <c r="BE265" s="215">
        <f>IF(N265="základní",J265,0)</f>
        <v>0</v>
      </c>
      <c r="BF265" s="215">
        <f>IF(N265="snížená",J265,0)</f>
        <v>0</v>
      </c>
      <c r="BG265" s="215">
        <f>IF(N265="zákl. přenesená",J265,0)</f>
        <v>0</v>
      </c>
      <c r="BH265" s="215">
        <f>IF(N265="sníž. přenesená",J265,0)</f>
        <v>0</v>
      </c>
      <c r="BI265" s="215">
        <f>IF(N265="nulová",J265,0)</f>
        <v>0</v>
      </c>
      <c r="BJ265" s="24" t="s">
        <v>24</v>
      </c>
      <c r="BK265" s="215">
        <f>ROUND(I265*H265,2)</f>
        <v>0</v>
      </c>
      <c r="BL265" s="24" t="s">
        <v>266</v>
      </c>
      <c r="BM265" s="24" t="s">
        <v>3128</v>
      </c>
    </row>
    <row r="266" spans="2:65" s="12" customFormat="1" ht="13.5">
      <c r="B266" s="216"/>
      <c r="C266" s="217"/>
      <c r="D266" s="218" t="s">
        <v>189</v>
      </c>
      <c r="E266" s="219" t="s">
        <v>22</v>
      </c>
      <c r="F266" s="220" t="s">
        <v>24</v>
      </c>
      <c r="G266" s="217"/>
      <c r="H266" s="221">
        <v>1</v>
      </c>
      <c r="I266" s="222"/>
      <c r="J266" s="217"/>
      <c r="K266" s="217"/>
      <c r="L266" s="223"/>
      <c r="M266" s="224"/>
      <c r="N266" s="225"/>
      <c r="O266" s="225"/>
      <c r="P266" s="225"/>
      <c r="Q266" s="225"/>
      <c r="R266" s="225"/>
      <c r="S266" s="225"/>
      <c r="T266" s="226"/>
      <c r="AT266" s="227" t="s">
        <v>189</v>
      </c>
      <c r="AU266" s="227" t="s">
        <v>24</v>
      </c>
      <c r="AV266" s="12" t="s">
        <v>84</v>
      </c>
      <c r="AW266" s="12" t="s">
        <v>39</v>
      </c>
      <c r="AX266" s="12" t="s">
        <v>76</v>
      </c>
      <c r="AY266" s="227" t="s">
        <v>179</v>
      </c>
    </row>
    <row r="267" spans="2:65" s="13" customFormat="1" ht="13.5">
      <c r="B267" s="228"/>
      <c r="C267" s="229"/>
      <c r="D267" s="230" t="s">
        <v>189</v>
      </c>
      <c r="E267" s="231" t="s">
        <v>22</v>
      </c>
      <c r="F267" s="232" t="s">
        <v>191</v>
      </c>
      <c r="G267" s="229"/>
      <c r="H267" s="233">
        <v>1</v>
      </c>
      <c r="I267" s="234"/>
      <c r="J267" s="229"/>
      <c r="K267" s="229"/>
      <c r="L267" s="235"/>
      <c r="M267" s="236"/>
      <c r="N267" s="237"/>
      <c r="O267" s="237"/>
      <c r="P267" s="237"/>
      <c r="Q267" s="237"/>
      <c r="R267" s="237"/>
      <c r="S267" s="237"/>
      <c r="T267" s="238"/>
      <c r="AT267" s="239" t="s">
        <v>189</v>
      </c>
      <c r="AU267" s="239" t="s">
        <v>24</v>
      </c>
      <c r="AV267" s="13" t="s">
        <v>187</v>
      </c>
      <c r="AW267" s="13" t="s">
        <v>39</v>
      </c>
      <c r="AX267" s="13" t="s">
        <v>24</v>
      </c>
      <c r="AY267" s="239" t="s">
        <v>179</v>
      </c>
    </row>
    <row r="268" spans="2:65" s="1" customFormat="1" ht="22.5" customHeight="1">
      <c r="B268" s="41"/>
      <c r="C268" s="204" t="s">
        <v>334</v>
      </c>
      <c r="D268" s="204" t="s">
        <v>182</v>
      </c>
      <c r="E268" s="205" t="s">
        <v>3112</v>
      </c>
      <c r="F268" s="206" t="s">
        <v>3113</v>
      </c>
      <c r="G268" s="207" t="s">
        <v>328</v>
      </c>
      <c r="H268" s="208">
        <v>1</v>
      </c>
      <c r="I268" s="209"/>
      <c r="J268" s="210">
        <f>ROUND(I268*H268,2)</f>
        <v>0</v>
      </c>
      <c r="K268" s="206" t="s">
        <v>280</v>
      </c>
      <c r="L268" s="61"/>
      <c r="M268" s="211" t="s">
        <v>22</v>
      </c>
      <c r="N268" s="212" t="s">
        <v>47</v>
      </c>
      <c r="O268" s="42"/>
      <c r="P268" s="213">
        <f>O268*H268</f>
        <v>0</v>
      </c>
      <c r="Q268" s="213">
        <v>0</v>
      </c>
      <c r="R268" s="213">
        <f>Q268*H268</f>
        <v>0</v>
      </c>
      <c r="S268" s="213">
        <v>0</v>
      </c>
      <c r="T268" s="214">
        <f>S268*H268</f>
        <v>0</v>
      </c>
      <c r="AR268" s="24" t="s">
        <v>266</v>
      </c>
      <c r="AT268" s="24" t="s">
        <v>182</v>
      </c>
      <c r="AU268" s="24" t="s">
        <v>24</v>
      </c>
      <c r="AY268" s="24" t="s">
        <v>179</v>
      </c>
      <c r="BE268" s="215">
        <f>IF(N268="základní",J268,0)</f>
        <v>0</v>
      </c>
      <c r="BF268" s="215">
        <f>IF(N268="snížená",J268,0)</f>
        <v>0</v>
      </c>
      <c r="BG268" s="215">
        <f>IF(N268="zákl. přenesená",J268,0)</f>
        <v>0</v>
      </c>
      <c r="BH268" s="215">
        <f>IF(N268="sníž. přenesená",J268,0)</f>
        <v>0</v>
      </c>
      <c r="BI268" s="215">
        <f>IF(N268="nulová",J268,0)</f>
        <v>0</v>
      </c>
      <c r="BJ268" s="24" t="s">
        <v>24</v>
      </c>
      <c r="BK268" s="215">
        <f>ROUND(I268*H268,2)</f>
        <v>0</v>
      </c>
      <c r="BL268" s="24" t="s">
        <v>266</v>
      </c>
      <c r="BM268" s="24" t="s">
        <v>3129</v>
      </c>
    </row>
    <row r="269" spans="2:65" s="14" customFormat="1" ht="13.5">
      <c r="B269" s="240"/>
      <c r="C269" s="241"/>
      <c r="D269" s="218" t="s">
        <v>189</v>
      </c>
      <c r="E269" s="242" t="s">
        <v>22</v>
      </c>
      <c r="F269" s="243" t="s">
        <v>3042</v>
      </c>
      <c r="G269" s="241"/>
      <c r="H269" s="244" t="s">
        <v>22</v>
      </c>
      <c r="I269" s="245"/>
      <c r="J269" s="241"/>
      <c r="K269" s="241"/>
      <c r="L269" s="246"/>
      <c r="M269" s="247"/>
      <c r="N269" s="248"/>
      <c r="O269" s="248"/>
      <c r="P269" s="248"/>
      <c r="Q269" s="248"/>
      <c r="R269" s="248"/>
      <c r="S269" s="248"/>
      <c r="T269" s="249"/>
      <c r="AT269" s="250" t="s">
        <v>189</v>
      </c>
      <c r="AU269" s="250" t="s">
        <v>24</v>
      </c>
      <c r="AV269" s="14" t="s">
        <v>24</v>
      </c>
      <c r="AW269" s="14" t="s">
        <v>39</v>
      </c>
      <c r="AX269" s="14" t="s">
        <v>76</v>
      </c>
      <c r="AY269" s="250" t="s">
        <v>179</v>
      </c>
    </row>
    <row r="270" spans="2:65" s="14" customFormat="1" ht="13.5">
      <c r="B270" s="240"/>
      <c r="C270" s="241"/>
      <c r="D270" s="218" t="s">
        <v>189</v>
      </c>
      <c r="E270" s="242" t="s">
        <v>22</v>
      </c>
      <c r="F270" s="243" t="s">
        <v>3130</v>
      </c>
      <c r="G270" s="241"/>
      <c r="H270" s="244" t="s">
        <v>22</v>
      </c>
      <c r="I270" s="245"/>
      <c r="J270" s="241"/>
      <c r="K270" s="241"/>
      <c r="L270" s="246"/>
      <c r="M270" s="247"/>
      <c r="N270" s="248"/>
      <c r="O270" s="248"/>
      <c r="P270" s="248"/>
      <c r="Q270" s="248"/>
      <c r="R270" s="248"/>
      <c r="S270" s="248"/>
      <c r="T270" s="249"/>
      <c r="AT270" s="250" t="s">
        <v>189</v>
      </c>
      <c r="AU270" s="250" t="s">
        <v>24</v>
      </c>
      <c r="AV270" s="14" t="s">
        <v>24</v>
      </c>
      <c r="AW270" s="14" t="s">
        <v>39</v>
      </c>
      <c r="AX270" s="14" t="s">
        <v>76</v>
      </c>
      <c r="AY270" s="250" t="s">
        <v>179</v>
      </c>
    </row>
    <row r="271" spans="2:65" s="12" customFormat="1" ht="13.5">
      <c r="B271" s="216"/>
      <c r="C271" s="217"/>
      <c r="D271" s="218" t="s">
        <v>189</v>
      </c>
      <c r="E271" s="219" t="s">
        <v>22</v>
      </c>
      <c r="F271" s="220" t="s">
        <v>2546</v>
      </c>
      <c r="G271" s="217"/>
      <c r="H271" s="221">
        <v>1</v>
      </c>
      <c r="I271" s="222"/>
      <c r="J271" s="217"/>
      <c r="K271" s="217"/>
      <c r="L271" s="223"/>
      <c r="M271" s="224"/>
      <c r="N271" s="225"/>
      <c r="O271" s="225"/>
      <c r="P271" s="225"/>
      <c r="Q271" s="225"/>
      <c r="R271" s="225"/>
      <c r="S271" s="225"/>
      <c r="T271" s="226"/>
      <c r="AT271" s="227" t="s">
        <v>189</v>
      </c>
      <c r="AU271" s="227" t="s">
        <v>24</v>
      </c>
      <c r="AV271" s="12" t="s">
        <v>84</v>
      </c>
      <c r="AW271" s="12" t="s">
        <v>39</v>
      </c>
      <c r="AX271" s="12" t="s">
        <v>76</v>
      </c>
      <c r="AY271" s="227" t="s">
        <v>179</v>
      </c>
    </row>
    <row r="272" spans="2:65" s="13" customFormat="1" ht="13.5">
      <c r="B272" s="228"/>
      <c r="C272" s="229"/>
      <c r="D272" s="230" t="s">
        <v>189</v>
      </c>
      <c r="E272" s="231" t="s">
        <v>22</v>
      </c>
      <c r="F272" s="232" t="s">
        <v>191</v>
      </c>
      <c r="G272" s="229"/>
      <c r="H272" s="233">
        <v>1</v>
      </c>
      <c r="I272" s="234"/>
      <c r="J272" s="229"/>
      <c r="K272" s="229"/>
      <c r="L272" s="235"/>
      <c r="M272" s="236"/>
      <c r="N272" s="237"/>
      <c r="O272" s="237"/>
      <c r="P272" s="237"/>
      <c r="Q272" s="237"/>
      <c r="R272" s="237"/>
      <c r="S272" s="237"/>
      <c r="T272" s="238"/>
      <c r="AT272" s="239" t="s">
        <v>189</v>
      </c>
      <c r="AU272" s="239" t="s">
        <v>24</v>
      </c>
      <c r="AV272" s="13" t="s">
        <v>187</v>
      </c>
      <c r="AW272" s="13" t="s">
        <v>39</v>
      </c>
      <c r="AX272" s="13" t="s">
        <v>24</v>
      </c>
      <c r="AY272" s="239" t="s">
        <v>179</v>
      </c>
    </row>
    <row r="273" spans="2:65" s="1" customFormat="1" ht="57" customHeight="1">
      <c r="B273" s="41"/>
      <c r="C273" s="254" t="s">
        <v>406</v>
      </c>
      <c r="D273" s="254" t="s">
        <v>267</v>
      </c>
      <c r="E273" s="255" t="s">
        <v>3131</v>
      </c>
      <c r="F273" s="256" t="s">
        <v>3132</v>
      </c>
      <c r="G273" s="257" t="s">
        <v>328</v>
      </c>
      <c r="H273" s="258">
        <v>1</v>
      </c>
      <c r="I273" s="259"/>
      <c r="J273" s="260">
        <f>ROUND(I273*H273,2)</f>
        <v>0</v>
      </c>
      <c r="K273" s="256" t="s">
        <v>280</v>
      </c>
      <c r="L273" s="261"/>
      <c r="M273" s="262" t="s">
        <v>22</v>
      </c>
      <c r="N273" s="263" t="s">
        <v>47</v>
      </c>
      <c r="O273" s="42"/>
      <c r="P273" s="213">
        <f>O273*H273</f>
        <v>0</v>
      </c>
      <c r="Q273" s="213">
        <v>0.05</v>
      </c>
      <c r="R273" s="213">
        <f>Q273*H273</f>
        <v>0.05</v>
      </c>
      <c r="S273" s="213">
        <v>0</v>
      </c>
      <c r="T273" s="214">
        <f>S273*H273</f>
        <v>0</v>
      </c>
      <c r="AR273" s="24" t="s">
        <v>311</v>
      </c>
      <c r="AT273" s="24" t="s">
        <v>267</v>
      </c>
      <c r="AU273" s="24" t="s">
        <v>24</v>
      </c>
      <c r="AY273" s="24" t="s">
        <v>179</v>
      </c>
      <c r="BE273" s="215">
        <f>IF(N273="základní",J273,0)</f>
        <v>0</v>
      </c>
      <c r="BF273" s="215">
        <f>IF(N273="snížená",J273,0)</f>
        <v>0</v>
      </c>
      <c r="BG273" s="215">
        <f>IF(N273="zákl. přenesená",J273,0)</f>
        <v>0</v>
      </c>
      <c r="BH273" s="215">
        <f>IF(N273="sníž. přenesená",J273,0)</f>
        <v>0</v>
      </c>
      <c r="BI273" s="215">
        <f>IF(N273="nulová",J273,0)</f>
        <v>0</v>
      </c>
      <c r="BJ273" s="24" t="s">
        <v>24</v>
      </c>
      <c r="BK273" s="215">
        <f>ROUND(I273*H273,2)</f>
        <v>0</v>
      </c>
      <c r="BL273" s="24" t="s">
        <v>266</v>
      </c>
      <c r="BM273" s="24" t="s">
        <v>3133</v>
      </c>
    </row>
    <row r="274" spans="2:65" s="12" customFormat="1" ht="13.5">
      <c r="B274" s="216"/>
      <c r="C274" s="217"/>
      <c r="D274" s="218" t="s">
        <v>189</v>
      </c>
      <c r="E274" s="219" t="s">
        <v>22</v>
      </c>
      <c r="F274" s="220" t="s">
        <v>24</v>
      </c>
      <c r="G274" s="217"/>
      <c r="H274" s="221">
        <v>1</v>
      </c>
      <c r="I274" s="222"/>
      <c r="J274" s="217"/>
      <c r="K274" s="217"/>
      <c r="L274" s="223"/>
      <c r="M274" s="224"/>
      <c r="N274" s="225"/>
      <c r="O274" s="225"/>
      <c r="P274" s="225"/>
      <c r="Q274" s="225"/>
      <c r="R274" s="225"/>
      <c r="S274" s="225"/>
      <c r="T274" s="226"/>
      <c r="AT274" s="227" t="s">
        <v>189</v>
      </c>
      <c r="AU274" s="227" t="s">
        <v>24</v>
      </c>
      <c r="AV274" s="12" t="s">
        <v>84</v>
      </c>
      <c r="AW274" s="12" t="s">
        <v>39</v>
      </c>
      <c r="AX274" s="12" t="s">
        <v>76</v>
      </c>
      <c r="AY274" s="227" t="s">
        <v>179</v>
      </c>
    </row>
    <row r="275" spans="2:65" s="13" customFormat="1" ht="13.5">
      <c r="B275" s="228"/>
      <c r="C275" s="229"/>
      <c r="D275" s="230" t="s">
        <v>189</v>
      </c>
      <c r="E275" s="231" t="s">
        <v>22</v>
      </c>
      <c r="F275" s="232" t="s">
        <v>191</v>
      </c>
      <c r="G275" s="229"/>
      <c r="H275" s="233">
        <v>1</v>
      </c>
      <c r="I275" s="234"/>
      <c r="J275" s="229"/>
      <c r="K275" s="229"/>
      <c r="L275" s="235"/>
      <c r="M275" s="236"/>
      <c r="N275" s="237"/>
      <c r="O275" s="237"/>
      <c r="P275" s="237"/>
      <c r="Q275" s="237"/>
      <c r="R275" s="237"/>
      <c r="S275" s="237"/>
      <c r="T275" s="238"/>
      <c r="AT275" s="239" t="s">
        <v>189</v>
      </c>
      <c r="AU275" s="239" t="s">
        <v>24</v>
      </c>
      <c r="AV275" s="13" t="s">
        <v>187</v>
      </c>
      <c r="AW275" s="13" t="s">
        <v>39</v>
      </c>
      <c r="AX275" s="13" t="s">
        <v>24</v>
      </c>
      <c r="AY275" s="239" t="s">
        <v>179</v>
      </c>
    </row>
    <row r="276" spans="2:65" s="1" customFormat="1" ht="22.5" customHeight="1">
      <c r="B276" s="41"/>
      <c r="C276" s="204" t="s">
        <v>308</v>
      </c>
      <c r="D276" s="204" t="s">
        <v>182</v>
      </c>
      <c r="E276" s="205" t="s">
        <v>3134</v>
      </c>
      <c r="F276" s="206" t="s">
        <v>3135</v>
      </c>
      <c r="G276" s="207" t="s">
        <v>328</v>
      </c>
      <c r="H276" s="208">
        <v>1</v>
      </c>
      <c r="I276" s="209"/>
      <c r="J276" s="210">
        <f>ROUND(I276*H276,2)</f>
        <v>0</v>
      </c>
      <c r="K276" s="206" t="s">
        <v>280</v>
      </c>
      <c r="L276" s="61"/>
      <c r="M276" s="211" t="s">
        <v>22</v>
      </c>
      <c r="N276" s="212" t="s">
        <v>47</v>
      </c>
      <c r="O276" s="42"/>
      <c r="P276" s="213">
        <f>O276*H276</f>
        <v>0</v>
      </c>
      <c r="Q276" s="213">
        <v>0</v>
      </c>
      <c r="R276" s="213">
        <f>Q276*H276</f>
        <v>0</v>
      </c>
      <c r="S276" s="213">
        <v>0</v>
      </c>
      <c r="T276" s="214">
        <f>S276*H276</f>
        <v>0</v>
      </c>
      <c r="AR276" s="24" t="s">
        <v>266</v>
      </c>
      <c r="AT276" s="24" t="s">
        <v>182</v>
      </c>
      <c r="AU276" s="24" t="s">
        <v>24</v>
      </c>
      <c r="AY276" s="24" t="s">
        <v>179</v>
      </c>
      <c r="BE276" s="215">
        <f>IF(N276="základní",J276,0)</f>
        <v>0</v>
      </c>
      <c r="BF276" s="215">
        <f>IF(N276="snížená",J276,0)</f>
        <v>0</v>
      </c>
      <c r="BG276" s="215">
        <f>IF(N276="zákl. přenesená",J276,0)</f>
        <v>0</v>
      </c>
      <c r="BH276" s="215">
        <f>IF(N276="sníž. přenesená",J276,0)</f>
        <v>0</v>
      </c>
      <c r="BI276" s="215">
        <f>IF(N276="nulová",J276,0)</f>
        <v>0</v>
      </c>
      <c r="BJ276" s="24" t="s">
        <v>24</v>
      </c>
      <c r="BK276" s="215">
        <f>ROUND(I276*H276,2)</f>
        <v>0</v>
      </c>
      <c r="BL276" s="24" t="s">
        <v>266</v>
      </c>
      <c r="BM276" s="24" t="s">
        <v>3136</v>
      </c>
    </row>
    <row r="277" spans="2:65" s="14" customFormat="1" ht="13.5">
      <c r="B277" s="240"/>
      <c r="C277" s="241"/>
      <c r="D277" s="218" t="s">
        <v>189</v>
      </c>
      <c r="E277" s="242" t="s">
        <v>22</v>
      </c>
      <c r="F277" s="243" t="s">
        <v>3042</v>
      </c>
      <c r="G277" s="241"/>
      <c r="H277" s="244" t="s">
        <v>22</v>
      </c>
      <c r="I277" s="245"/>
      <c r="J277" s="241"/>
      <c r="K277" s="241"/>
      <c r="L277" s="246"/>
      <c r="M277" s="247"/>
      <c r="N277" s="248"/>
      <c r="O277" s="248"/>
      <c r="P277" s="248"/>
      <c r="Q277" s="248"/>
      <c r="R277" s="248"/>
      <c r="S277" s="248"/>
      <c r="T277" s="249"/>
      <c r="AT277" s="250" t="s">
        <v>189</v>
      </c>
      <c r="AU277" s="250" t="s">
        <v>24</v>
      </c>
      <c r="AV277" s="14" t="s">
        <v>24</v>
      </c>
      <c r="AW277" s="14" t="s">
        <v>39</v>
      </c>
      <c r="AX277" s="14" t="s">
        <v>76</v>
      </c>
      <c r="AY277" s="250" t="s">
        <v>179</v>
      </c>
    </row>
    <row r="278" spans="2:65" s="14" customFormat="1" ht="13.5">
      <c r="B278" s="240"/>
      <c r="C278" s="241"/>
      <c r="D278" s="218" t="s">
        <v>189</v>
      </c>
      <c r="E278" s="242" t="s">
        <v>22</v>
      </c>
      <c r="F278" s="243" t="s">
        <v>3137</v>
      </c>
      <c r="G278" s="241"/>
      <c r="H278" s="244" t="s">
        <v>22</v>
      </c>
      <c r="I278" s="245"/>
      <c r="J278" s="241"/>
      <c r="K278" s="241"/>
      <c r="L278" s="246"/>
      <c r="M278" s="247"/>
      <c r="N278" s="248"/>
      <c r="O278" s="248"/>
      <c r="P278" s="248"/>
      <c r="Q278" s="248"/>
      <c r="R278" s="248"/>
      <c r="S278" s="248"/>
      <c r="T278" s="249"/>
      <c r="AT278" s="250" t="s">
        <v>189</v>
      </c>
      <c r="AU278" s="250" t="s">
        <v>24</v>
      </c>
      <c r="AV278" s="14" t="s">
        <v>24</v>
      </c>
      <c r="AW278" s="14" t="s">
        <v>39</v>
      </c>
      <c r="AX278" s="14" t="s">
        <v>76</v>
      </c>
      <c r="AY278" s="250" t="s">
        <v>179</v>
      </c>
    </row>
    <row r="279" spans="2:65" s="12" customFormat="1" ht="13.5">
      <c r="B279" s="216"/>
      <c r="C279" s="217"/>
      <c r="D279" s="218" t="s">
        <v>189</v>
      </c>
      <c r="E279" s="219" t="s">
        <v>22</v>
      </c>
      <c r="F279" s="220" t="s">
        <v>2546</v>
      </c>
      <c r="G279" s="217"/>
      <c r="H279" s="221">
        <v>1</v>
      </c>
      <c r="I279" s="222"/>
      <c r="J279" s="217"/>
      <c r="K279" s="217"/>
      <c r="L279" s="223"/>
      <c r="M279" s="224"/>
      <c r="N279" s="225"/>
      <c r="O279" s="225"/>
      <c r="P279" s="225"/>
      <c r="Q279" s="225"/>
      <c r="R279" s="225"/>
      <c r="S279" s="225"/>
      <c r="T279" s="226"/>
      <c r="AT279" s="227" t="s">
        <v>189</v>
      </c>
      <c r="AU279" s="227" t="s">
        <v>24</v>
      </c>
      <c r="AV279" s="12" t="s">
        <v>84</v>
      </c>
      <c r="AW279" s="12" t="s">
        <v>39</v>
      </c>
      <c r="AX279" s="12" t="s">
        <v>76</v>
      </c>
      <c r="AY279" s="227" t="s">
        <v>179</v>
      </c>
    </row>
    <row r="280" spans="2:65" s="13" customFormat="1" ht="13.5">
      <c r="B280" s="228"/>
      <c r="C280" s="229"/>
      <c r="D280" s="230" t="s">
        <v>189</v>
      </c>
      <c r="E280" s="231" t="s">
        <v>22</v>
      </c>
      <c r="F280" s="232" t="s">
        <v>191</v>
      </c>
      <c r="G280" s="229"/>
      <c r="H280" s="233">
        <v>1</v>
      </c>
      <c r="I280" s="234"/>
      <c r="J280" s="229"/>
      <c r="K280" s="229"/>
      <c r="L280" s="235"/>
      <c r="M280" s="236"/>
      <c r="N280" s="237"/>
      <c r="O280" s="237"/>
      <c r="P280" s="237"/>
      <c r="Q280" s="237"/>
      <c r="R280" s="237"/>
      <c r="S280" s="237"/>
      <c r="T280" s="238"/>
      <c r="AT280" s="239" t="s">
        <v>189</v>
      </c>
      <c r="AU280" s="239" t="s">
        <v>24</v>
      </c>
      <c r="AV280" s="13" t="s">
        <v>187</v>
      </c>
      <c r="AW280" s="13" t="s">
        <v>39</v>
      </c>
      <c r="AX280" s="13" t="s">
        <v>24</v>
      </c>
      <c r="AY280" s="239" t="s">
        <v>179</v>
      </c>
    </row>
    <row r="281" spans="2:65" s="1" customFormat="1" ht="44.25" customHeight="1">
      <c r="B281" s="41"/>
      <c r="C281" s="254" t="s">
        <v>291</v>
      </c>
      <c r="D281" s="254" t="s">
        <v>267</v>
      </c>
      <c r="E281" s="255" t="s">
        <v>3138</v>
      </c>
      <c r="F281" s="256" t="s">
        <v>3139</v>
      </c>
      <c r="G281" s="257" t="s">
        <v>328</v>
      </c>
      <c r="H281" s="258">
        <v>1</v>
      </c>
      <c r="I281" s="259"/>
      <c r="J281" s="260">
        <f>ROUND(I281*H281,2)</f>
        <v>0</v>
      </c>
      <c r="K281" s="256" t="s">
        <v>280</v>
      </c>
      <c r="L281" s="261"/>
      <c r="M281" s="262" t="s">
        <v>22</v>
      </c>
      <c r="N281" s="263" t="s">
        <v>47</v>
      </c>
      <c r="O281" s="42"/>
      <c r="P281" s="213">
        <f>O281*H281</f>
        <v>0</v>
      </c>
      <c r="Q281" s="213">
        <v>0.02</v>
      </c>
      <c r="R281" s="213">
        <f>Q281*H281</f>
        <v>0.02</v>
      </c>
      <c r="S281" s="213">
        <v>0</v>
      </c>
      <c r="T281" s="214">
        <f>S281*H281</f>
        <v>0</v>
      </c>
      <c r="AR281" s="24" t="s">
        <v>311</v>
      </c>
      <c r="AT281" s="24" t="s">
        <v>267</v>
      </c>
      <c r="AU281" s="24" t="s">
        <v>24</v>
      </c>
      <c r="AY281" s="24" t="s">
        <v>179</v>
      </c>
      <c r="BE281" s="215">
        <f>IF(N281="základní",J281,0)</f>
        <v>0</v>
      </c>
      <c r="BF281" s="215">
        <f>IF(N281="snížená",J281,0)</f>
        <v>0</v>
      </c>
      <c r="BG281" s="215">
        <f>IF(N281="zákl. přenesená",J281,0)</f>
        <v>0</v>
      </c>
      <c r="BH281" s="215">
        <f>IF(N281="sníž. přenesená",J281,0)</f>
        <v>0</v>
      </c>
      <c r="BI281" s="215">
        <f>IF(N281="nulová",J281,0)</f>
        <v>0</v>
      </c>
      <c r="BJ281" s="24" t="s">
        <v>24</v>
      </c>
      <c r="BK281" s="215">
        <f>ROUND(I281*H281,2)</f>
        <v>0</v>
      </c>
      <c r="BL281" s="24" t="s">
        <v>266</v>
      </c>
      <c r="BM281" s="24" t="s">
        <v>3140</v>
      </c>
    </row>
    <row r="282" spans="2:65" s="12" customFormat="1" ht="13.5">
      <c r="B282" s="216"/>
      <c r="C282" s="217"/>
      <c r="D282" s="218" t="s">
        <v>189</v>
      </c>
      <c r="E282" s="219" t="s">
        <v>22</v>
      </c>
      <c r="F282" s="220" t="s">
        <v>24</v>
      </c>
      <c r="G282" s="217"/>
      <c r="H282" s="221">
        <v>1</v>
      </c>
      <c r="I282" s="222"/>
      <c r="J282" s="217"/>
      <c r="K282" s="217"/>
      <c r="L282" s="223"/>
      <c r="M282" s="224"/>
      <c r="N282" s="225"/>
      <c r="O282" s="225"/>
      <c r="P282" s="225"/>
      <c r="Q282" s="225"/>
      <c r="R282" s="225"/>
      <c r="S282" s="225"/>
      <c r="T282" s="226"/>
      <c r="AT282" s="227" t="s">
        <v>189</v>
      </c>
      <c r="AU282" s="227" t="s">
        <v>24</v>
      </c>
      <c r="AV282" s="12" t="s">
        <v>84</v>
      </c>
      <c r="AW282" s="12" t="s">
        <v>39</v>
      </c>
      <c r="AX282" s="12" t="s">
        <v>76</v>
      </c>
      <c r="AY282" s="227" t="s">
        <v>179</v>
      </c>
    </row>
    <row r="283" spans="2:65" s="13" customFormat="1" ht="13.5">
      <c r="B283" s="228"/>
      <c r="C283" s="229"/>
      <c r="D283" s="230" t="s">
        <v>189</v>
      </c>
      <c r="E283" s="231" t="s">
        <v>22</v>
      </c>
      <c r="F283" s="232" t="s">
        <v>191</v>
      </c>
      <c r="G283" s="229"/>
      <c r="H283" s="233">
        <v>1</v>
      </c>
      <c r="I283" s="234"/>
      <c r="J283" s="229"/>
      <c r="K283" s="229"/>
      <c r="L283" s="235"/>
      <c r="M283" s="236"/>
      <c r="N283" s="237"/>
      <c r="O283" s="237"/>
      <c r="P283" s="237"/>
      <c r="Q283" s="237"/>
      <c r="R283" s="237"/>
      <c r="S283" s="237"/>
      <c r="T283" s="238"/>
      <c r="AT283" s="239" t="s">
        <v>189</v>
      </c>
      <c r="AU283" s="239" t="s">
        <v>24</v>
      </c>
      <c r="AV283" s="13" t="s">
        <v>187</v>
      </c>
      <c r="AW283" s="13" t="s">
        <v>39</v>
      </c>
      <c r="AX283" s="13" t="s">
        <v>24</v>
      </c>
      <c r="AY283" s="239" t="s">
        <v>179</v>
      </c>
    </row>
    <row r="284" spans="2:65" s="1" customFormat="1" ht="31.5" customHeight="1">
      <c r="B284" s="41"/>
      <c r="C284" s="204" t="s">
        <v>409</v>
      </c>
      <c r="D284" s="204" t="s">
        <v>182</v>
      </c>
      <c r="E284" s="205" t="s">
        <v>3141</v>
      </c>
      <c r="F284" s="206" t="s">
        <v>3142</v>
      </c>
      <c r="G284" s="207" t="s">
        <v>328</v>
      </c>
      <c r="H284" s="208">
        <v>1</v>
      </c>
      <c r="I284" s="209"/>
      <c r="J284" s="210">
        <f>ROUND(I284*H284,2)</f>
        <v>0</v>
      </c>
      <c r="K284" s="206" t="s">
        <v>280</v>
      </c>
      <c r="L284" s="61"/>
      <c r="M284" s="211" t="s">
        <v>22</v>
      </c>
      <c r="N284" s="212" t="s">
        <v>47</v>
      </c>
      <c r="O284" s="42"/>
      <c r="P284" s="213">
        <f>O284*H284</f>
        <v>0</v>
      </c>
      <c r="Q284" s="213">
        <v>0</v>
      </c>
      <c r="R284" s="213">
        <f>Q284*H284</f>
        <v>0</v>
      </c>
      <c r="S284" s="213">
        <v>0</v>
      </c>
      <c r="T284" s="214">
        <f>S284*H284</f>
        <v>0</v>
      </c>
      <c r="AR284" s="24" t="s">
        <v>266</v>
      </c>
      <c r="AT284" s="24" t="s">
        <v>182</v>
      </c>
      <c r="AU284" s="24" t="s">
        <v>24</v>
      </c>
      <c r="AY284" s="24" t="s">
        <v>179</v>
      </c>
      <c r="BE284" s="215">
        <f>IF(N284="základní",J284,0)</f>
        <v>0</v>
      </c>
      <c r="BF284" s="215">
        <f>IF(N284="snížená",J284,0)</f>
        <v>0</v>
      </c>
      <c r="BG284" s="215">
        <f>IF(N284="zákl. přenesená",J284,0)</f>
        <v>0</v>
      </c>
      <c r="BH284" s="215">
        <f>IF(N284="sníž. přenesená",J284,0)</f>
        <v>0</v>
      </c>
      <c r="BI284" s="215">
        <f>IF(N284="nulová",J284,0)</f>
        <v>0</v>
      </c>
      <c r="BJ284" s="24" t="s">
        <v>24</v>
      </c>
      <c r="BK284" s="215">
        <f>ROUND(I284*H284,2)</f>
        <v>0</v>
      </c>
      <c r="BL284" s="24" t="s">
        <v>266</v>
      </c>
      <c r="BM284" s="24" t="s">
        <v>3143</v>
      </c>
    </row>
    <row r="285" spans="2:65" s="12" customFormat="1" ht="13.5">
      <c r="B285" s="216"/>
      <c r="C285" s="217"/>
      <c r="D285" s="218" t="s">
        <v>189</v>
      </c>
      <c r="E285" s="219" t="s">
        <v>22</v>
      </c>
      <c r="F285" s="220" t="s">
        <v>24</v>
      </c>
      <c r="G285" s="217"/>
      <c r="H285" s="221">
        <v>1</v>
      </c>
      <c r="I285" s="222"/>
      <c r="J285" s="217"/>
      <c r="K285" s="217"/>
      <c r="L285" s="223"/>
      <c r="M285" s="224"/>
      <c r="N285" s="225"/>
      <c r="O285" s="225"/>
      <c r="P285" s="225"/>
      <c r="Q285" s="225"/>
      <c r="R285" s="225"/>
      <c r="S285" s="225"/>
      <c r="T285" s="226"/>
      <c r="AT285" s="227" t="s">
        <v>189</v>
      </c>
      <c r="AU285" s="227" t="s">
        <v>24</v>
      </c>
      <c r="AV285" s="12" t="s">
        <v>84</v>
      </c>
      <c r="AW285" s="12" t="s">
        <v>39</v>
      </c>
      <c r="AX285" s="12" t="s">
        <v>76</v>
      </c>
      <c r="AY285" s="227" t="s">
        <v>179</v>
      </c>
    </row>
    <row r="286" spans="2:65" s="13" customFormat="1" ht="13.5">
      <c r="B286" s="228"/>
      <c r="C286" s="229"/>
      <c r="D286" s="230" t="s">
        <v>189</v>
      </c>
      <c r="E286" s="231" t="s">
        <v>22</v>
      </c>
      <c r="F286" s="232" t="s">
        <v>191</v>
      </c>
      <c r="G286" s="229"/>
      <c r="H286" s="233">
        <v>1</v>
      </c>
      <c r="I286" s="234"/>
      <c r="J286" s="229"/>
      <c r="K286" s="229"/>
      <c r="L286" s="235"/>
      <c r="M286" s="236"/>
      <c r="N286" s="237"/>
      <c r="O286" s="237"/>
      <c r="P286" s="237"/>
      <c r="Q286" s="237"/>
      <c r="R286" s="237"/>
      <c r="S286" s="237"/>
      <c r="T286" s="238"/>
      <c r="AT286" s="239" t="s">
        <v>189</v>
      </c>
      <c r="AU286" s="239" t="s">
        <v>24</v>
      </c>
      <c r="AV286" s="13" t="s">
        <v>187</v>
      </c>
      <c r="AW286" s="13" t="s">
        <v>39</v>
      </c>
      <c r="AX286" s="13" t="s">
        <v>24</v>
      </c>
      <c r="AY286" s="239" t="s">
        <v>179</v>
      </c>
    </row>
    <row r="287" spans="2:65" s="1" customFormat="1" ht="31.5" customHeight="1">
      <c r="B287" s="41"/>
      <c r="C287" s="204" t="s">
        <v>397</v>
      </c>
      <c r="D287" s="204" t="s">
        <v>182</v>
      </c>
      <c r="E287" s="205" t="s">
        <v>3144</v>
      </c>
      <c r="F287" s="206" t="s">
        <v>3145</v>
      </c>
      <c r="G287" s="207" t="s">
        <v>372</v>
      </c>
      <c r="H287" s="208">
        <v>2.5</v>
      </c>
      <c r="I287" s="209"/>
      <c r="J287" s="210">
        <f>ROUND(I287*H287,2)</f>
        <v>0</v>
      </c>
      <c r="K287" s="206" t="s">
        <v>186</v>
      </c>
      <c r="L287" s="61"/>
      <c r="M287" s="211" t="s">
        <v>22</v>
      </c>
      <c r="N287" s="212" t="s">
        <v>47</v>
      </c>
      <c r="O287" s="42"/>
      <c r="P287" s="213">
        <f>O287*H287</f>
        <v>0</v>
      </c>
      <c r="Q287" s="213">
        <v>8.26E-3</v>
      </c>
      <c r="R287" s="213">
        <f>Q287*H287</f>
        <v>2.0650000000000002E-2</v>
      </c>
      <c r="S287" s="213">
        <v>0</v>
      </c>
      <c r="T287" s="214">
        <f>S287*H287</f>
        <v>0</v>
      </c>
      <c r="AR287" s="24" t="s">
        <v>266</v>
      </c>
      <c r="AT287" s="24" t="s">
        <v>182</v>
      </c>
      <c r="AU287" s="24" t="s">
        <v>24</v>
      </c>
      <c r="AY287" s="24" t="s">
        <v>179</v>
      </c>
      <c r="BE287" s="215">
        <f>IF(N287="základní",J287,0)</f>
        <v>0</v>
      </c>
      <c r="BF287" s="215">
        <f>IF(N287="snížená",J287,0)</f>
        <v>0</v>
      </c>
      <c r="BG287" s="215">
        <f>IF(N287="zákl. přenesená",J287,0)</f>
        <v>0</v>
      </c>
      <c r="BH287" s="215">
        <f>IF(N287="sníž. přenesená",J287,0)</f>
        <v>0</v>
      </c>
      <c r="BI287" s="215">
        <f>IF(N287="nulová",J287,0)</f>
        <v>0</v>
      </c>
      <c r="BJ287" s="24" t="s">
        <v>24</v>
      </c>
      <c r="BK287" s="215">
        <f>ROUND(I287*H287,2)</f>
        <v>0</v>
      </c>
      <c r="BL287" s="24" t="s">
        <v>266</v>
      </c>
      <c r="BM287" s="24" t="s">
        <v>3146</v>
      </c>
    </row>
    <row r="288" spans="2:65" s="1" customFormat="1" ht="67.5">
      <c r="B288" s="41"/>
      <c r="C288" s="63"/>
      <c r="D288" s="218" t="s">
        <v>2203</v>
      </c>
      <c r="E288" s="63"/>
      <c r="F288" s="267" t="s">
        <v>3147</v>
      </c>
      <c r="G288" s="63"/>
      <c r="H288" s="63"/>
      <c r="I288" s="172"/>
      <c r="J288" s="63"/>
      <c r="K288" s="63"/>
      <c r="L288" s="61"/>
      <c r="M288" s="268"/>
      <c r="N288" s="42"/>
      <c r="O288" s="42"/>
      <c r="P288" s="42"/>
      <c r="Q288" s="42"/>
      <c r="R288" s="42"/>
      <c r="S288" s="42"/>
      <c r="T288" s="78"/>
      <c r="AT288" s="24" t="s">
        <v>2203</v>
      </c>
      <c r="AU288" s="24" t="s">
        <v>24</v>
      </c>
    </row>
    <row r="289" spans="2:65" s="14" customFormat="1" ht="13.5">
      <c r="B289" s="240"/>
      <c r="C289" s="241"/>
      <c r="D289" s="218" t="s">
        <v>189</v>
      </c>
      <c r="E289" s="242" t="s">
        <v>22</v>
      </c>
      <c r="F289" s="243" t="s">
        <v>3042</v>
      </c>
      <c r="G289" s="241"/>
      <c r="H289" s="244" t="s">
        <v>22</v>
      </c>
      <c r="I289" s="245"/>
      <c r="J289" s="241"/>
      <c r="K289" s="241"/>
      <c r="L289" s="246"/>
      <c r="M289" s="247"/>
      <c r="N289" s="248"/>
      <c r="O289" s="248"/>
      <c r="P289" s="248"/>
      <c r="Q289" s="248"/>
      <c r="R289" s="248"/>
      <c r="S289" s="248"/>
      <c r="T289" s="249"/>
      <c r="AT289" s="250" t="s">
        <v>189</v>
      </c>
      <c r="AU289" s="250" t="s">
        <v>24</v>
      </c>
      <c r="AV289" s="14" t="s">
        <v>24</v>
      </c>
      <c r="AW289" s="14" t="s">
        <v>39</v>
      </c>
      <c r="AX289" s="14" t="s">
        <v>76</v>
      </c>
      <c r="AY289" s="250" t="s">
        <v>179</v>
      </c>
    </row>
    <row r="290" spans="2:65" s="12" customFormat="1" ht="13.5">
      <c r="B290" s="216"/>
      <c r="C290" s="217"/>
      <c r="D290" s="218" t="s">
        <v>189</v>
      </c>
      <c r="E290" s="219" t="s">
        <v>22</v>
      </c>
      <c r="F290" s="220" t="s">
        <v>219</v>
      </c>
      <c r="G290" s="217"/>
      <c r="H290" s="221">
        <v>2.5</v>
      </c>
      <c r="I290" s="222"/>
      <c r="J290" s="217"/>
      <c r="K290" s="217"/>
      <c r="L290" s="223"/>
      <c r="M290" s="224"/>
      <c r="N290" s="225"/>
      <c r="O290" s="225"/>
      <c r="P290" s="225"/>
      <c r="Q290" s="225"/>
      <c r="R290" s="225"/>
      <c r="S290" s="225"/>
      <c r="T290" s="226"/>
      <c r="AT290" s="227" t="s">
        <v>189</v>
      </c>
      <c r="AU290" s="227" t="s">
        <v>24</v>
      </c>
      <c r="AV290" s="12" t="s">
        <v>84</v>
      </c>
      <c r="AW290" s="12" t="s">
        <v>39</v>
      </c>
      <c r="AX290" s="12" t="s">
        <v>76</v>
      </c>
      <c r="AY290" s="227" t="s">
        <v>179</v>
      </c>
    </row>
    <row r="291" spans="2:65" s="13" customFormat="1" ht="13.5">
      <c r="B291" s="228"/>
      <c r="C291" s="229"/>
      <c r="D291" s="230" t="s">
        <v>189</v>
      </c>
      <c r="E291" s="231" t="s">
        <v>22</v>
      </c>
      <c r="F291" s="232" t="s">
        <v>191</v>
      </c>
      <c r="G291" s="229"/>
      <c r="H291" s="233">
        <v>2.5</v>
      </c>
      <c r="I291" s="234"/>
      <c r="J291" s="229"/>
      <c r="K291" s="229"/>
      <c r="L291" s="235"/>
      <c r="M291" s="236"/>
      <c r="N291" s="237"/>
      <c r="O291" s="237"/>
      <c r="P291" s="237"/>
      <c r="Q291" s="237"/>
      <c r="R291" s="237"/>
      <c r="S291" s="237"/>
      <c r="T291" s="238"/>
      <c r="AT291" s="239" t="s">
        <v>189</v>
      </c>
      <c r="AU291" s="239" t="s">
        <v>24</v>
      </c>
      <c r="AV291" s="13" t="s">
        <v>187</v>
      </c>
      <c r="AW291" s="13" t="s">
        <v>39</v>
      </c>
      <c r="AX291" s="13" t="s">
        <v>24</v>
      </c>
      <c r="AY291" s="239" t="s">
        <v>179</v>
      </c>
    </row>
    <row r="292" spans="2:65" s="1" customFormat="1" ht="31.5" customHeight="1">
      <c r="B292" s="41"/>
      <c r="C292" s="204" t="s">
        <v>474</v>
      </c>
      <c r="D292" s="204" t="s">
        <v>182</v>
      </c>
      <c r="E292" s="205" t="s">
        <v>3148</v>
      </c>
      <c r="F292" s="206" t="s">
        <v>3149</v>
      </c>
      <c r="G292" s="207" t="s">
        <v>372</v>
      </c>
      <c r="H292" s="208">
        <v>20</v>
      </c>
      <c r="I292" s="209"/>
      <c r="J292" s="210">
        <f>ROUND(I292*H292,2)</f>
        <v>0</v>
      </c>
      <c r="K292" s="206" t="s">
        <v>186</v>
      </c>
      <c r="L292" s="61"/>
      <c r="M292" s="211" t="s">
        <v>22</v>
      </c>
      <c r="N292" s="212" t="s">
        <v>47</v>
      </c>
      <c r="O292" s="42"/>
      <c r="P292" s="213">
        <f>O292*H292</f>
        <v>0</v>
      </c>
      <c r="Q292" s="213">
        <v>1.3010000000000001E-2</v>
      </c>
      <c r="R292" s="213">
        <f>Q292*H292</f>
        <v>0.26019999999999999</v>
      </c>
      <c r="S292" s="213">
        <v>0</v>
      </c>
      <c r="T292" s="214">
        <f>S292*H292</f>
        <v>0</v>
      </c>
      <c r="AR292" s="24" t="s">
        <v>266</v>
      </c>
      <c r="AT292" s="24" t="s">
        <v>182</v>
      </c>
      <c r="AU292" s="24" t="s">
        <v>24</v>
      </c>
      <c r="AY292" s="24" t="s">
        <v>179</v>
      </c>
      <c r="BE292" s="215">
        <f>IF(N292="základní",J292,0)</f>
        <v>0</v>
      </c>
      <c r="BF292" s="215">
        <f>IF(N292="snížená",J292,0)</f>
        <v>0</v>
      </c>
      <c r="BG292" s="215">
        <f>IF(N292="zákl. přenesená",J292,0)</f>
        <v>0</v>
      </c>
      <c r="BH292" s="215">
        <f>IF(N292="sníž. přenesená",J292,0)</f>
        <v>0</v>
      </c>
      <c r="BI292" s="215">
        <f>IF(N292="nulová",J292,0)</f>
        <v>0</v>
      </c>
      <c r="BJ292" s="24" t="s">
        <v>24</v>
      </c>
      <c r="BK292" s="215">
        <f>ROUND(I292*H292,2)</f>
        <v>0</v>
      </c>
      <c r="BL292" s="24" t="s">
        <v>266</v>
      </c>
      <c r="BM292" s="24" t="s">
        <v>3150</v>
      </c>
    </row>
    <row r="293" spans="2:65" s="1" customFormat="1" ht="67.5">
      <c r="B293" s="41"/>
      <c r="C293" s="63"/>
      <c r="D293" s="218" t="s">
        <v>2203</v>
      </c>
      <c r="E293" s="63"/>
      <c r="F293" s="267" t="s">
        <v>3147</v>
      </c>
      <c r="G293" s="63"/>
      <c r="H293" s="63"/>
      <c r="I293" s="172"/>
      <c r="J293" s="63"/>
      <c r="K293" s="63"/>
      <c r="L293" s="61"/>
      <c r="M293" s="268"/>
      <c r="N293" s="42"/>
      <c r="O293" s="42"/>
      <c r="P293" s="42"/>
      <c r="Q293" s="42"/>
      <c r="R293" s="42"/>
      <c r="S293" s="42"/>
      <c r="T293" s="78"/>
      <c r="AT293" s="24" t="s">
        <v>2203</v>
      </c>
      <c r="AU293" s="24" t="s">
        <v>24</v>
      </c>
    </row>
    <row r="294" spans="2:65" s="14" customFormat="1" ht="13.5">
      <c r="B294" s="240"/>
      <c r="C294" s="241"/>
      <c r="D294" s="218" t="s">
        <v>189</v>
      </c>
      <c r="E294" s="242" t="s">
        <v>22</v>
      </c>
      <c r="F294" s="243" t="s">
        <v>3042</v>
      </c>
      <c r="G294" s="241"/>
      <c r="H294" s="244" t="s">
        <v>22</v>
      </c>
      <c r="I294" s="245"/>
      <c r="J294" s="241"/>
      <c r="K294" s="241"/>
      <c r="L294" s="246"/>
      <c r="M294" s="247"/>
      <c r="N294" s="248"/>
      <c r="O294" s="248"/>
      <c r="P294" s="248"/>
      <c r="Q294" s="248"/>
      <c r="R294" s="248"/>
      <c r="S294" s="248"/>
      <c r="T294" s="249"/>
      <c r="AT294" s="250" t="s">
        <v>189</v>
      </c>
      <c r="AU294" s="250" t="s">
        <v>24</v>
      </c>
      <c r="AV294" s="14" t="s">
        <v>24</v>
      </c>
      <c r="AW294" s="14" t="s">
        <v>39</v>
      </c>
      <c r="AX294" s="14" t="s">
        <v>76</v>
      </c>
      <c r="AY294" s="250" t="s">
        <v>179</v>
      </c>
    </row>
    <row r="295" spans="2:65" s="12" customFormat="1" ht="13.5">
      <c r="B295" s="216"/>
      <c r="C295" s="217"/>
      <c r="D295" s="218" t="s">
        <v>189</v>
      </c>
      <c r="E295" s="219" t="s">
        <v>22</v>
      </c>
      <c r="F295" s="220" t="s">
        <v>275</v>
      </c>
      <c r="G295" s="217"/>
      <c r="H295" s="221">
        <v>20</v>
      </c>
      <c r="I295" s="222"/>
      <c r="J295" s="217"/>
      <c r="K295" s="217"/>
      <c r="L295" s="223"/>
      <c r="M295" s="224"/>
      <c r="N295" s="225"/>
      <c r="O295" s="225"/>
      <c r="P295" s="225"/>
      <c r="Q295" s="225"/>
      <c r="R295" s="225"/>
      <c r="S295" s="225"/>
      <c r="T295" s="226"/>
      <c r="AT295" s="227" t="s">
        <v>189</v>
      </c>
      <c r="AU295" s="227" t="s">
        <v>24</v>
      </c>
      <c r="AV295" s="12" t="s">
        <v>84</v>
      </c>
      <c r="AW295" s="12" t="s">
        <v>39</v>
      </c>
      <c r="AX295" s="12" t="s">
        <v>76</v>
      </c>
      <c r="AY295" s="227" t="s">
        <v>179</v>
      </c>
    </row>
    <row r="296" spans="2:65" s="13" customFormat="1" ht="13.5">
      <c r="B296" s="228"/>
      <c r="C296" s="229"/>
      <c r="D296" s="230" t="s">
        <v>189</v>
      </c>
      <c r="E296" s="231" t="s">
        <v>22</v>
      </c>
      <c r="F296" s="232" t="s">
        <v>191</v>
      </c>
      <c r="G296" s="229"/>
      <c r="H296" s="233">
        <v>20</v>
      </c>
      <c r="I296" s="234"/>
      <c r="J296" s="229"/>
      <c r="K296" s="229"/>
      <c r="L296" s="235"/>
      <c r="M296" s="236"/>
      <c r="N296" s="237"/>
      <c r="O296" s="237"/>
      <c r="P296" s="237"/>
      <c r="Q296" s="237"/>
      <c r="R296" s="237"/>
      <c r="S296" s="237"/>
      <c r="T296" s="238"/>
      <c r="AT296" s="239" t="s">
        <v>189</v>
      </c>
      <c r="AU296" s="239" t="s">
        <v>24</v>
      </c>
      <c r="AV296" s="13" t="s">
        <v>187</v>
      </c>
      <c r="AW296" s="13" t="s">
        <v>39</v>
      </c>
      <c r="AX296" s="13" t="s">
        <v>24</v>
      </c>
      <c r="AY296" s="239" t="s">
        <v>179</v>
      </c>
    </row>
    <row r="297" spans="2:65" s="1" customFormat="1" ht="31.5" customHeight="1">
      <c r="B297" s="41"/>
      <c r="C297" s="204" t="s">
        <v>402</v>
      </c>
      <c r="D297" s="204" t="s">
        <v>182</v>
      </c>
      <c r="E297" s="205" t="s">
        <v>3151</v>
      </c>
      <c r="F297" s="206" t="s">
        <v>3152</v>
      </c>
      <c r="G297" s="207" t="s">
        <v>372</v>
      </c>
      <c r="H297" s="208">
        <v>3.5</v>
      </c>
      <c r="I297" s="209"/>
      <c r="J297" s="210">
        <f>ROUND(I297*H297,2)</f>
        <v>0</v>
      </c>
      <c r="K297" s="206" t="s">
        <v>186</v>
      </c>
      <c r="L297" s="61"/>
      <c r="M297" s="211" t="s">
        <v>22</v>
      </c>
      <c r="N297" s="212" t="s">
        <v>47</v>
      </c>
      <c r="O297" s="42"/>
      <c r="P297" s="213">
        <f>O297*H297</f>
        <v>0</v>
      </c>
      <c r="Q297" s="213">
        <v>1.8579999999999999E-2</v>
      </c>
      <c r="R297" s="213">
        <f>Q297*H297</f>
        <v>6.5030000000000004E-2</v>
      </c>
      <c r="S297" s="213">
        <v>0</v>
      </c>
      <c r="T297" s="214">
        <f>S297*H297</f>
        <v>0</v>
      </c>
      <c r="AR297" s="24" t="s">
        <v>266</v>
      </c>
      <c r="AT297" s="24" t="s">
        <v>182</v>
      </c>
      <c r="AU297" s="24" t="s">
        <v>24</v>
      </c>
      <c r="AY297" s="24" t="s">
        <v>179</v>
      </c>
      <c r="BE297" s="215">
        <f>IF(N297="základní",J297,0)</f>
        <v>0</v>
      </c>
      <c r="BF297" s="215">
        <f>IF(N297="snížená",J297,0)</f>
        <v>0</v>
      </c>
      <c r="BG297" s="215">
        <f>IF(N297="zákl. přenesená",J297,0)</f>
        <v>0</v>
      </c>
      <c r="BH297" s="215">
        <f>IF(N297="sníž. přenesená",J297,0)</f>
        <v>0</v>
      </c>
      <c r="BI297" s="215">
        <f>IF(N297="nulová",J297,0)</f>
        <v>0</v>
      </c>
      <c r="BJ297" s="24" t="s">
        <v>24</v>
      </c>
      <c r="BK297" s="215">
        <f>ROUND(I297*H297,2)</f>
        <v>0</v>
      </c>
      <c r="BL297" s="24" t="s">
        <v>266</v>
      </c>
      <c r="BM297" s="24" t="s">
        <v>3153</v>
      </c>
    </row>
    <row r="298" spans="2:65" s="1" customFormat="1" ht="67.5">
      <c r="B298" s="41"/>
      <c r="C298" s="63"/>
      <c r="D298" s="218" t="s">
        <v>2203</v>
      </c>
      <c r="E298" s="63"/>
      <c r="F298" s="267" t="s">
        <v>3147</v>
      </c>
      <c r="G298" s="63"/>
      <c r="H298" s="63"/>
      <c r="I298" s="172"/>
      <c r="J298" s="63"/>
      <c r="K298" s="63"/>
      <c r="L298" s="61"/>
      <c r="M298" s="268"/>
      <c r="N298" s="42"/>
      <c r="O298" s="42"/>
      <c r="P298" s="42"/>
      <c r="Q298" s="42"/>
      <c r="R298" s="42"/>
      <c r="S298" s="42"/>
      <c r="T298" s="78"/>
      <c r="AT298" s="24" t="s">
        <v>2203</v>
      </c>
      <c r="AU298" s="24" t="s">
        <v>24</v>
      </c>
    </row>
    <row r="299" spans="2:65" s="14" customFormat="1" ht="13.5">
      <c r="B299" s="240"/>
      <c r="C299" s="241"/>
      <c r="D299" s="218" t="s">
        <v>189</v>
      </c>
      <c r="E299" s="242" t="s">
        <v>22</v>
      </c>
      <c r="F299" s="243" t="s">
        <v>3042</v>
      </c>
      <c r="G299" s="241"/>
      <c r="H299" s="244" t="s">
        <v>22</v>
      </c>
      <c r="I299" s="245"/>
      <c r="J299" s="241"/>
      <c r="K299" s="241"/>
      <c r="L299" s="246"/>
      <c r="M299" s="247"/>
      <c r="N299" s="248"/>
      <c r="O299" s="248"/>
      <c r="P299" s="248"/>
      <c r="Q299" s="248"/>
      <c r="R299" s="248"/>
      <c r="S299" s="248"/>
      <c r="T299" s="249"/>
      <c r="AT299" s="250" t="s">
        <v>189</v>
      </c>
      <c r="AU299" s="250" t="s">
        <v>24</v>
      </c>
      <c r="AV299" s="14" t="s">
        <v>24</v>
      </c>
      <c r="AW299" s="14" t="s">
        <v>39</v>
      </c>
      <c r="AX299" s="14" t="s">
        <v>76</v>
      </c>
      <c r="AY299" s="250" t="s">
        <v>179</v>
      </c>
    </row>
    <row r="300" spans="2:65" s="12" customFormat="1" ht="13.5">
      <c r="B300" s="216"/>
      <c r="C300" s="217"/>
      <c r="D300" s="218" t="s">
        <v>189</v>
      </c>
      <c r="E300" s="219" t="s">
        <v>22</v>
      </c>
      <c r="F300" s="220" t="s">
        <v>3154</v>
      </c>
      <c r="G300" s="217"/>
      <c r="H300" s="221">
        <v>3.5</v>
      </c>
      <c r="I300" s="222"/>
      <c r="J300" s="217"/>
      <c r="K300" s="217"/>
      <c r="L300" s="223"/>
      <c r="M300" s="224"/>
      <c r="N300" s="225"/>
      <c r="O300" s="225"/>
      <c r="P300" s="225"/>
      <c r="Q300" s="225"/>
      <c r="R300" s="225"/>
      <c r="S300" s="225"/>
      <c r="T300" s="226"/>
      <c r="AT300" s="227" t="s">
        <v>189</v>
      </c>
      <c r="AU300" s="227" t="s">
        <v>24</v>
      </c>
      <c r="AV300" s="12" t="s">
        <v>84</v>
      </c>
      <c r="AW300" s="12" t="s">
        <v>39</v>
      </c>
      <c r="AX300" s="12" t="s">
        <v>76</v>
      </c>
      <c r="AY300" s="227" t="s">
        <v>179</v>
      </c>
    </row>
    <row r="301" spans="2:65" s="13" customFormat="1" ht="13.5">
      <c r="B301" s="228"/>
      <c r="C301" s="229"/>
      <c r="D301" s="230" t="s">
        <v>189</v>
      </c>
      <c r="E301" s="231" t="s">
        <v>22</v>
      </c>
      <c r="F301" s="232" t="s">
        <v>191</v>
      </c>
      <c r="G301" s="229"/>
      <c r="H301" s="233">
        <v>3.5</v>
      </c>
      <c r="I301" s="234"/>
      <c r="J301" s="229"/>
      <c r="K301" s="229"/>
      <c r="L301" s="235"/>
      <c r="M301" s="236"/>
      <c r="N301" s="237"/>
      <c r="O301" s="237"/>
      <c r="P301" s="237"/>
      <c r="Q301" s="237"/>
      <c r="R301" s="237"/>
      <c r="S301" s="237"/>
      <c r="T301" s="238"/>
      <c r="AT301" s="239" t="s">
        <v>189</v>
      </c>
      <c r="AU301" s="239" t="s">
        <v>24</v>
      </c>
      <c r="AV301" s="13" t="s">
        <v>187</v>
      </c>
      <c r="AW301" s="13" t="s">
        <v>39</v>
      </c>
      <c r="AX301" s="13" t="s">
        <v>24</v>
      </c>
      <c r="AY301" s="239" t="s">
        <v>179</v>
      </c>
    </row>
    <row r="302" spans="2:65" s="1" customFormat="1" ht="31.5" customHeight="1">
      <c r="B302" s="41"/>
      <c r="C302" s="204" t="s">
        <v>485</v>
      </c>
      <c r="D302" s="204" t="s">
        <v>182</v>
      </c>
      <c r="E302" s="205" t="s">
        <v>3155</v>
      </c>
      <c r="F302" s="206" t="s">
        <v>3156</v>
      </c>
      <c r="G302" s="207" t="s">
        <v>372</v>
      </c>
      <c r="H302" s="208">
        <v>0.5</v>
      </c>
      <c r="I302" s="209"/>
      <c r="J302" s="210">
        <f>ROUND(I302*H302,2)</f>
        <v>0</v>
      </c>
      <c r="K302" s="206" t="s">
        <v>186</v>
      </c>
      <c r="L302" s="61"/>
      <c r="M302" s="211" t="s">
        <v>22</v>
      </c>
      <c r="N302" s="212" t="s">
        <v>47</v>
      </c>
      <c r="O302" s="42"/>
      <c r="P302" s="213">
        <f>O302*H302</f>
        <v>0</v>
      </c>
      <c r="Q302" s="213">
        <v>2.7060000000000001E-2</v>
      </c>
      <c r="R302" s="213">
        <f>Q302*H302</f>
        <v>1.353E-2</v>
      </c>
      <c r="S302" s="213">
        <v>0</v>
      </c>
      <c r="T302" s="214">
        <f>S302*H302</f>
        <v>0</v>
      </c>
      <c r="AR302" s="24" t="s">
        <v>266</v>
      </c>
      <c r="AT302" s="24" t="s">
        <v>182</v>
      </c>
      <c r="AU302" s="24" t="s">
        <v>24</v>
      </c>
      <c r="AY302" s="24" t="s">
        <v>179</v>
      </c>
      <c r="BE302" s="215">
        <f>IF(N302="základní",J302,0)</f>
        <v>0</v>
      </c>
      <c r="BF302" s="215">
        <f>IF(N302="snížená",J302,0)</f>
        <v>0</v>
      </c>
      <c r="BG302" s="215">
        <f>IF(N302="zákl. přenesená",J302,0)</f>
        <v>0</v>
      </c>
      <c r="BH302" s="215">
        <f>IF(N302="sníž. přenesená",J302,0)</f>
        <v>0</v>
      </c>
      <c r="BI302" s="215">
        <f>IF(N302="nulová",J302,0)</f>
        <v>0</v>
      </c>
      <c r="BJ302" s="24" t="s">
        <v>24</v>
      </c>
      <c r="BK302" s="215">
        <f>ROUND(I302*H302,2)</f>
        <v>0</v>
      </c>
      <c r="BL302" s="24" t="s">
        <v>266</v>
      </c>
      <c r="BM302" s="24" t="s">
        <v>3157</v>
      </c>
    </row>
    <row r="303" spans="2:65" s="1" customFormat="1" ht="67.5">
      <c r="B303" s="41"/>
      <c r="C303" s="63"/>
      <c r="D303" s="218" t="s">
        <v>2203</v>
      </c>
      <c r="E303" s="63"/>
      <c r="F303" s="267" t="s">
        <v>3147</v>
      </c>
      <c r="G303" s="63"/>
      <c r="H303" s="63"/>
      <c r="I303" s="172"/>
      <c r="J303" s="63"/>
      <c r="K303" s="63"/>
      <c r="L303" s="61"/>
      <c r="M303" s="268"/>
      <c r="N303" s="42"/>
      <c r="O303" s="42"/>
      <c r="P303" s="42"/>
      <c r="Q303" s="42"/>
      <c r="R303" s="42"/>
      <c r="S303" s="42"/>
      <c r="T303" s="78"/>
      <c r="AT303" s="24" t="s">
        <v>2203</v>
      </c>
      <c r="AU303" s="24" t="s">
        <v>24</v>
      </c>
    </row>
    <row r="304" spans="2:65" s="14" customFormat="1" ht="13.5">
      <c r="B304" s="240"/>
      <c r="C304" s="241"/>
      <c r="D304" s="218" t="s">
        <v>189</v>
      </c>
      <c r="E304" s="242" t="s">
        <v>22</v>
      </c>
      <c r="F304" s="243" t="s">
        <v>3042</v>
      </c>
      <c r="G304" s="241"/>
      <c r="H304" s="244" t="s">
        <v>22</v>
      </c>
      <c r="I304" s="245"/>
      <c r="J304" s="241"/>
      <c r="K304" s="241"/>
      <c r="L304" s="246"/>
      <c r="M304" s="247"/>
      <c r="N304" s="248"/>
      <c r="O304" s="248"/>
      <c r="P304" s="248"/>
      <c r="Q304" s="248"/>
      <c r="R304" s="248"/>
      <c r="S304" s="248"/>
      <c r="T304" s="249"/>
      <c r="AT304" s="250" t="s">
        <v>189</v>
      </c>
      <c r="AU304" s="250" t="s">
        <v>24</v>
      </c>
      <c r="AV304" s="14" t="s">
        <v>24</v>
      </c>
      <c r="AW304" s="14" t="s">
        <v>39</v>
      </c>
      <c r="AX304" s="14" t="s">
        <v>76</v>
      </c>
      <c r="AY304" s="250" t="s">
        <v>179</v>
      </c>
    </row>
    <row r="305" spans="2:65" s="12" customFormat="1" ht="13.5">
      <c r="B305" s="216"/>
      <c r="C305" s="217"/>
      <c r="D305" s="218" t="s">
        <v>189</v>
      </c>
      <c r="E305" s="219" t="s">
        <v>22</v>
      </c>
      <c r="F305" s="220" t="s">
        <v>3158</v>
      </c>
      <c r="G305" s="217"/>
      <c r="H305" s="221">
        <v>0.5</v>
      </c>
      <c r="I305" s="222"/>
      <c r="J305" s="217"/>
      <c r="K305" s="217"/>
      <c r="L305" s="223"/>
      <c r="M305" s="224"/>
      <c r="N305" s="225"/>
      <c r="O305" s="225"/>
      <c r="P305" s="225"/>
      <c r="Q305" s="225"/>
      <c r="R305" s="225"/>
      <c r="S305" s="225"/>
      <c r="T305" s="226"/>
      <c r="AT305" s="227" t="s">
        <v>189</v>
      </c>
      <c r="AU305" s="227" t="s">
        <v>24</v>
      </c>
      <c r="AV305" s="12" t="s">
        <v>84</v>
      </c>
      <c r="AW305" s="12" t="s">
        <v>39</v>
      </c>
      <c r="AX305" s="12" t="s">
        <v>76</v>
      </c>
      <c r="AY305" s="227" t="s">
        <v>179</v>
      </c>
    </row>
    <row r="306" spans="2:65" s="13" customFormat="1" ht="13.5">
      <c r="B306" s="228"/>
      <c r="C306" s="229"/>
      <c r="D306" s="230" t="s">
        <v>189</v>
      </c>
      <c r="E306" s="231" t="s">
        <v>22</v>
      </c>
      <c r="F306" s="232" t="s">
        <v>191</v>
      </c>
      <c r="G306" s="229"/>
      <c r="H306" s="233">
        <v>0.5</v>
      </c>
      <c r="I306" s="234"/>
      <c r="J306" s="229"/>
      <c r="K306" s="229"/>
      <c r="L306" s="235"/>
      <c r="M306" s="236"/>
      <c r="N306" s="237"/>
      <c r="O306" s="237"/>
      <c r="P306" s="237"/>
      <c r="Q306" s="237"/>
      <c r="R306" s="237"/>
      <c r="S306" s="237"/>
      <c r="T306" s="238"/>
      <c r="AT306" s="239" t="s">
        <v>189</v>
      </c>
      <c r="AU306" s="239" t="s">
        <v>24</v>
      </c>
      <c r="AV306" s="13" t="s">
        <v>187</v>
      </c>
      <c r="AW306" s="13" t="s">
        <v>39</v>
      </c>
      <c r="AX306" s="13" t="s">
        <v>24</v>
      </c>
      <c r="AY306" s="239" t="s">
        <v>179</v>
      </c>
    </row>
    <row r="307" spans="2:65" s="1" customFormat="1" ht="31.5" customHeight="1">
      <c r="B307" s="41"/>
      <c r="C307" s="204" t="s">
        <v>505</v>
      </c>
      <c r="D307" s="204" t="s">
        <v>182</v>
      </c>
      <c r="E307" s="205" t="s">
        <v>3159</v>
      </c>
      <c r="F307" s="206" t="s">
        <v>3160</v>
      </c>
      <c r="G307" s="207" t="s">
        <v>372</v>
      </c>
      <c r="H307" s="208">
        <v>18.399999999999999</v>
      </c>
      <c r="I307" s="209"/>
      <c r="J307" s="210">
        <f>ROUND(I307*H307,2)</f>
        <v>0</v>
      </c>
      <c r="K307" s="206" t="s">
        <v>186</v>
      </c>
      <c r="L307" s="61"/>
      <c r="M307" s="211" t="s">
        <v>22</v>
      </c>
      <c r="N307" s="212" t="s">
        <v>47</v>
      </c>
      <c r="O307" s="42"/>
      <c r="P307" s="213">
        <f>O307*H307</f>
        <v>0</v>
      </c>
      <c r="Q307" s="213">
        <v>3.1199999999999999E-3</v>
      </c>
      <c r="R307" s="213">
        <f>Q307*H307</f>
        <v>5.7407999999999994E-2</v>
      </c>
      <c r="S307" s="213">
        <v>0</v>
      </c>
      <c r="T307" s="214">
        <f>S307*H307</f>
        <v>0</v>
      </c>
      <c r="AR307" s="24" t="s">
        <v>266</v>
      </c>
      <c r="AT307" s="24" t="s">
        <v>182</v>
      </c>
      <c r="AU307" s="24" t="s">
        <v>24</v>
      </c>
      <c r="AY307" s="24" t="s">
        <v>179</v>
      </c>
      <c r="BE307" s="215">
        <f>IF(N307="základní",J307,0)</f>
        <v>0</v>
      </c>
      <c r="BF307" s="215">
        <f>IF(N307="snížená",J307,0)</f>
        <v>0</v>
      </c>
      <c r="BG307" s="215">
        <f>IF(N307="zákl. přenesená",J307,0)</f>
        <v>0</v>
      </c>
      <c r="BH307" s="215">
        <f>IF(N307="sníž. přenesená",J307,0)</f>
        <v>0</v>
      </c>
      <c r="BI307" s="215">
        <f>IF(N307="nulová",J307,0)</f>
        <v>0</v>
      </c>
      <c r="BJ307" s="24" t="s">
        <v>24</v>
      </c>
      <c r="BK307" s="215">
        <f>ROUND(I307*H307,2)</f>
        <v>0</v>
      </c>
      <c r="BL307" s="24" t="s">
        <v>266</v>
      </c>
      <c r="BM307" s="24" t="s">
        <v>3161</v>
      </c>
    </row>
    <row r="308" spans="2:65" s="1" customFormat="1" ht="67.5">
      <c r="B308" s="41"/>
      <c r="C308" s="63"/>
      <c r="D308" s="218" t="s">
        <v>2203</v>
      </c>
      <c r="E308" s="63"/>
      <c r="F308" s="267" t="s">
        <v>3147</v>
      </c>
      <c r="G308" s="63"/>
      <c r="H308" s="63"/>
      <c r="I308" s="172"/>
      <c r="J308" s="63"/>
      <c r="K308" s="63"/>
      <c r="L308" s="61"/>
      <c r="M308" s="268"/>
      <c r="N308" s="42"/>
      <c r="O308" s="42"/>
      <c r="P308" s="42"/>
      <c r="Q308" s="42"/>
      <c r="R308" s="42"/>
      <c r="S308" s="42"/>
      <c r="T308" s="78"/>
      <c r="AT308" s="24" t="s">
        <v>2203</v>
      </c>
      <c r="AU308" s="24" t="s">
        <v>24</v>
      </c>
    </row>
    <row r="309" spans="2:65" s="12" customFormat="1" ht="13.5">
      <c r="B309" s="216"/>
      <c r="C309" s="217"/>
      <c r="D309" s="218" t="s">
        <v>189</v>
      </c>
      <c r="E309" s="219" t="s">
        <v>22</v>
      </c>
      <c r="F309" s="220" t="s">
        <v>3162</v>
      </c>
      <c r="G309" s="217"/>
      <c r="H309" s="221">
        <v>18.399999999999999</v>
      </c>
      <c r="I309" s="222"/>
      <c r="J309" s="217"/>
      <c r="K309" s="217"/>
      <c r="L309" s="223"/>
      <c r="M309" s="224"/>
      <c r="N309" s="225"/>
      <c r="O309" s="225"/>
      <c r="P309" s="225"/>
      <c r="Q309" s="225"/>
      <c r="R309" s="225"/>
      <c r="S309" s="225"/>
      <c r="T309" s="226"/>
      <c r="AT309" s="227" t="s">
        <v>189</v>
      </c>
      <c r="AU309" s="227" t="s">
        <v>24</v>
      </c>
      <c r="AV309" s="12" t="s">
        <v>84</v>
      </c>
      <c r="AW309" s="12" t="s">
        <v>39</v>
      </c>
      <c r="AX309" s="12" t="s">
        <v>76</v>
      </c>
      <c r="AY309" s="227" t="s">
        <v>179</v>
      </c>
    </row>
    <row r="310" spans="2:65" s="13" customFormat="1" ht="13.5">
      <c r="B310" s="228"/>
      <c r="C310" s="229"/>
      <c r="D310" s="230" t="s">
        <v>189</v>
      </c>
      <c r="E310" s="231" t="s">
        <v>22</v>
      </c>
      <c r="F310" s="232" t="s">
        <v>191</v>
      </c>
      <c r="G310" s="229"/>
      <c r="H310" s="233">
        <v>18.399999999999999</v>
      </c>
      <c r="I310" s="234"/>
      <c r="J310" s="229"/>
      <c r="K310" s="229"/>
      <c r="L310" s="235"/>
      <c r="M310" s="236"/>
      <c r="N310" s="237"/>
      <c r="O310" s="237"/>
      <c r="P310" s="237"/>
      <c r="Q310" s="237"/>
      <c r="R310" s="237"/>
      <c r="S310" s="237"/>
      <c r="T310" s="238"/>
      <c r="AT310" s="239" t="s">
        <v>189</v>
      </c>
      <c r="AU310" s="239" t="s">
        <v>24</v>
      </c>
      <c r="AV310" s="13" t="s">
        <v>187</v>
      </c>
      <c r="AW310" s="13" t="s">
        <v>39</v>
      </c>
      <c r="AX310" s="13" t="s">
        <v>24</v>
      </c>
      <c r="AY310" s="239" t="s">
        <v>179</v>
      </c>
    </row>
    <row r="311" spans="2:65" s="1" customFormat="1" ht="31.5" customHeight="1">
      <c r="B311" s="41"/>
      <c r="C311" s="204" t="s">
        <v>412</v>
      </c>
      <c r="D311" s="204" t="s">
        <v>182</v>
      </c>
      <c r="E311" s="205" t="s">
        <v>3163</v>
      </c>
      <c r="F311" s="206" t="s">
        <v>3164</v>
      </c>
      <c r="G311" s="207" t="s">
        <v>372</v>
      </c>
      <c r="H311" s="208">
        <v>2.5</v>
      </c>
      <c r="I311" s="209"/>
      <c r="J311" s="210">
        <f>ROUND(I311*H311,2)</f>
        <v>0</v>
      </c>
      <c r="K311" s="206" t="s">
        <v>186</v>
      </c>
      <c r="L311" s="61"/>
      <c r="M311" s="211" t="s">
        <v>22</v>
      </c>
      <c r="N311" s="212" t="s">
        <v>47</v>
      </c>
      <c r="O311" s="42"/>
      <c r="P311" s="213">
        <f>O311*H311</f>
        <v>0</v>
      </c>
      <c r="Q311" s="213">
        <v>6.5300000000000002E-3</v>
      </c>
      <c r="R311" s="213">
        <f>Q311*H311</f>
        <v>1.6324999999999999E-2</v>
      </c>
      <c r="S311" s="213">
        <v>0</v>
      </c>
      <c r="T311" s="214">
        <f>S311*H311</f>
        <v>0</v>
      </c>
      <c r="AR311" s="24" t="s">
        <v>266</v>
      </c>
      <c r="AT311" s="24" t="s">
        <v>182</v>
      </c>
      <c r="AU311" s="24" t="s">
        <v>24</v>
      </c>
      <c r="AY311" s="24" t="s">
        <v>179</v>
      </c>
      <c r="BE311" s="215">
        <f>IF(N311="základní",J311,0)</f>
        <v>0</v>
      </c>
      <c r="BF311" s="215">
        <f>IF(N311="snížená",J311,0)</f>
        <v>0</v>
      </c>
      <c r="BG311" s="215">
        <f>IF(N311="zákl. přenesená",J311,0)</f>
        <v>0</v>
      </c>
      <c r="BH311" s="215">
        <f>IF(N311="sníž. přenesená",J311,0)</f>
        <v>0</v>
      </c>
      <c r="BI311" s="215">
        <f>IF(N311="nulová",J311,0)</f>
        <v>0</v>
      </c>
      <c r="BJ311" s="24" t="s">
        <v>24</v>
      </c>
      <c r="BK311" s="215">
        <f>ROUND(I311*H311,2)</f>
        <v>0</v>
      </c>
      <c r="BL311" s="24" t="s">
        <v>266</v>
      </c>
      <c r="BM311" s="24" t="s">
        <v>3165</v>
      </c>
    </row>
    <row r="312" spans="2:65" s="1" customFormat="1" ht="67.5">
      <c r="B312" s="41"/>
      <c r="C312" s="63"/>
      <c r="D312" s="218" t="s">
        <v>2203</v>
      </c>
      <c r="E312" s="63"/>
      <c r="F312" s="267" t="s">
        <v>3147</v>
      </c>
      <c r="G312" s="63"/>
      <c r="H312" s="63"/>
      <c r="I312" s="172"/>
      <c r="J312" s="63"/>
      <c r="K312" s="63"/>
      <c r="L312" s="61"/>
      <c r="M312" s="268"/>
      <c r="N312" s="42"/>
      <c r="O312" s="42"/>
      <c r="P312" s="42"/>
      <c r="Q312" s="42"/>
      <c r="R312" s="42"/>
      <c r="S312" s="42"/>
      <c r="T312" s="78"/>
      <c r="AT312" s="24" t="s">
        <v>2203</v>
      </c>
      <c r="AU312" s="24" t="s">
        <v>24</v>
      </c>
    </row>
    <row r="313" spans="2:65" s="12" customFormat="1" ht="13.5">
      <c r="B313" s="216"/>
      <c r="C313" s="217"/>
      <c r="D313" s="230" t="s">
        <v>189</v>
      </c>
      <c r="E313" s="264" t="s">
        <v>22</v>
      </c>
      <c r="F313" s="265" t="s">
        <v>219</v>
      </c>
      <c r="G313" s="217"/>
      <c r="H313" s="266">
        <v>2.5</v>
      </c>
      <c r="I313" s="222"/>
      <c r="J313" s="217"/>
      <c r="K313" s="217"/>
      <c r="L313" s="223"/>
      <c r="M313" s="224"/>
      <c r="N313" s="225"/>
      <c r="O313" s="225"/>
      <c r="P313" s="225"/>
      <c r="Q313" s="225"/>
      <c r="R313" s="225"/>
      <c r="S313" s="225"/>
      <c r="T313" s="226"/>
      <c r="AT313" s="227" t="s">
        <v>189</v>
      </c>
      <c r="AU313" s="227" t="s">
        <v>24</v>
      </c>
      <c r="AV313" s="12" t="s">
        <v>84</v>
      </c>
      <c r="AW313" s="12" t="s">
        <v>39</v>
      </c>
      <c r="AX313" s="12" t="s">
        <v>24</v>
      </c>
      <c r="AY313" s="227" t="s">
        <v>179</v>
      </c>
    </row>
    <row r="314" spans="2:65" s="1" customFormat="1" ht="31.5" customHeight="1">
      <c r="B314" s="41"/>
      <c r="C314" s="204" t="s">
        <v>337</v>
      </c>
      <c r="D314" s="204" t="s">
        <v>182</v>
      </c>
      <c r="E314" s="205" t="s">
        <v>3166</v>
      </c>
      <c r="F314" s="206" t="s">
        <v>3167</v>
      </c>
      <c r="G314" s="207" t="s">
        <v>328</v>
      </c>
      <c r="H314" s="208">
        <v>2</v>
      </c>
      <c r="I314" s="209"/>
      <c r="J314" s="210">
        <f>ROUND(I314*H314,2)</f>
        <v>0</v>
      </c>
      <c r="K314" s="206" t="s">
        <v>186</v>
      </c>
      <c r="L314" s="61"/>
      <c r="M314" s="211" t="s">
        <v>22</v>
      </c>
      <c r="N314" s="212" t="s">
        <v>47</v>
      </c>
      <c r="O314" s="42"/>
      <c r="P314" s="213">
        <f>O314*H314</f>
        <v>0</v>
      </c>
      <c r="Q314" s="213">
        <v>0</v>
      </c>
      <c r="R314" s="213">
        <f>Q314*H314</f>
        <v>0</v>
      </c>
      <c r="S314" s="213">
        <v>0</v>
      </c>
      <c r="T314" s="214">
        <f>S314*H314</f>
        <v>0</v>
      </c>
      <c r="AR314" s="24" t="s">
        <v>266</v>
      </c>
      <c r="AT314" s="24" t="s">
        <v>182</v>
      </c>
      <c r="AU314" s="24" t="s">
        <v>24</v>
      </c>
      <c r="AY314" s="24" t="s">
        <v>179</v>
      </c>
      <c r="BE314" s="215">
        <f>IF(N314="základní",J314,0)</f>
        <v>0</v>
      </c>
      <c r="BF314" s="215">
        <f>IF(N314="snížená",J314,0)</f>
        <v>0</v>
      </c>
      <c r="BG314" s="215">
        <f>IF(N314="zákl. přenesená",J314,0)</f>
        <v>0</v>
      </c>
      <c r="BH314" s="215">
        <f>IF(N314="sníž. přenesená",J314,0)</f>
        <v>0</v>
      </c>
      <c r="BI314" s="215">
        <f>IF(N314="nulová",J314,0)</f>
        <v>0</v>
      </c>
      <c r="BJ314" s="24" t="s">
        <v>24</v>
      </c>
      <c r="BK314" s="215">
        <f>ROUND(I314*H314,2)</f>
        <v>0</v>
      </c>
      <c r="BL314" s="24" t="s">
        <v>266</v>
      </c>
      <c r="BM314" s="24" t="s">
        <v>3168</v>
      </c>
    </row>
    <row r="315" spans="2:65" s="14" customFormat="1" ht="13.5">
      <c r="B315" s="240"/>
      <c r="C315" s="241"/>
      <c r="D315" s="218" t="s">
        <v>189</v>
      </c>
      <c r="E315" s="242" t="s">
        <v>22</v>
      </c>
      <c r="F315" s="243" t="s">
        <v>3042</v>
      </c>
      <c r="G315" s="241"/>
      <c r="H315" s="244" t="s">
        <v>22</v>
      </c>
      <c r="I315" s="245"/>
      <c r="J315" s="241"/>
      <c r="K315" s="241"/>
      <c r="L315" s="246"/>
      <c r="M315" s="247"/>
      <c r="N315" s="248"/>
      <c r="O315" s="248"/>
      <c r="P315" s="248"/>
      <c r="Q315" s="248"/>
      <c r="R315" s="248"/>
      <c r="S315" s="248"/>
      <c r="T315" s="249"/>
      <c r="AT315" s="250" t="s">
        <v>189</v>
      </c>
      <c r="AU315" s="250" t="s">
        <v>24</v>
      </c>
      <c r="AV315" s="14" t="s">
        <v>24</v>
      </c>
      <c r="AW315" s="14" t="s">
        <v>39</v>
      </c>
      <c r="AX315" s="14" t="s">
        <v>76</v>
      </c>
      <c r="AY315" s="250" t="s">
        <v>179</v>
      </c>
    </row>
    <row r="316" spans="2:65" s="14" customFormat="1" ht="13.5">
      <c r="B316" s="240"/>
      <c r="C316" s="241"/>
      <c r="D316" s="218" t="s">
        <v>189</v>
      </c>
      <c r="E316" s="242" t="s">
        <v>22</v>
      </c>
      <c r="F316" s="243" t="s">
        <v>3169</v>
      </c>
      <c r="G316" s="241"/>
      <c r="H316" s="244" t="s">
        <v>22</v>
      </c>
      <c r="I316" s="245"/>
      <c r="J316" s="241"/>
      <c r="K316" s="241"/>
      <c r="L316" s="246"/>
      <c r="M316" s="247"/>
      <c r="N316" s="248"/>
      <c r="O316" s="248"/>
      <c r="P316" s="248"/>
      <c r="Q316" s="248"/>
      <c r="R316" s="248"/>
      <c r="S316" s="248"/>
      <c r="T316" s="249"/>
      <c r="AT316" s="250" t="s">
        <v>189</v>
      </c>
      <c r="AU316" s="250" t="s">
        <v>24</v>
      </c>
      <c r="AV316" s="14" t="s">
        <v>24</v>
      </c>
      <c r="AW316" s="14" t="s">
        <v>39</v>
      </c>
      <c r="AX316" s="14" t="s">
        <v>76</v>
      </c>
      <c r="AY316" s="250" t="s">
        <v>179</v>
      </c>
    </row>
    <row r="317" spans="2:65" s="12" customFormat="1" ht="13.5">
      <c r="B317" s="216"/>
      <c r="C317" s="217"/>
      <c r="D317" s="218" t="s">
        <v>189</v>
      </c>
      <c r="E317" s="219" t="s">
        <v>22</v>
      </c>
      <c r="F317" s="220" t="s">
        <v>84</v>
      </c>
      <c r="G317" s="217"/>
      <c r="H317" s="221">
        <v>2</v>
      </c>
      <c r="I317" s="222"/>
      <c r="J317" s="217"/>
      <c r="K317" s="217"/>
      <c r="L317" s="223"/>
      <c r="M317" s="224"/>
      <c r="N317" s="225"/>
      <c r="O317" s="225"/>
      <c r="P317" s="225"/>
      <c r="Q317" s="225"/>
      <c r="R317" s="225"/>
      <c r="S317" s="225"/>
      <c r="T317" s="226"/>
      <c r="AT317" s="227" t="s">
        <v>189</v>
      </c>
      <c r="AU317" s="227" t="s">
        <v>24</v>
      </c>
      <c r="AV317" s="12" t="s">
        <v>84</v>
      </c>
      <c r="AW317" s="12" t="s">
        <v>39</v>
      </c>
      <c r="AX317" s="12" t="s">
        <v>24</v>
      </c>
      <c r="AY317" s="227" t="s">
        <v>179</v>
      </c>
    </row>
    <row r="318" spans="2:65" s="13" customFormat="1" ht="13.5">
      <c r="B318" s="228"/>
      <c r="C318" s="229"/>
      <c r="D318" s="230" t="s">
        <v>189</v>
      </c>
      <c r="E318" s="231" t="s">
        <v>22</v>
      </c>
      <c r="F318" s="232" t="s">
        <v>191</v>
      </c>
      <c r="G318" s="229"/>
      <c r="H318" s="233">
        <v>2</v>
      </c>
      <c r="I318" s="234"/>
      <c r="J318" s="229"/>
      <c r="K318" s="229"/>
      <c r="L318" s="235"/>
      <c r="M318" s="236"/>
      <c r="N318" s="237"/>
      <c r="O318" s="237"/>
      <c r="P318" s="237"/>
      <c r="Q318" s="237"/>
      <c r="R318" s="237"/>
      <c r="S318" s="237"/>
      <c r="T318" s="238"/>
      <c r="AT318" s="239" t="s">
        <v>189</v>
      </c>
      <c r="AU318" s="239" t="s">
        <v>24</v>
      </c>
      <c r="AV318" s="13" t="s">
        <v>187</v>
      </c>
      <c r="AW318" s="13" t="s">
        <v>39</v>
      </c>
      <c r="AX318" s="13" t="s">
        <v>76</v>
      </c>
      <c r="AY318" s="239" t="s">
        <v>179</v>
      </c>
    </row>
    <row r="319" spans="2:65" s="1" customFormat="1" ht="22.5" customHeight="1">
      <c r="B319" s="41"/>
      <c r="C319" s="254" t="s">
        <v>413</v>
      </c>
      <c r="D319" s="254" t="s">
        <v>267</v>
      </c>
      <c r="E319" s="255" t="s">
        <v>3166</v>
      </c>
      <c r="F319" s="256" t="s">
        <v>3170</v>
      </c>
      <c r="G319" s="257" t="s">
        <v>328</v>
      </c>
      <c r="H319" s="258">
        <v>2</v>
      </c>
      <c r="I319" s="259"/>
      <c r="J319" s="260">
        <f>ROUND(I319*H319,2)</f>
        <v>0</v>
      </c>
      <c r="K319" s="256" t="s">
        <v>280</v>
      </c>
      <c r="L319" s="261"/>
      <c r="M319" s="262" t="s">
        <v>22</v>
      </c>
      <c r="N319" s="263" t="s">
        <v>47</v>
      </c>
      <c r="O319" s="42"/>
      <c r="P319" s="213">
        <f>O319*H319</f>
        <v>0</v>
      </c>
      <c r="Q319" s="213">
        <v>6.0000000000000001E-3</v>
      </c>
      <c r="R319" s="213">
        <f>Q319*H319</f>
        <v>1.2E-2</v>
      </c>
      <c r="S319" s="213">
        <v>0</v>
      </c>
      <c r="T319" s="214">
        <f>S319*H319</f>
        <v>0</v>
      </c>
      <c r="AR319" s="24" t="s">
        <v>311</v>
      </c>
      <c r="AT319" s="24" t="s">
        <v>267</v>
      </c>
      <c r="AU319" s="24" t="s">
        <v>24</v>
      </c>
      <c r="AY319" s="24" t="s">
        <v>179</v>
      </c>
      <c r="BE319" s="215">
        <f>IF(N319="základní",J319,0)</f>
        <v>0</v>
      </c>
      <c r="BF319" s="215">
        <f>IF(N319="snížená",J319,0)</f>
        <v>0</v>
      </c>
      <c r="BG319" s="215">
        <f>IF(N319="zákl. přenesená",J319,0)</f>
        <v>0</v>
      </c>
      <c r="BH319" s="215">
        <f>IF(N319="sníž. přenesená",J319,0)</f>
        <v>0</v>
      </c>
      <c r="BI319" s="215">
        <f>IF(N319="nulová",J319,0)</f>
        <v>0</v>
      </c>
      <c r="BJ319" s="24" t="s">
        <v>24</v>
      </c>
      <c r="BK319" s="215">
        <f>ROUND(I319*H319,2)</f>
        <v>0</v>
      </c>
      <c r="BL319" s="24" t="s">
        <v>266</v>
      </c>
      <c r="BM319" s="24" t="s">
        <v>3171</v>
      </c>
    </row>
    <row r="320" spans="2:65" s="12" customFormat="1" ht="13.5">
      <c r="B320" s="216"/>
      <c r="C320" s="217"/>
      <c r="D320" s="230" t="s">
        <v>189</v>
      </c>
      <c r="E320" s="264" t="s">
        <v>22</v>
      </c>
      <c r="F320" s="265" t="s">
        <v>84</v>
      </c>
      <c r="G320" s="217"/>
      <c r="H320" s="266">
        <v>2</v>
      </c>
      <c r="I320" s="222"/>
      <c r="J320" s="217"/>
      <c r="K320" s="217"/>
      <c r="L320" s="223"/>
      <c r="M320" s="224"/>
      <c r="N320" s="225"/>
      <c r="O320" s="225"/>
      <c r="P320" s="225"/>
      <c r="Q320" s="225"/>
      <c r="R320" s="225"/>
      <c r="S320" s="225"/>
      <c r="T320" s="226"/>
      <c r="AT320" s="227" t="s">
        <v>189</v>
      </c>
      <c r="AU320" s="227" t="s">
        <v>24</v>
      </c>
      <c r="AV320" s="12" t="s">
        <v>84</v>
      </c>
      <c r="AW320" s="12" t="s">
        <v>39</v>
      </c>
      <c r="AX320" s="12" t="s">
        <v>24</v>
      </c>
      <c r="AY320" s="227" t="s">
        <v>179</v>
      </c>
    </row>
    <row r="321" spans="2:65" s="1" customFormat="1" ht="31.5" customHeight="1">
      <c r="B321" s="41"/>
      <c r="C321" s="204" t="s">
        <v>344</v>
      </c>
      <c r="D321" s="204" t="s">
        <v>182</v>
      </c>
      <c r="E321" s="205" t="s">
        <v>3166</v>
      </c>
      <c r="F321" s="206" t="s">
        <v>3167</v>
      </c>
      <c r="G321" s="207" t="s">
        <v>328</v>
      </c>
      <c r="H321" s="208">
        <v>1</v>
      </c>
      <c r="I321" s="209"/>
      <c r="J321" s="210">
        <f>ROUND(I321*H321,2)</f>
        <v>0</v>
      </c>
      <c r="K321" s="206" t="s">
        <v>186</v>
      </c>
      <c r="L321" s="61"/>
      <c r="M321" s="211" t="s">
        <v>22</v>
      </c>
      <c r="N321" s="212" t="s">
        <v>47</v>
      </c>
      <c r="O321" s="42"/>
      <c r="P321" s="213">
        <f>O321*H321</f>
        <v>0</v>
      </c>
      <c r="Q321" s="213">
        <v>0</v>
      </c>
      <c r="R321" s="213">
        <f>Q321*H321</f>
        <v>0</v>
      </c>
      <c r="S321" s="213">
        <v>0</v>
      </c>
      <c r="T321" s="214">
        <f>S321*H321</f>
        <v>0</v>
      </c>
      <c r="AR321" s="24" t="s">
        <v>266</v>
      </c>
      <c r="AT321" s="24" t="s">
        <v>182</v>
      </c>
      <c r="AU321" s="24" t="s">
        <v>24</v>
      </c>
      <c r="AY321" s="24" t="s">
        <v>179</v>
      </c>
      <c r="BE321" s="215">
        <f>IF(N321="základní",J321,0)</f>
        <v>0</v>
      </c>
      <c r="BF321" s="215">
        <f>IF(N321="snížená",J321,0)</f>
        <v>0</v>
      </c>
      <c r="BG321" s="215">
        <f>IF(N321="zákl. přenesená",J321,0)</f>
        <v>0</v>
      </c>
      <c r="BH321" s="215">
        <f>IF(N321="sníž. přenesená",J321,0)</f>
        <v>0</v>
      </c>
      <c r="BI321" s="215">
        <f>IF(N321="nulová",J321,0)</f>
        <v>0</v>
      </c>
      <c r="BJ321" s="24" t="s">
        <v>24</v>
      </c>
      <c r="BK321" s="215">
        <f>ROUND(I321*H321,2)</f>
        <v>0</v>
      </c>
      <c r="BL321" s="24" t="s">
        <v>266</v>
      </c>
      <c r="BM321" s="24" t="s">
        <v>3172</v>
      </c>
    </row>
    <row r="322" spans="2:65" s="14" customFormat="1" ht="13.5">
      <c r="B322" s="240"/>
      <c r="C322" s="241"/>
      <c r="D322" s="218" t="s">
        <v>189</v>
      </c>
      <c r="E322" s="242" t="s">
        <v>22</v>
      </c>
      <c r="F322" s="243" t="s">
        <v>3042</v>
      </c>
      <c r="G322" s="241"/>
      <c r="H322" s="244" t="s">
        <v>22</v>
      </c>
      <c r="I322" s="245"/>
      <c r="J322" s="241"/>
      <c r="K322" s="241"/>
      <c r="L322" s="246"/>
      <c r="M322" s="247"/>
      <c r="N322" s="248"/>
      <c r="O322" s="248"/>
      <c r="P322" s="248"/>
      <c r="Q322" s="248"/>
      <c r="R322" s="248"/>
      <c r="S322" s="248"/>
      <c r="T322" s="249"/>
      <c r="AT322" s="250" t="s">
        <v>189</v>
      </c>
      <c r="AU322" s="250" t="s">
        <v>24</v>
      </c>
      <c r="AV322" s="14" t="s">
        <v>24</v>
      </c>
      <c r="AW322" s="14" t="s">
        <v>39</v>
      </c>
      <c r="AX322" s="14" t="s">
        <v>76</v>
      </c>
      <c r="AY322" s="250" t="s">
        <v>179</v>
      </c>
    </row>
    <row r="323" spans="2:65" s="14" customFormat="1" ht="13.5">
      <c r="B323" s="240"/>
      <c r="C323" s="241"/>
      <c r="D323" s="218" t="s">
        <v>189</v>
      </c>
      <c r="E323" s="242" t="s">
        <v>22</v>
      </c>
      <c r="F323" s="243" t="s">
        <v>3173</v>
      </c>
      <c r="G323" s="241"/>
      <c r="H323" s="244" t="s">
        <v>22</v>
      </c>
      <c r="I323" s="245"/>
      <c r="J323" s="241"/>
      <c r="K323" s="241"/>
      <c r="L323" s="246"/>
      <c r="M323" s="247"/>
      <c r="N323" s="248"/>
      <c r="O323" s="248"/>
      <c r="P323" s="248"/>
      <c r="Q323" s="248"/>
      <c r="R323" s="248"/>
      <c r="S323" s="248"/>
      <c r="T323" s="249"/>
      <c r="AT323" s="250" t="s">
        <v>189</v>
      </c>
      <c r="AU323" s="250" t="s">
        <v>24</v>
      </c>
      <c r="AV323" s="14" t="s">
        <v>24</v>
      </c>
      <c r="AW323" s="14" t="s">
        <v>39</v>
      </c>
      <c r="AX323" s="14" t="s">
        <v>76</v>
      </c>
      <c r="AY323" s="250" t="s">
        <v>179</v>
      </c>
    </row>
    <row r="324" spans="2:65" s="12" customFormat="1" ht="13.5">
      <c r="B324" s="216"/>
      <c r="C324" s="217"/>
      <c r="D324" s="218" t="s">
        <v>189</v>
      </c>
      <c r="E324" s="219" t="s">
        <v>22</v>
      </c>
      <c r="F324" s="220" t="s">
        <v>2546</v>
      </c>
      <c r="G324" s="217"/>
      <c r="H324" s="221">
        <v>1</v>
      </c>
      <c r="I324" s="222"/>
      <c r="J324" s="217"/>
      <c r="K324" s="217"/>
      <c r="L324" s="223"/>
      <c r="M324" s="224"/>
      <c r="N324" s="225"/>
      <c r="O324" s="225"/>
      <c r="P324" s="225"/>
      <c r="Q324" s="225"/>
      <c r="R324" s="225"/>
      <c r="S324" s="225"/>
      <c r="T324" s="226"/>
      <c r="AT324" s="227" t="s">
        <v>189</v>
      </c>
      <c r="AU324" s="227" t="s">
        <v>24</v>
      </c>
      <c r="AV324" s="12" t="s">
        <v>84</v>
      </c>
      <c r="AW324" s="12" t="s">
        <v>39</v>
      </c>
      <c r="AX324" s="12" t="s">
        <v>76</v>
      </c>
      <c r="AY324" s="227" t="s">
        <v>179</v>
      </c>
    </row>
    <row r="325" spans="2:65" s="13" customFormat="1" ht="13.5">
      <c r="B325" s="228"/>
      <c r="C325" s="229"/>
      <c r="D325" s="230" t="s">
        <v>189</v>
      </c>
      <c r="E325" s="231" t="s">
        <v>22</v>
      </c>
      <c r="F325" s="232" t="s">
        <v>191</v>
      </c>
      <c r="G325" s="229"/>
      <c r="H325" s="233">
        <v>1</v>
      </c>
      <c r="I325" s="234"/>
      <c r="J325" s="229"/>
      <c r="K325" s="229"/>
      <c r="L325" s="235"/>
      <c r="M325" s="236"/>
      <c r="N325" s="237"/>
      <c r="O325" s="237"/>
      <c r="P325" s="237"/>
      <c r="Q325" s="237"/>
      <c r="R325" s="237"/>
      <c r="S325" s="237"/>
      <c r="T325" s="238"/>
      <c r="AT325" s="239" t="s">
        <v>189</v>
      </c>
      <c r="AU325" s="239" t="s">
        <v>24</v>
      </c>
      <c r="AV325" s="13" t="s">
        <v>187</v>
      </c>
      <c r="AW325" s="13" t="s">
        <v>39</v>
      </c>
      <c r="AX325" s="13" t="s">
        <v>24</v>
      </c>
      <c r="AY325" s="239" t="s">
        <v>179</v>
      </c>
    </row>
    <row r="326" spans="2:65" s="1" customFormat="1" ht="22.5" customHeight="1">
      <c r="B326" s="41"/>
      <c r="C326" s="254" t="s">
        <v>421</v>
      </c>
      <c r="D326" s="254" t="s">
        <v>267</v>
      </c>
      <c r="E326" s="255" t="s">
        <v>3174</v>
      </c>
      <c r="F326" s="256" t="s">
        <v>3175</v>
      </c>
      <c r="G326" s="257" t="s">
        <v>328</v>
      </c>
      <c r="H326" s="258">
        <v>1</v>
      </c>
      <c r="I326" s="259"/>
      <c r="J326" s="260">
        <f>ROUND(I326*H326,2)</f>
        <v>0</v>
      </c>
      <c r="K326" s="256" t="s">
        <v>280</v>
      </c>
      <c r="L326" s="261"/>
      <c r="M326" s="262" t="s">
        <v>22</v>
      </c>
      <c r="N326" s="263" t="s">
        <v>47</v>
      </c>
      <c r="O326" s="42"/>
      <c r="P326" s="213">
        <f>O326*H326</f>
        <v>0</v>
      </c>
      <c r="Q326" s="213">
        <v>4.0000000000000001E-3</v>
      </c>
      <c r="R326" s="213">
        <f>Q326*H326</f>
        <v>4.0000000000000001E-3</v>
      </c>
      <c r="S326" s="213">
        <v>0</v>
      </c>
      <c r="T326" s="214">
        <f>S326*H326</f>
        <v>0</v>
      </c>
      <c r="AR326" s="24" t="s">
        <v>311</v>
      </c>
      <c r="AT326" s="24" t="s">
        <v>267</v>
      </c>
      <c r="AU326" s="24" t="s">
        <v>24</v>
      </c>
      <c r="AY326" s="24" t="s">
        <v>179</v>
      </c>
      <c r="BE326" s="215">
        <f>IF(N326="základní",J326,0)</f>
        <v>0</v>
      </c>
      <c r="BF326" s="215">
        <f>IF(N326="snížená",J326,0)</f>
        <v>0</v>
      </c>
      <c r="BG326" s="215">
        <f>IF(N326="zákl. přenesená",J326,0)</f>
        <v>0</v>
      </c>
      <c r="BH326" s="215">
        <f>IF(N326="sníž. přenesená",J326,0)</f>
        <v>0</v>
      </c>
      <c r="BI326" s="215">
        <f>IF(N326="nulová",J326,0)</f>
        <v>0</v>
      </c>
      <c r="BJ326" s="24" t="s">
        <v>24</v>
      </c>
      <c r="BK326" s="215">
        <f>ROUND(I326*H326,2)</f>
        <v>0</v>
      </c>
      <c r="BL326" s="24" t="s">
        <v>266</v>
      </c>
      <c r="BM326" s="24" t="s">
        <v>3176</v>
      </c>
    </row>
    <row r="327" spans="2:65" s="12" customFormat="1" ht="13.5">
      <c r="B327" s="216"/>
      <c r="C327" s="217"/>
      <c r="D327" s="218" t="s">
        <v>189</v>
      </c>
      <c r="E327" s="219" t="s">
        <v>22</v>
      </c>
      <c r="F327" s="220" t="s">
        <v>24</v>
      </c>
      <c r="G327" s="217"/>
      <c r="H327" s="221">
        <v>1</v>
      </c>
      <c r="I327" s="222"/>
      <c r="J327" s="217"/>
      <c r="K327" s="217"/>
      <c r="L327" s="223"/>
      <c r="M327" s="224"/>
      <c r="N327" s="225"/>
      <c r="O327" s="225"/>
      <c r="P327" s="225"/>
      <c r="Q327" s="225"/>
      <c r="R327" s="225"/>
      <c r="S327" s="225"/>
      <c r="T327" s="226"/>
      <c r="AT327" s="227" t="s">
        <v>189</v>
      </c>
      <c r="AU327" s="227" t="s">
        <v>24</v>
      </c>
      <c r="AV327" s="12" t="s">
        <v>84</v>
      </c>
      <c r="AW327" s="12" t="s">
        <v>39</v>
      </c>
      <c r="AX327" s="12" t="s">
        <v>76</v>
      </c>
      <c r="AY327" s="227" t="s">
        <v>179</v>
      </c>
    </row>
    <row r="328" spans="2:65" s="13" customFormat="1" ht="13.5">
      <c r="B328" s="228"/>
      <c r="C328" s="229"/>
      <c r="D328" s="230" t="s">
        <v>189</v>
      </c>
      <c r="E328" s="231" t="s">
        <v>22</v>
      </c>
      <c r="F328" s="232" t="s">
        <v>191</v>
      </c>
      <c r="G328" s="229"/>
      <c r="H328" s="233">
        <v>1</v>
      </c>
      <c r="I328" s="234"/>
      <c r="J328" s="229"/>
      <c r="K328" s="229"/>
      <c r="L328" s="235"/>
      <c r="M328" s="236"/>
      <c r="N328" s="237"/>
      <c r="O328" s="237"/>
      <c r="P328" s="237"/>
      <c r="Q328" s="237"/>
      <c r="R328" s="237"/>
      <c r="S328" s="237"/>
      <c r="T328" s="238"/>
      <c r="AT328" s="239" t="s">
        <v>189</v>
      </c>
      <c r="AU328" s="239" t="s">
        <v>24</v>
      </c>
      <c r="AV328" s="13" t="s">
        <v>187</v>
      </c>
      <c r="AW328" s="13" t="s">
        <v>39</v>
      </c>
      <c r="AX328" s="13" t="s">
        <v>24</v>
      </c>
      <c r="AY328" s="239" t="s">
        <v>179</v>
      </c>
    </row>
    <row r="329" spans="2:65" s="1" customFormat="1" ht="22.5" customHeight="1">
      <c r="B329" s="41"/>
      <c r="C329" s="204" t="s">
        <v>515</v>
      </c>
      <c r="D329" s="204" t="s">
        <v>182</v>
      </c>
      <c r="E329" s="205" t="s">
        <v>3177</v>
      </c>
      <c r="F329" s="206" t="s">
        <v>3178</v>
      </c>
      <c r="G329" s="207" t="s">
        <v>2241</v>
      </c>
      <c r="H329" s="208">
        <v>1</v>
      </c>
      <c r="I329" s="209"/>
      <c r="J329" s="210">
        <f>ROUND(I329*H329,2)</f>
        <v>0</v>
      </c>
      <c r="K329" s="206" t="s">
        <v>280</v>
      </c>
      <c r="L329" s="61"/>
      <c r="M329" s="211" t="s">
        <v>22</v>
      </c>
      <c r="N329" s="212" t="s">
        <v>47</v>
      </c>
      <c r="O329" s="42"/>
      <c r="P329" s="213">
        <f>O329*H329</f>
        <v>0</v>
      </c>
      <c r="Q329" s="213">
        <v>0</v>
      </c>
      <c r="R329" s="213">
        <f>Q329*H329</f>
        <v>0</v>
      </c>
      <c r="S329" s="213">
        <v>0</v>
      </c>
      <c r="T329" s="214">
        <f>S329*H329</f>
        <v>0</v>
      </c>
      <c r="AR329" s="24" t="s">
        <v>266</v>
      </c>
      <c r="AT329" s="24" t="s">
        <v>182</v>
      </c>
      <c r="AU329" s="24" t="s">
        <v>24</v>
      </c>
      <c r="AY329" s="24" t="s">
        <v>179</v>
      </c>
      <c r="BE329" s="215">
        <f>IF(N329="základní",J329,0)</f>
        <v>0</v>
      </c>
      <c r="BF329" s="215">
        <f>IF(N329="snížená",J329,0)</f>
        <v>0</v>
      </c>
      <c r="BG329" s="215">
        <f>IF(N329="zákl. přenesená",J329,0)</f>
        <v>0</v>
      </c>
      <c r="BH329" s="215">
        <f>IF(N329="sníž. přenesená",J329,0)</f>
        <v>0</v>
      </c>
      <c r="BI329" s="215">
        <f>IF(N329="nulová",J329,0)</f>
        <v>0</v>
      </c>
      <c r="BJ329" s="24" t="s">
        <v>24</v>
      </c>
      <c r="BK329" s="215">
        <f>ROUND(I329*H329,2)</f>
        <v>0</v>
      </c>
      <c r="BL329" s="24" t="s">
        <v>266</v>
      </c>
      <c r="BM329" s="24" t="s">
        <v>3179</v>
      </c>
    </row>
    <row r="330" spans="2:65" s="12" customFormat="1" ht="13.5">
      <c r="B330" s="216"/>
      <c r="C330" s="217"/>
      <c r="D330" s="218" t="s">
        <v>189</v>
      </c>
      <c r="E330" s="219" t="s">
        <v>22</v>
      </c>
      <c r="F330" s="220" t="s">
        <v>24</v>
      </c>
      <c r="G330" s="217"/>
      <c r="H330" s="221">
        <v>1</v>
      </c>
      <c r="I330" s="222"/>
      <c r="J330" s="217"/>
      <c r="K330" s="217"/>
      <c r="L330" s="223"/>
      <c r="M330" s="224"/>
      <c r="N330" s="225"/>
      <c r="O330" s="225"/>
      <c r="P330" s="225"/>
      <c r="Q330" s="225"/>
      <c r="R330" s="225"/>
      <c r="S330" s="225"/>
      <c r="T330" s="226"/>
      <c r="AT330" s="227" t="s">
        <v>189</v>
      </c>
      <c r="AU330" s="227" t="s">
        <v>24</v>
      </c>
      <c r="AV330" s="12" t="s">
        <v>84</v>
      </c>
      <c r="AW330" s="12" t="s">
        <v>39</v>
      </c>
      <c r="AX330" s="12" t="s">
        <v>76</v>
      </c>
      <c r="AY330" s="227" t="s">
        <v>179</v>
      </c>
    </row>
    <row r="331" spans="2:65" s="13" customFormat="1" ht="13.5">
      <c r="B331" s="228"/>
      <c r="C331" s="229"/>
      <c r="D331" s="230" t="s">
        <v>189</v>
      </c>
      <c r="E331" s="231" t="s">
        <v>22</v>
      </c>
      <c r="F331" s="232" t="s">
        <v>191</v>
      </c>
      <c r="G331" s="229"/>
      <c r="H331" s="233">
        <v>1</v>
      </c>
      <c r="I331" s="234"/>
      <c r="J331" s="229"/>
      <c r="K331" s="229"/>
      <c r="L331" s="235"/>
      <c r="M331" s="236"/>
      <c r="N331" s="237"/>
      <c r="O331" s="237"/>
      <c r="P331" s="237"/>
      <c r="Q331" s="237"/>
      <c r="R331" s="237"/>
      <c r="S331" s="237"/>
      <c r="T331" s="238"/>
      <c r="AT331" s="239" t="s">
        <v>189</v>
      </c>
      <c r="AU331" s="239" t="s">
        <v>24</v>
      </c>
      <c r="AV331" s="13" t="s">
        <v>187</v>
      </c>
      <c r="AW331" s="13" t="s">
        <v>39</v>
      </c>
      <c r="AX331" s="13" t="s">
        <v>24</v>
      </c>
      <c r="AY331" s="239" t="s">
        <v>179</v>
      </c>
    </row>
    <row r="332" spans="2:65" s="1" customFormat="1" ht="22.5" customHeight="1">
      <c r="B332" s="41"/>
      <c r="C332" s="204" t="s">
        <v>416</v>
      </c>
      <c r="D332" s="204" t="s">
        <v>182</v>
      </c>
      <c r="E332" s="205" t="s">
        <v>3180</v>
      </c>
      <c r="F332" s="206" t="s">
        <v>3181</v>
      </c>
      <c r="G332" s="207" t="s">
        <v>2475</v>
      </c>
      <c r="H332" s="208">
        <v>8</v>
      </c>
      <c r="I332" s="209"/>
      <c r="J332" s="210">
        <f>ROUND(I332*H332,2)</f>
        <v>0</v>
      </c>
      <c r="K332" s="206" t="s">
        <v>280</v>
      </c>
      <c r="L332" s="61"/>
      <c r="M332" s="211" t="s">
        <v>22</v>
      </c>
      <c r="N332" s="212" t="s">
        <v>47</v>
      </c>
      <c r="O332" s="42"/>
      <c r="P332" s="213">
        <f>O332*H332</f>
        <v>0</v>
      </c>
      <c r="Q332" s="213">
        <v>0</v>
      </c>
      <c r="R332" s="213">
        <f>Q332*H332</f>
        <v>0</v>
      </c>
      <c r="S332" s="213">
        <v>0</v>
      </c>
      <c r="T332" s="214">
        <f>S332*H332</f>
        <v>0</v>
      </c>
      <c r="AR332" s="24" t="s">
        <v>266</v>
      </c>
      <c r="AT332" s="24" t="s">
        <v>182</v>
      </c>
      <c r="AU332" s="24" t="s">
        <v>24</v>
      </c>
      <c r="AY332" s="24" t="s">
        <v>179</v>
      </c>
      <c r="BE332" s="215">
        <f>IF(N332="základní",J332,0)</f>
        <v>0</v>
      </c>
      <c r="BF332" s="215">
        <f>IF(N332="snížená",J332,0)</f>
        <v>0</v>
      </c>
      <c r="BG332" s="215">
        <f>IF(N332="zákl. přenesená",J332,0)</f>
        <v>0</v>
      </c>
      <c r="BH332" s="215">
        <f>IF(N332="sníž. přenesená",J332,0)</f>
        <v>0</v>
      </c>
      <c r="BI332" s="215">
        <f>IF(N332="nulová",J332,0)</f>
        <v>0</v>
      </c>
      <c r="BJ332" s="24" t="s">
        <v>24</v>
      </c>
      <c r="BK332" s="215">
        <f>ROUND(I332*H332,2)</f>
        <v>0</v>
      </c>
      <c r="BL332" s="24" t="s">
        <v>266</v>
      </c>
      <c r="BM332" s="24" t="s">
        <v>3182</v>
      </c>
    </row>
    <row r="333" spans="2:65" s="12" customFormat="1" ht="13.5">
      <c r="B333" s="216"/>
      <c r="C333" s="217"/>
      <c r="D333" s="218" t="s">
        <v>189</v>
      </c>
      <c r="E333" s="219" t="s">
        <v>22</v>
      </c>
      <c r="F333" s="220" t="s">
        <v>200</v>
      </c>
      <c r="G333" s="217"/>
      <c r="H333" s="221">
        <v>8</v>
      </c>
      <c r="I333" s="222"/>
      <c r="J333" s="217"/>
      <c r="K333" s="217"/>
      <c r="L333" s="223"/>
      <c r="M333" s="224"/>
      <c r="N333" s="225"/>
      <c r="O333" s="225"/>
      <c r="P333" s="225"/>
      <c r="Q333" s="225"/>
      <c r="R333" s="225"/>
      <c r="S333" s="225"/>
      <c r="T333" s="226"/>
      <c r="AT333" s="227" t="s">
        <v>189</v>
      </c>
      <c r="AU333" s="227" t="s">
        <v>24</v>
      </c>
      <c r="AV333" s="12" t="s">
        <v>84</v>
      </c>
      <c r="AW333" s="12" t="s">
        <v>39</v>
      </c>
      <c r="AX333" s="12" t="s">
        <v>76</v>
      </c>
      <c r="AY333" s="227" t="s">
        <v>179</v>
      </c>
    </row>
    <row r="334" spans="2:65" s="13" customFormat="1" ht="13.5">
      <c r="B334" s="228"/>
      <c r="C334" s="229"/>
      <c r="D334" s="230" t="s">
        <v>189</v>
      </c>
      <c r="E334" s="231" t="s">
        <v>22</v>
      </c>
      <c r="F334" s="232" t="s">
        <v>191</v>
      </c>
      <c r="G334" s="229"/>
      <c r="H334" s="233">
        <v>8</v>
      </c>
      <c r="I334" s="234"/>
      <c r="J334" s="229"/>
      <c r="K334" s="229"/>
      <c r="L334" s="235"/>
      <c r="M334" s="236"/>
      <c r="N334" s="237"/>
      <c r="O334" s="237"/>
      <c r="P334" s="237"/>
      <c r="Q334" s="237"/>
      <c r="R334" s="237"/>
      <c r="S334" s="237"/>
      <c r="T334" s="238"/>
      <c r="AT334" s="239" t="s">
        <v>189</v>
      </c>
      <c r="AU334" s="239" t="s">
        <v>24</v>
      </c>
      <c r="AV334" s="13" t="s">
        <v>187</v>
      </c>
      <c r="AW334" s="13" t="s">
        <v>39</v>
      </c>
      <c r="AX334" s="13" t="s">
        <v>24</v>
      </c>
      <c r="AY334" s="239" t="s">
        <v>179</v>
      </c>
    </row>
    <row r="335" spans="2:65" s="1" customFormat="1" ht="31.5" customHeight="1">
      <c r="B335" s="41"/>
      <c r="C335" s="204" t="s">
        <v>522</v>
      </c>
      <c r="D335" s="204" t="s">
        <v>182</v>
      </c>
      <c r="E335" s="205" t="s">
        <v>3183</v>
      </c>
      <c r="F335" s="206" t="s">
        <v>3184</v>
      </c>
      <c r="G335" s="207" t="s">
        <v>212</v>
      </c>
      <c r="H335" s="208">
        <v>1.08</v>
      </c>
      <c r="I335" s="209"/>
      <c r="J335" s="210">
        <f>ROUND(I335*H335,2)</f>
        <v>0</v>
      </c>
      <c r="K335" s="206" t="s">
        <v>186</v>
      </c>
      <c r="L335" s="61"/>
      <c r="M335" s="211" t="s">
        <v>22</v>
      </c>
      <c r="N335" s="212" t="s">
        <v>47</v>
      </c>
      <c r="O335" s="42"/>
      <c r="P335" s="213">
        <f>O335*H335</f>
        <v>0</v>
      </c>
      <c r="Q335" s="213">
        <v>0</v>
      </c>
      <c r="R335" s="213">
        <f>Q335*H335</f>
        <v>0</v>
      </c>
      <c r="S335" s="213">
        <v>0</v>
      </c>
      <c r="T335" s="214">
        <f>S335*H335</f>
        <v>0</v>
      </c>
      <c r="AR335" s="24" t="s">
        <v>266</v>
      </c>
      <c r="AT335" s="24" t="s">
        <v>182</v>
      </c>
      <c r="AU335" s="24" t="s">
        <v>24</v>
      </c>
      <c r="AY335" s="24" t="s">
        <v>179</v>
      </c>
      <c r="BE335" s="215">
        <f>IF(N335="základní",J335,0)</f>
        <v>0</v>
      </c>
      <c r="BF335" s="215">
        <f>IF(N335="snížená",J335,0)</f>
        <v>0</v>
      </c>
      <c r="BG335" s="215">
        <f>IF(N335="zákl. přenesená",J335,0)</f>
        <v>0</v>
      </c>
      <c r="BH335" s="215">
        <f>IF(N335="sníž. přenesená",J335,0)</f>
        <v>0</v>
      </c>
      <c r="BI335" s="215">
        <f>IF(N335="nulová",J335,0)</f>
        <v>0</v>
      </c>
      <c r="BJ335" s="24" t="s">
        <v>24</v>
      </c>
      <c r="BK335" s="215">
        <f>ROUND(I335*H335,2)</f>
        <v>0</v>
      </c>
      <c r="BL335" s="24" t="s">
        <v>266</v>
      </c>
      <c r="BM335" s="24" t="s">
        <v>3185</v>
      </c>
    </row>
    <row r="336" spans="2:65" s="1" customFormat="1" ht="121.5">
      <c r="B336" s="41"/>
      <c r="C336" s="63"/>
      <c r="D336" s="218" t="s">
        <v>2203</v>
      </c>
      <c r="E336" s="63"/>
      <c r="F336" s="267" t="s">
        <v>2246</v>
      </c>
      <c r="G336" s="63"/>
      <c r="H336" s="63"/>
      <c r="I336" s="172"/>
      <c r="J336" s="63"/>
      <c r="K336" s="63"/>
      <c r="L336" s="61"/>
      <c r="M336" s="268"/>
      <c r="N336" s="42"/>
      <c r="O336" s="42"/>
      <c r="P336" s="42"/>
      <c r="Q336" s="42"/>
      <c r="R336" s="42"/>
      <c r="S336" s="42"/>
      <c r="T336" s="78"/>
      <c r="AT336" s="24" t="s">
        <v>2203</v>
      </c>
      <c r="AU336" s="24" t="s">
        <v>24</v>
      </c>
    </row>
    <row r="337" spans="2:65" s="12" customFormat="1" ht="13.5">
      <c r="B337" s="216"/>
      <c r="C337" s="217"/>
      <c r="D337" s="218" t="s">
        <v>189</v>
      </c>
      <c r="E337" s="219" t="s">
        <v>22</v>
      </c>
      <c r="F337" s="220" t="s">
        <v>3186</v>
      </c>
      <c r="G337" s="217"/>
      <c r="H337" s="221">
        <v>1.08</v>
      </c>
      <c r="I337" s="222"/>
      <c r="J337" s="217"/>
      <c r="K337" s="217"/>
      <c r="L337" s="223"/>
      <c r="M337" s="224"/>
      <c r="N337" s="225"/>
      <c r="O337" s="225"/>
      <c r="P337" s="225"/>
      <c r="Q337" s="225"/>
      <c r="R337" s="225"/>
      <c r="S337" s="225"/>
      <c r="T337" s="226"/>
      <c r="AT337" s="227" t="s">
        <v>189</v>
      </c>
      <c r="AU337" s="227" t="s">
        <v>24</v>
      </c>
      <c r="AV337" s="12" t="s">
        <v>84</v>
      </c>
      <c r="AW337" s="12" t="s">
        <v>39</v>
      </c>
      <c r="AX337" s="12" t="s">
        <v>76</v>
      </c>
      <c r="AY337" s="227" t="s">
        <v>179</v>
      </c>
    </row>
    <row r="338" spans="2:65" s="13" customFormat="1" ht="13.5">
      <c r="B338" s="228"/>
      <c r="C338" s="229"/>
      <c r="D338" s="230" t="s">
        <v>189</v>
      </c>
      <c r="E338" s="231" t="s">
        <v>22</v>
      </c>
      <c r="F338" s="232" t="s">
        <v>191</v>
      </c>
      <c r="G338" s="229"/>
      <c r="H338" s="233">
        <v>1.08</v>
      </c>
      <c r="I338" s="234"/>
      <c r="J338" s="229"/>
      <c r="K338" s="229"/>
      <c r="L338" s="235"/>
      <c r="M338" s="236"/>
      <c r="N338" s="237"/>
      <c r="O338" s="237"/>
      <c r="P338" s="237"/>
      <c r="Q338" s="237"/>
      <c r="R338" s="237"/>
      <c r="S338" s="237"/>
      <c r="T338" s="238"/>
      <c r="AT338" s="239" t="s">
        <v>189</v>
      </c>
      <c r="AU338" s="239" t="s">
        <v>24</v>
      </c>
      <c r="AV338" s="13" t="s">
        <v>187</v>
      </c>
      <c r="AW338" s="13" t="s">
        <v>39</v>
      </c>
      <c r="AX338" s="13" t="s">
        <v>24</v>
      </c>
      <c r="AY338" s="239" t="s">
        <v>179</v>
      </c>
    </row>
    <row r="339" spans="2:65" s="1" customFormat="1" ht="44.25" customHeight="1">
      <c r="B339" s="41"/>
      <c r="C339" s="204" t="s">
        <v>232</v>
      </c>
      <c r="D339" s="204" t="s">
        <v>182</v>
      </c>
      <c r="E339" s="205" t="s">
        <v>3187</v>
      </c>
      <c r="F339" s="206" t="s">
        <v>3188</v>
      </c>
      <c r="G339" s="207" t="s">
        <v>212</v>
      </c>
      <c r="H339" s="208">
        <v>1.08</v>
      </c>
      <c r="I339" s="209"/>
      <c r="J339" s="210">
        <f>ROUND(I339*H339,2)</f>
        <v>0</v>
      </c>
      <c r="K339" s="206" t="s">
        <v>186</v>
      </c>
      <c r="L339" s="61"/>
      <c r="M339" s="211" t="s">
        <v>22</v>
      </c>
      <c r="N339" s="212" t="s">
        <v>47</v>
      </c>
      <c r="O339" s="42"/>
      <c r="P339" s="213">
        <f>O339*H339</f>
        <v>0</v>
      </c>
      <c r="Q339" s="213">
        <v>0</v>
      </c>
      <c r="R339" s="213">
        <f>Q339*H339</f>
        <v>0</v>
      </c>
      <c r="S339" s="213">
        <v>0</v>
      </c>
      <c r="T339" s="214">
        <f>S339*H339</f>
        <v>0</v>
      </c>
      <c r="AR339" s="24" t="s">
        <v>266</v>
      </c>
      <c r="AT339" s="24" t="s">
        <v>182</v>
      </c>
      <c r="AU339" s="24" t="s">
        <v>24</v>
      </c>
      <c r="AY339" s="24" t="s">
        <v>179</v>
      </c>
      <c r="BE339" s="215">
        <f>IF(N339="základní",J339,0)</f>
        <v>0</v>
      </c>
      <c r="BF339" s="215">
        <f>IF(N339="snížená",J339,0)</f>
        <v>0</v>
      </c>
      <c r="BG339" s="215">
        <f>IF(N339="zákl. přenesená",J339,0)</f>
        <v>0</v>
      </c>
      <c r="BH339" s="215">
        <f>IF(N339="sníž. přenesená",J339,0)</f>
        <v>0</v>
      </c>
      <c r="BI339" s="215">
        <f>IF(N339="nulová",J339,0)</f>
        <v>0</v>
      </c>
      <c r="BJ339" s="24" t="s">
        <v>24</v>
      </c>
      <c r="BK339" s="215">
        <f>ROUND(I339*H339,2)</f>
        <v>0</v>
      </c>
      <c r="BL339" s="24" t="s">
        <v>266</v>
      </c>
      <c r="BM339" s="24" t="s">
        <v>3189</v>
      </c>
    </row>
    <row r="340" spans="2:65" s="1" customFormat="1" ht="121.5">
      <c r="B340" s="41"/>
      <c r="C340" s="63"/>
      <c r="D340" s="218" t="s">
        <v>2203</v>
      </c>
      <c r="E340" s="63"/>
      <c r="F340" s="267" t="s">
        <v>2246</v>
      </c>
      <c r="G340" s="63"/>
      <c r="H340" s="63"/>
      <c r="I340" s="172"/>
      <c r="J340" s="63"/>
      <c r="K340" s="63"/>
      <c r="L340" s="61"/>
      <c r="M340" s="268"/>
      <c r="N340" s="42"/>
      <c r="O340" s="42"/>
      <c r="P340" s="42"/>
      <c r="Q340" s="42"/>
      <c r="R340" s="42"/>
      <c r="S340" s="42"/>
      <c r="T340" s="78"/>
      <c r="AT340" s="24" t="s">
        <v>2203</v>
      </c>
      <c r="AU340" s="24" t="s">
        <v>24</v>
      </c>
    </row>
    <row r="341" spans="2:65" s="12" customFormat="1" ht="13.5">
      <c r="B341" s="216"/>
      <c r="C341" s="217"/>
      <c r="D341" s="218" t="s">
        <v>189</v>
      </c>
      <c r="E341" s="219" t="s">
        <v>22</v>
      </c>
      <c r="F341" s="220" t="s">
        <v>3186</v>
      </c>
      <c r="G341" s="217"/>
      <c r="H341" s="221">
        <v>1.08</v>
      </c>
      <c r="I341" s="222"/>
      <c r="J341" s="217"/>
      <c r="K341" s="217"/>
      <c r="L341" s="223"/>
      <c r="M341" s="224"/>
      <c r="N341" s="225"/>
      <c r="O341" s="225"/>
      <c r="P341" s="225"/>
      <c r="Q341" s="225"/>
      <c r="R341" s="225"/>
      <c r="S341" s="225"/>
      <c r="T341" s="226"/>
      <c r="AT341" s="227" t="s">
        <v>189</v>
      </c>
      <c r="AU341" s="227" t="s">
        <v>24</v>
      </c>
      <c r="AV341" s="12" t="s">
        <v>84</v>
      </c>
      <c r="AW341" s="12" t="s">
        <v>39</v>
      </c>
      <c r="AX341" s="12" t="s">
        <v>76</v>
      </c>
      <c r="AY341" s="227" t="s">
        <v>179</v>
      </c>
    </row>
    <row r="342" spans="2:65" s="13" customFormat="1" ht="13.5">
      <c r="B342" s="228"/>
      <c r="C342" s="229"/>
      <c r="D342" s="218" t="s">
        <v>189</v>
      </c>
      <c r="E342" s="251" t="s">
        <v>22</v>
      </c>
      <c r="F342" s="252" t="s">
        <v>191</v>
      </c>
      <c r="G342" s="229"/>
      <c r="H342" s="253">
        <v>1.08</v>
      </c>
      <c r="I342" s="234"/>
      <c r="J342" s="229"/>
      <c r="K342" s="229"/>
      <c r="L342" s="235"/>
      <c r="M342" s="236"/>
      <c r="N342" s="237"/>
      <c r="O342" s="237"/>
      <c r="P342" s="237"/>
      <c r="Q342" s="237"/>
      <c r="R342" s="237"/>
      <c r="S342" s="237"/>
      <c r="T342" s="238"/>
      <c r="AT342" s="239" t="s">
        <v>189</v>
      </c>
      <c r="AU342" s="239" t="s">
        <v>24</v>
      </c>
      <c r="AV342" s="13" t="s">
        <v>187</v>
      </c>
      <c r="AW342" s="13" t="s">
        <v>39</v>
      </c>
      <c r="AX342" s="13" t="s">
        <v>24</v>
      </c>
      <c r="AY342" s="239" t="s">
        <v>179</v>
      </c>
    </row>
    <row r="343" spans="2:65" s="11" customFormat="1" ht="37.35" customHeight="1">
      <c r="B343" s="187"/>
      <c r="C343" s="188"/>
      <c r="D343" s="189" t="s">
        <v>75</v>
      </c>
      <c r="E343" s="190" t="s">
        <v>920</v>
      </c>
      <c r="F343" s="190" t="s">
        <v>920</v>
      </c>
      <c r="G343" s="188"/>
      <c r="H343" s="188"/>
      <c r="I343" s="191"/>
      <c r="J343" s="192">
        <f>BK343</f>
        <v>0</v>
      </c>
      <c r="K343" s="188"/>
      <c r="L343" s="193"/>
      <c r="M343" s="194"/>
      <c r="N343" s="195"/>
      <c r="O343" s="195"/>
      <c r="P343" s="196">
        <f>P344</f>
        <v>0</v>
      </c>
      <c r="Q343" s="195"/>
      <c r="R343" s="196">
        <f>R344</f>
        <v>0.21280000000000002</v>
      </c>
      <c r="S343" s="195"/>
      <c r="T343" s="197">
        <f>T344</f>
        <v>0</v>
      </c>
      <c r="AR343" s="198" t="s">
        <v>24</v>
      </c>
      <c r="AT343" s="199" t="s">
        <v>75</v>
      </c>
      <c r="AU343" s="199" t="s">
        <v>76</v>
      </c>
      <c r="AY343" s="198" t="s">
        <v>179</v>
      </c>
      <c r="BK343" s="200">
        <f>BK344</f>
        <v>0</v>
      </c>
    </row>
    <row r="344" spans="2:65" s="11" customFormat="1" ht="19.899999999999999" customHeight="1">
      <c r="B344" s="187"/>
      <c r="C344" s="188"/>
      <c r="D344" s="201" t="s">
        <v>75</v>
      </c>
      <c r="E344" s="202" t="s">
        <v>3190</v>
      </c>
      <c r="F344" s="202" t="s">
        <v>3191</v>
      </c>
      <c r="G344" s="188"/>
      <c r="H344" s="188"/>
      <c r="I344" s="191"/>
      <c r="J344" s="203">
        <f>BK344</f>
        <v>0</v>
      </c>
      <c r="K344" s="188"/>
      <c r="L344" s="193"/>
      <c r="M344" s="194"/>
      <c r="N344" s="195"/>
      <c r="O344" s="195"/>
      <c r="P344" s="196">
        <f>SUM(P345:P400)</f>
        <v>0</v>
      </c>
      <c r="Q344" s="195"/>
      <c r="R344" s="196">
        <f>SUM(R345:R400)</f>
        <v>0.21280000000000002</v>
      </c>
      <c r="S344" s="195"/>
      <c r="T344" s="197">
        <f>SUM(T345:T400)</f>
        <v>0</v>
      </c>
      <c r="AR344" s="198" t="s">
        <v>24</v>
      </c>
      <c r="AT344" s="199" t="s">
        <v>75</v>
      </c>
      <c r="AU344" s="199" t="s">
        <v>24</v>
      </c>
      <c r="AY344" s="198" t="s">
        <v>179</v>
      </c>
      <c r="BK344" s="200">
        <f>SUM(BK345:BK400)</f>
        <v>0</v>
      </c>
    </row>
    <row r="345" spans="2:65" s="1" customFormat="1" ht="22.5" customHeight="1">
      <c r="B345" s="41"/>
      <c r="C345" s="204" t="s">
        <v>540</v>
      </c>
      <c r="D345" s="204" t="s">
        <v>182</v>
      </c>
      <c r="E345" s="205" t="s">
        <v>3192</v>
      </c>
      <c r="F345" s="206" t="s">
        <v>3193</v>
      </c>
      <c r="G345" s="207" t="s">
        <v>328</v>
      </c>
      <c r="H345" s="208">
        <v>5</v>
      </c>
      <c r="I345" s="209"/>
      <c r="J345" s="210">
        <f>ROUND(I345*H345,2)</f>
        <v>0</v>
      </c>
      <c r="K345" s="206" t="s">
        <v>280</v>
      </c>
      <c r="L345" s="61"/>
      <c r="M345" s="211" t="s">
        <v>22</v>
      </c>
      <c r="N345" s="212" t="s">
        <v>47</v>
      </c>
      <c r="O345" s="42"/>
      <c r="P345" s="213">
        <f>O345*H345</f>
        <v>0</v>
      </c>
      <c r="Q345" s="213">
        <v>0</v>
      </c>
      <c r="R345" s="213">
        <f>Q345*H345</f>
        <v>0</v>
      </c>
      <c r="S345" s="213">
        <v>0</v>
      </c>
      <c r="T345" s="214">
        <f>S345*H345</f>
        <v>0</v>
      </c>
      <c r="AR345" s="24" t="s">
        <v>187</v>
      </c>
      <c r="AT345" s="24" t="s">
        <v>182</v>
      </c>
      <c r="AU345" s="24" t="s">
        <v>84</v>
      </c>
      <c r="AY345" s="24" t="s">
        <v>179</v>
      </c>
      <c r="BE345" s="215">
        <f>IF(N345="základní",J345,0)</f>
        <v>0</v>
      </c>
      <c r="BF345" s="215">
        <f>IF(N345="snížená",J345,0)</f>
        <v>0</v>
      </c>
      <c r="BG345" s="215">
        <f>IF(N345="zákl. přenesená",J345,0)</f>
        <v>0</v>
      </c>
      <c r="BH345" s="215">
        <f>IF(N345="sníž. přenesená",J345,0)</f>
        <v>0</v>
      </c>
      <c r="BI345" s="215">
        <f>IF(N345="nulová",J345,0)</f>
        <v>0</v>
      </c>
      <c r="BJ345" s="24" t="s">
        <v>24</v>
      </c>
      <c r="BK345" s="215">
        <f>ROUND(I345*H345,2)</f>
        <v>0</v>
      </c>
      <c r="BL345" s="24" t="s">
        <v>187</v>
      </c>
      <c r="BM345" s="24" t="s">
        <v>3194</v>
      </c>
    </row>
    <row r="346" spans="2:65" s="14" customFormat="1" ht="13.5">
      <c r="B346" s="240"/>
      <c r="C346" s="241"/>
      <c r="D346" s="218" t="s">
        <v>189</v>
      </c>
      <c r="E346" s="242" t="s">
        <v>22</v>
      </c>
      <c r="F346" s="243" t="s">
        <v>3195</v>
      </c>
      <c r="G346" s="241"/>
      <c r="H346" s="244" t="s">
        <v>22</v>
      </c>
      <c r="I346" s="245"/>
      <c r="J346" s="241"/>
      <c r="K346" s="241"/>
      <c r="L346" s="246"/>
      <c r="M346" s="247"/>
      <c r="N346" s="248"/>
      <c r="O346" s="248"/>
      <c r="P346" s="248"/>
      <c r="Q346" s="248"/>
      <c r="R346" s="248"/>
      <c r="S346" s="248"/>
      <c r="T346" s="249"/>
      <c r="AT346" s="250" t="s">
        <v>189</v>
      </c>
      <c r="AU346" s="250" t="s">
        <v>84</v>
      </c>
      <c r="AV346" s="14" t="s">
        <v>24</v>
      </c>
      <c r="AW346" s="14" t="s">
        <v>39</v>
      </c>
      <c r="AX346" s="14" t="s">
        <v>76</v>
      </c>
      <c r="AY346" s="250" t="s">
        <v>179</v>
      </c>
    </row>
    <row r="347" spans="2:65" s="12" customFormat="1" ht="13.5">
      <c r="B347" s="216"/>
      <c r="C347" s="217"/>
      <c r="D347" s="218" t="s">
        <v>189</v>
      </c>
      <c r="E347" s="219" t="s">
        <v>22</v>
      </c>
      <c r="F347" s="220" t="s">
        <v>3196</v>
      </c>
      <c r="G347" s="217"/>
      <c r="H347" s="221">
        <v>5</v>
      </c>
      <c r="I347" s="222"/>
      <c r="J347" s="217"/>
      <c r="K347" s="217"/>
      <c r="L347" s="223"/>
      <c r="M347" s="224"/>
      <c r="N347" s="225"/>
      <c r="O347" s="225"/>
      <c r="P347" s="225"/>
      <c r="Q347" s="225"/>
      <c r="R347" s="225"/>
      <c r="S347" s="225"/>
      <c r="T347" s="226"/>
      <c r="AT347" s="227" t="s">
        <v>189</v>
      </c>
      <c r="AU347" s="227" t="s">
        <v>84</v>
      </c>
      <c r="AV347" s="12" t="s">
        <v>84</v>
      </c>
      <c r="AW347" s="12" t="s">
        <v>39</v>
      </c>
      <c r="AX347" s="12" t="s">
        <v>76</v>
      </c>
      <c r="AY347" s="227" t="s">
        <v>179</v>
      </c>
    </row>
    <row r="348" spans="2:65" s="13" customFormat="1" ht="13.5">
      <c r="B348" s="228"/>
      <c r="C348" s="229"/>
      <c r="D348" s="230" t="s">
        <v>189</v>
      </c>
      <c r="E348" s="231" t="s">
        <v>22</v>
      </c>
      <c r="F348" s="232" t="s">
        <v>191</v>
      </c>
      <c r="G348" s="229"/>
      <c r="H348" s="233">
        <v>5</v>
      </c>
      <c r="I348" s="234"/>
      <c r="J348" s="229"/>
      <c r="K348" s="229"/>
      <c r="L348" s="235"/>
      <c r="M348" s="236"/>
      <c r="N348" s="237"/>
      <c r="O348" s="237"/>
      <c r="P348" s="237"/>
      <c r="Q348" s="237"/>
      <c r="R348" s="237"/>
      <c r="S348" s="237"/>
      <c r="T348" s="238"/>
      <c r="AT348" s="239" t="s">
        <v>189</v>
      </c>
      <c r="AU348" s="239" t="s">
        <v>84</v>
      </c>
      <c r="AV348" s="13" t="s">
        <v>187</v>
      </c>
      <c r="AW348" s="13" t="s">
        <v>39</v>
      </c>
      <c r="AX348" s="13" t="s">
        <v>24</v>
      </c>
      <c r="AY348" s="239" t="s">
        <v>179</v>
      </c>
    </row>
    <row r="349" spans="2:65" s="1" customFormat="1" ht="44.25" customHeight="1">
      <c r="B349" s="41"/>
      <c r="C349" s="254" t="s">
        <v>428</v>
      </c>
      <c r="D349" s="254" t="s">
        <v>267</v>
      </c>
      <c r="E349" s="255" t="s">
        <v>3197</v>
      </c>
      <c r="F349" s="256" t="s">
        <v>3198</v>
      </c>
      <c r="G349" s="257" t="s">
        <v>328</v>
      </c>
      <c r="H349" s="258">
        <v>5</v>
      </c>
      <c r="I349" s="259"/>
      <c r="J349" s="260">
        <f>ROUND(I349*H349,2)</f>
        <v>0</v>
      </c>
      <c r="K349" s="256" t="s">
        <v>280</v>
      </c>
      <c r="L349" s="261"/>
      <c r="M349" s="262" t="s">
        <v>22</v>
      </c>
      <c r="N349" s="263" t="s">
        <v>47</v>
      </c>
      <c r="O349" s="42"/>
      <c r="P349" s="213">
        <f>O349*H349</f>
        <v>0</v>
      </c>
      <c r="Q349" s="213">
        <v>0.01</v>
      </c>
      <c r="R349" s="213">
        <f>Q349*H349</f>
        <v>0.05</v>
      </c>
      <c r="S349" s="213">
        <v>0</v>
      </c>
      <c r="T349" s="214">
        <f>S349*H349</f>
        <v>0</v>
      </c>
      <c r="AR349" s="24" t="s">
        <v>200</v>
      </c>
      <c r="AT349" s="24" t="s">
        <v>267</v>
      </c>
      <c r="AU349" s="24" t="s">
        <v>84</v>
      </c>
      <c r="AY349" s="24" t="s">
        <v>179</v>
      </c>
      <c r="BE349" s="215">
        <f>IF(N349="základní",J349,0)</f>
        <v>0</v>
      </c>
      <c r="BF349" s="215">
        <f>IF(N349="snížená",J349,0)</f>
        <v>0</v>
      </c>
      <c r="BG349" s="215">
        <f>IF(N349="zákl. přenesená",J349,0)</f>
        <v>0</v>
      </c>
      <c r="BH349" s="215">
        <f>IF(N349="sníž. přenesená",J349,0)</f>
        <v>0</v>
      </c>
      <c r="BI349" s="215">
        <f>IF(N349="nulová",J349,0)</f>
        <v>0</v>
      </c>
      <c r="BJ349" s="24" t="s">
        <v>24</v>
      </c>
      <c r="BK349" s="215">
        <f>ROUND(I349*H349,2)</f>
        <v>0</v>
      </c>
      <c r="BL349" s="24" t="s">
        <v>187</v>
      </c>
      <c r="BM349" s="24" t="s">
        <v>3199</v>
      </c>
    </row>
    <row r="350" spans="2:65" s="12" customFormat="1" ht="13.5">
      <c r="B350" s="216"/>
      <c r="C350" s="217"/>
      <c r="D350" s="218" t="s">
        <v>189</v>
      </c>
      <c r="E350" s="219" t="s">
        <v>22</v>
      </c>
      <c r="F350" s="220" t="s">
        <v>203</v>
      </c>
      <c r="G350" s="217"/>
      <c r="H350" s="221">
        <v>5</v>
      </c>
      <c r="I350" s="222"/>
      <c r="J350" s="217"/>
      <c r="K350" s="217"/>
      <c r="L350" s="223"/>
      <c r="M350" s="224"/>
      <c r="N350" s="225"/>
      <c r="O350" s="225"/>
      <c r="P350" s="225"/>
      <c r="Q350" s="225"/>
      <c r="R350" s="225"/>
      <c r="S350" s="225"/>
      <c r="T350" s="226"/>
      <c r="AT350" s="227" t="s">
        <v>189</v>
      </c>
      <c r="AU350" s="227" t="s">
        <v>84</v>
      </c>
      <c r="AV350" s="12" t="s">
        <v>84</v>
      </c>
      <c r="AW350" s="12" t="s">
        <v>39</v>
      </c>
      <c r="AX350" s="12" t="s">
        <v>76</v>
      </c>
      <c r="AY350" s="227" t="s">
        <v>179</v>
      </c>
    </row>
    <row r="351" spans="2:65" s="13" customFormat="1" ht="13.5">
      <c r="B351" s="228"/>
      <c r="C351" s="229"/>
      <c r="D351" s="230" t="s">
        <v>189</v>
      </c>
      <c r="E351" s="231" t="s">
        <v>22</v>
      </c>
      <c r="F351" s="232" t="s">
        <v>191</v>
      </c>
      <c r="G351" s="229"/>
      <c r="H351" s="233">
        <v>5</v>
      </c>
      <c r="I351" s="234"/>
      <c r="J351" s="229"/>
      <c r="K351" s="229"/>
      <c r="L351" s="235"/>
      <c r="M351" s="236"/>
      <c r="N351" s="237"/>
      <c r="O351" s="237"/>
      <c r="P351" s="237"/>
      <c r="Q351" s="237"/>
      <c r="R351" s="237"/>
      <c r="S351" s="237"/>
      <c r="T351" s="238"/>
      <c r="AT351" s="239" t="s">
        <v>189</v>
      </c>
      <c r="AU351" s="239" t="s">
        <v>84</v>
      </c>
      <c r="AV351" s="13" t="s">
        <v>187</v>
      </c>
      <c r="AW351" s="13" t="s">
        <v>39</v>
      </c>
      <c r="AX351" s="13" t="s">
        <v>24</v>
      </c>
      <c r="AY351" s="239" t="s">
        <v>179</v>
      </c>
    </row>
    <row r="352" spans="2:65" s="1" customFormat="1" ht="31.5" customHeight="1">
      <c r="B352" s="41"/>
      <c r="C352" s="204" t="s">
        <v>532</v>
      </c>
      <c r="D352" s="204" t="s">
        <v>182</v>
      </c>
      <c r="E352" s="205" t="s">
        <v>3200</v>
      </c>
      <c r="F352" s="206" t="s">
        <v>3201</v>
      </c>
      <c r="G352" s="207" t="s">
        <v>328</v>
      </c>
      <c r="H352" s="208">
        <v>1</v>
      </c>
      <c r="I352" s="209"/>
      <c r="J352" s="210">
        <f>ROUND(I352*H352,2)</f>
        <v>0</v>
      </c>
      <c r="K352" s="206" t="s">
        <v>280</v>
      </c>
      <c r="L352" s="61"/>
      <c r="M352" s="211" t="s">
        <v>22</v>
      </c>
      <c r="N352" s="212" t="s">
        <v>47</v>
      </c>
      <c r="O352" s="42"/>
      <c r="P352" s="213">
        <f>O352*H352</f>
        <v>0</v>
      </c>
      <c r="Q352" s="213">
        <v>0</v>
      </c>
      <c r="R352" s="213">
        <f>Q352*H352</f>
        <v>0</v>
      </c>
      <c r="S352" s="213">
        <v>0</v>
      </c>
      <c r="T352" s="214">
        <f>S352*H352</f>
        <v>0</v>
      </c>
      <c r="AR352" s="24" t="s">
        <v>187</v>
      </c>
      <c r="AT352" s="24" t="s">
        <v>182</v>
      </c>
      <c r="AU352" s="24" t="s">
        <v>84</v>
      </c>
      <c r="AY352" s="24" t="s">
        <v>179</v>
      </c>
      <c r="BE352" s="215">
        <f>IF(N352="základní",J352,0)</f>
        <v>0</v>
      </c>
      <c r="BF352" s="215">
        <f>IF(N352="snížená",J352,0)</f>
        <v>0</v>
      </c>
      <c r="BG352" s="215">
        <f>IF(N352="zákl. přenesená",J352,0)</f>
        <v>0</v>
      </c>
      <c r="BH352" s="215">
        <f>IF(N352="sníž. přenesená",J352,0)</f>
        <v>0</v>
      </c>
      <c r="BI352" s="215">
        <f>IF(N352="nulová",J352,0)</f>
        <v>0</v>
      </c>
      <c r="BJ352" s="24" t="s">
        <v>24</v>
      </c>
      <c r="BK352" s="215">
        <f>ROUND(I352*H352,2)</f>
        <v>0</v>
      </c>
      <c r="BL352" s="24" t="s">
        <v>187</v>
      </c>
      <c r="BM352" s="24" t="s">
        <v>3202</v>
      </c>
    </row>
    <row r="353" spans="2:65" s="14" customFormat="1" ht="13.5">
      <c r="B353" s="240"/>
      <c r="C353" s="241"/>
      <c r="D353" s="218" t="s">
        <v>189</v>
      </c>
      <c r="E353" s="242" t="s">
        <v>22</v>
      </c>
      <c r="F353" s="243" t="s">
        <v>3195</v>
      </c>
      <c r="G353" s="241"/>
      <c r="H353" s="244" t="s">
        <v>22</v>
      </c>
      <c r="I353" s="245"/>
      <c r="J353" s="241"/>
      <c r="K353" s="241"/>
      <c r="L353" s="246"/>
      <c r="M353" s="247"/>
      <c r="N353" s="248"/>
      <c r="O353" s="248"/>
      <c r="P353" s="248"/>
      <c r="Q353" s="248"/>
      <c r="R353" s="248"/>
      <c r="S353" s="248"/>
      <c r="T353" s="249"/>
      <c r="AT353" s="250" t="s">
        <v>189</v>
      </c>
      <c r="AU353" s="250" t="s">
        <v>84</v>
      </c>
      <c r="AV353" s="14" t="s">
        <v>24</v>
      </c>
      <c r="AW353" s="14" t="s">
        <v>39</v>
      </c>
      <c r="AX353" s="14" t="s">
        <v>76</v>
      </c>
      <c r="AY353" s="250" t="s">
        <v>179</v>
      </c>
    </row>
    <row r="354" spans="2:65" s="12" customFormat="1" ht="13.5">
      <c r="B354" s="216"/>
      <c r="C354" s="217"/>
      <c r="D354" s="218" t="s">
        <v>189</v>
      </c>
      <c r="E354" s="219" t="s">
        <v>22</v>
      </c>
      <c r="F354" s="220" t="s">
        <v>2546</v>
      </c>
      <c r="G354" s="217"/>
      <c r="H354" s="221">
        <v>1</v>
      </c>
      <c r="I354" s="222"/>
      <c r="J354" s="217"/>
      <c r="K354" s="217"/>
      <c r="L354" s="223"/>
      <c r="M354" s="224"/>
      <c r="N354" s="225"/>
      <c r="O354" s="225"/>
      <c r="P354" s="225"/>
      <c r="Q354" s="225"/>
      <c r="R354" s="225"/>
      <c r="S354" s="225"/>
      <c r="T354" s="226"/>
      <c r="AT354" s="227" t="s">
        <v>189</v>
      </c>
      <c r="AU354" s="227" t="s">
        <v>84</v>
      </c>
      <c r="AV354" s="12" t="s">
        <v>84</v>
      </c>
      <c r="AW354" s="12" t="s">
        <v>39</v>
      </c>
      <c r="AX354" s="12" t="s">
        <v>76</v>
      </c>
      <c r="AY354" s="227" t="s">
        <v>179</v>
      </c>
    </row>
    <row r="355" spans="2:65" s="13" customFormat="1" ht="13.5">
      <c r="B355" s="228"/>
      <c r="C355" s="229"/>
      <c r="D355" s="230" t="s">
        <v>189</v>
      </c>
      <c r="E355" s="231" t="s">
        <v>22</v>
      </c>
      <c r="F355" s="232" t="s">
        <v>191</v>
      </c>
      <c r="G355" s="229"/>
      <c r="H355" s="233">
        <v>1</v>
      </c>
      <c r="I355" s="234"/>
      <c r="J355" s="229"/>
      <c r="K355" s="229"/>
      <c r="L355" s="235"/>
      <c r="M355" s="236"/>
      <c r="N355" s="237"/>
      <c r="O355" s="237"/>
      <c r="P355" s="237"/>
      <c r="Q355" s="237"/>
      <c r="R355" s="237"/>
      <c r="S355" s="237"/>
      <c r="T355" s="238"/>
      <c r="AT355" s="239" t="s">
        <v>189</v>
      </c>
      <c r="AU355" s="239" t="s">
        <v>84</v>
      </c>
      <c r="AV355" s="13" t="s">
        <v>187</v>
      </c>
      <c r="AW355" s="13" t="s">
        <v>39</v>
      </c>
      <c r="AX355" s="13" t="s">
        <v>24</v>
      </c>
      <c r="AY355" s="239" t="s">
        <v>179</v>
      </c>
    </row>
    <row r="356" spans="2:65" s="1" customFormat="1" ht="44.25" customHeight="1">
      <c r="B356" s="41"/>
      <c r="C356" s="254" t="s">
        <v>424</v>
      </c>
      <c r="D356" s="254" t="s">
        <v>267</v>
      </c>
      <c r="E356" s="255" t="s">
        <v>3203</v>
      </c>
      <c r="F356" s="256" t="s">
        <v>3204</v>
      </c>
      <c r="G356" s="257" t="s">
        <v>328</v>
      </c>
      <c r="H356" s="258">
        <v>1</v>
      </c>
      <c r="I356" s="259"/>
      <c r="J356" s="260">
        <f>ROUND(I356*H356,2)</f>
        <v>0</v>
      </c>
      <c r="K356" s="256" t="s">
        <v>280</v>
      </c>
      <c r="L356" s="261"/>
      <c r="M356" s="262" t="s">
        <v>22</v>
      </c>
      <c r="N356" s="263" t="s">
        <v>47</v>
      </c>
      <c r="O356" s="42"/>
      <c r="P356" s="213">
        <f>O356*H356</f>
        <v>0</v>
      </c>
      <c r="Q356" s="213">
        <v>7.8E-2</v>
      </c>
      <c r="R356" s="213">
        <f>Q356*H356</f>
        <v>7.8E-2</v>
      </c>
      <c r="S356" s="213">
        <v>0</v>
      </c>
      <c r="T356" s="214">
        <f>S356*H356</f>
        <v>0</v>
      </c>
      <c r="AR356" s="24" t="s">
        <v>200</v>
      </c>
      <c r="AT356" s="24" t="s">
        <v>267</v>
      </c>
      <c r="AU356" s="24" t="s">
        <v>84</v>
      </c>
      <c r="AY356" s="24" t="s">
        <v>179</v>
      </c>
      <c r="BE356" s="215">
        <f>IF(N356="základní",J356,0)</f>
        <v>0</v>
      </c>
      <c r="BF356" s="215">
        <f>IF(N356="snížená",J356,0)</f>
        <v>0</v>
      </c>
      <c r="BG356" s="215">
        <f>IF(N356="zákl. přenesená",J356,0)</f>
        <v>0</v>
      </c>
      <c r="BH356" s="215">
        <f>IF(N356="sníž. přenesená",J356,0)</f>
        <v>0</v>
      </c>
      <c r="BI356" s="215">
        <f>IF(N356="nulová",J356,0)</f>
        <v>0</v>
      </c>
      <c r="BJ356" s="24" t="s">
        <v>24</v>
      </c>
      <c r="BK356" s="215">
        <f>ROUND(I356*H356,2)</f>
        <v>0</v>
      </c>
      <c r="BL356" s="24" t="s">
        <v>187</v>
      </c>
      <c r="BM356" s="24" t="s">
        <v>3205</v>
      </c>
    </row>
    <row r="357" spans="2:65" s="14" customFormat="1" ht="13.5">
      <c r="B357" s="240"/>
      <c r="C357" s="241"/>
      <c r="D357" s="218" t="s">
        <v>189</v>
      </c>
      <c r="E357" s="242" t="s">
        <v>22</v>
      </c>
      <c r="F357" s="243" t="s">
        <v>3206</v>
      </c>
      <c r="G357" s="241"/>
      <c r="H357" s="244" t="s">
        <v>22</v>
      </c>
      <c r="I357" s="245"/>
      <c r="J357" s="241"/>
      <c r="K357" s="241"/>
      <c r="L357" s="246"/>
      <c r="M357" s="247"/>
      <c r="N357" s="248"/>
      <c r="O357" s="248"/>
      <c r="P357" s="248"/>
      <c r="Q357" s="248"/>
      <c r="R357" s="248"/>
      <c r="S357" s="248"/>
      <c r="T357" s="249"/>
      <c r="AT357" s="250" t="s">
        <v>189</v>
      </c>
      <c r="AU357" s="250" t="s">
        <v>84</v>
      </c>
      <c r="AV357" s="14" t="s">
        <v>24</v>
      </c>
      <c r="AW357" s="14" t="s">
        <v>39</v>
      </c>
      <c r="AX357" s="14" t="s">
        <v>76</v>
      </c>
      <c r="AY357" s="250" t="s">
        <v>179</v>
      </c>
    </row>
    <row r="358" spans="2:65" s="12" customFormat="1" ht="13.5">
      <c r="B358" s="216"/>
      <c r="C358" s="217"/>
      <c r="D358" s="218" t="s">
        <v>189</v>
      </c>
      <c r="E358" s="219" t="s">
        <v>22</v>
      </c>
      <c r="F358" s="220" t="s">
        <v>2546</v>
      </c>
      <c r="G358" s="217"/>
      <c r="H358" s="221">
        <v>1</v>
      </c>
      <c r="I358" s="222"/>
      <c r="J358" s="217"/>
      <c r="K358" s="217"/>
      <c r="L358" s="223"/>
      <c r="M358" s="224"/>
      <c r="N358" s="225"/>
      <c r="O358" s="225"/>
      <c r="P358" s="225"/>
      <c r="Q358" s="225"/>
      <c r="R358" s="225"/>
      <c r="S358" s="225"/>
      <c r="T358" s="226"/>
      <c r="AT358" s="227" t="s">
        <v>189</v>
      </c>
      <c r="AU358" s="227" t="s">
        <v>84</v>
      </c>
      <c r="AV358" s="12" t="s">
        <v>84</v>
      </c>
      <c r="AW358" s="12" t="s">
        <v>39</v>
      </c>
      <c r="AX358" s="12" t="s">
        <v>76</v>
      </c>
      <c r="AY358" s="227" t="s">
        <v>179</v>
      </c>
    </row>
    <row r="359" spans="2:65" s="13" customFormat="1" ht="13.5">
      <c r="B359" s="228"/>
      <c r="C359" s="229"/>
      <c r="D359" s="230" t="s">
        <v>189</v>
      </c>
      <c r="E359" s="231" t="s">
        <v>22</v>
      </c>
      <c r="F359" s="232" t="s">
        <v>191</v>
      </c>
      <c r="G359" s="229"/>
      <c r="H359" s="233">
        <v>1</v>
      </c>
      <c r="I359" s="234"/>
      <c r="J359" s="229"/>
      <c r="K359" s="229"/>
      <c r="L359" s="235"/>
      <c r="M359" s="236"/>
      <c r="N359" s="237"/>
      <c r="O359" s="237"/>
      <c r="P359" s="237"/>
      <c r="Q359" s="237"/>
      <c r="R359" s="237"/>
      <c r="S359" s="237"/>
      <c r="T359" s="238"/>
      <c r="AT359" s="239" t="s">
        <v>189</v>
      </c>
      <c r="AU359" s="239" t="s">
        <v>84</v>
      </c>
      <c r="AV359" s="13" t="s">
        <v>187</v>
      </c>
      <c r="AW359" s="13" t="s">
        <v>39</v>
      </c>
      <c r="AX359" s="13" t="s">
        <v>24</v>
      </c>
      <c r="AY359" s="239" t="s">
        <v>179</v>
      </c>
    </row>
    <row r="360" spans="2:65" s="1" customFormat="1" ht="44.25" customHeight="1">
      <c r="B360" s="41"/>
      <c r="C360" s="204" t="s">
        <v>547</v>
      </c>
      <c r="D360" s="204" t="s">
        <v>182</v>
      </c>
      <c r="E360" s="205" t="s">
        <v>3207</v>
      </c>
      <c r="F360" s="206" t="s">
        <v>3208</v>
      </c>
      <c r="G360" s="207" t="s">
        <v>372</v>
      </c>
      <c r="H360" s="208">
        <v>80</v>
      </c>
      <c r="I360" s="209"/>
      <c r="J360" s="210">
        <f>ROUND(I360*H360,2)</f>
        <v>0</v>
      </c>
      <c r="K360" s="206" t="s">
        <v>280</v>
      </c>
      <c r="L360" s="61"/>
      <c r="M360" s="211" t="s">
        <v>22</v>
      </c>
      <c r="N360" s="212" t="s">
        <v>47</v>
      </c>
      <c r="O360" s="42"/>
      <c r="P360" s="213">
        <f>O360*H360</f>
        <v>0</v>
      </c>
      <c r="Q360" s="213">
        <v>2.0000000000000001E-4</v>
      </c>
      <c r="R360" s="213">
        <f>Q360*H360</f>
        <v>1.6E-2</v>
      </c>
      <c r="S360" s="213">
        <v>0</v>
      </c>
      <c r="T360" s="214">
        <f>S360*H360</f>
        <v>0</v>
      </c>
      <c r="AR360" s="24" t="s">
        <v>187</v>
      </c>
      <c r="AT360" s="24" t="s">
        <v>182</v>
      </c>
      <c r="AU360" s="24" t="s">
        <v>84</v>
      </c>
      <c r="AY360" s="24" t="s">
        <v>179</v>
      </c>
      <c r="BE360" s="215">
        <f>IF(N360="základní",J360,0)</f>
        <v>0</v>
      </c>
      <c r="BF360" s="215">
        <f>IF(N360="snížená",J360,0)</f>
        <v>0</v>
      </c>
      <c r="BG360" s="215">
        <f>IF(N360="zákl. přenesená",J360,0)</f>
        <v>0</v>
      </c>
      <c r="BH360" s="215">
        <f>IF(N360="sníž. přenesená",J360,0)</f>
        <v>0</v>
      </c>
      <c r="BI360" s="215">
        <f>IF(N360="nulová",J360,0)</f>
        <v>0</v>
      </c>
      <c r="BJ360" s="24" t="s">
        <v>24</v>
      </c>
      <c r="BK360" s="215">
        <f>ROUND(I360*H360,2)</f>
        <v>0</v>
      </c>
      <c r="BL360" s="24" t="s">
        <v>187</v>
      </c>
      <c r="BM360" s="24" t="s">
        <v>3209</v>
      </c>
    </row>
    <row r="361" spans="2:65" s="14" customFormat="1" ht="13.5">
      <c r="B361" s="240"/>
      <c r="C361" s="241"/>
      <c r="D361" s="218" t="s">
        <v>189</v>
      </c>
      <c r="E361" s="242" t="s">
        <v>22</v>
      </c>
      <c r="F361" s="243" t="s">
        <v>3195</v>
      </c>
      <c r="G361" s="241"/>
      <c r="H361" s="244" t="s">
        <v>22</v>
      </c>
      <c r="I361" s="245"/>
      <c r="J361" s="241"/>
      <c r="K361" s="241"/>
      <c r="L361" s="246"/>
      <c r="M361" s="247"/>
      <c r="N361" s="248"/>
      <c r="O361" s="248"/>
      <c r="P361" s="248"/>
      <c r="Q361" s="248"/>
      <c r="R361" s="248"/>
      <c r="S361" s="248"/>
      <c r="T361" s="249"/>
      <c r="AT361" s="250" t="s">
        <v>189</v>
      </c>
      <c r="AU361" s="250" t="s">
        <v>84</v>
      </c>
      <c r="AV361" s="14" t="s">
        <v>24</v>
      </c>
      <c r="AW361" s="14" t="s">
        <v>39</v>
      </c>
      <c r="AX361" s="14" t="s">
        <v>76</v>
      </c>
      <c r="AY361" s="250" t="s">
        <v>179</v>
      </c>
    </row>
    <row r="362" spans="2:65" s="12" customFormat="1" ht="13.5">
      <c r="B362" s="216"/>
      <c r="C362" s="217"/>
      <c r="D362" s="218" t="s">
        <v>189</v>
      </c>
      <c r="E362" s="219" t="s">
        <v>22</v>
      </c>
      <c r="F362" s="220" t="s">
        <v>3210</v>
      </c>
      <c r="G362" s="217"/>
      <c r="H362" s="221">
        <v>80</v>
      </c>
      <c r="I362" s="222"/>
      <c r="J362" s="217"/>
      <c r="K362" s="217"/>
      <c r="L362" s="223"/>
      <c r="M362" s="224"/>
      <c r="N362" s="225"/>
      <c r="O362" s="225"/>
      <c r="P362" s="225"/>
      <c r="Q362" s="225"/>
      <c r="R362" s="225"/>
      <c r="S362" s="225"/>
      <c r="T362" s="226"/>
      <c r="AT362" s="227" t="s">
        <v>189</v>
      </c>
      <c r="AU362" s="227" t="s">
        <v>84</v>
      </c>
      <c r="AV362" s="12" t="s">
        <v>84</v>
      </c>
      <c r="AW362" s="12" t="s">
        <v>39</v>
      </c>
      <c r="AX362" s="12" t="s">
        <v>76</v>
      </c>
      <c r="AY362" s="227" t="s">
        <v>179</v>
      </c>
    </row>
    <row r="363" spans="2:65" s="13" customFormat="1" ht="13.5">
      <c r="B363" s="228"/>
      <c r="C363" s="229"/>
      <c r="D363" s="230" t="s">
        <v>189</v>
      </c>
      <c r="E363" s="231" t="s">
        <v>22</v>
      </c>
      <c r="F363" s="232" t="s">
        <v>191</v>
      </c>
      <c r="G363" s="229"/>
      <c r="H363" s="233">
        <v>80</v>
      </c>
      <c r="I363" s="234"/>
      <c r="J363" s="229"/>
      <c r="K363" s="229"/>
      <c r="L363" s="235"/>
      <c r="M363" s="236"/>
      <c r="N363" s="237"/>
      <c r="O363" s="237"/>
      <c r="P363" s="237"/>
      <c r="Q363" s="237"/>
      <c r="R363" s="237"/>
      <c r="S363" s="237"/>
      <c r="T363" s="238"/>
      <c r="AT363" s="239" t="s">
        <v>189</v>
      </c>
      <c r="AU363" s="239" t="s">
        <v>84</v>
      </c>
      <c r="AV363" s="13" t="s">
        <v>187</v>
      </c>
      <c r="AW363" s="13" t="s">
        <v>39</v>
      </c>
      <c r="AX363" s="13" t="s">
        <v>24</v>
      </c>
      <c r="AY363" s="239" t="s">
        <v>179</v>
      </c>
    </row>
    <row r="364" spans="2:65" s="1" customFormat="1" ht="44.25" customHeight="1">
      <c r="B364" s="41"/>
      <c r="C364" s="254" t="s">
        <v>437</v>
      </c>
      <c r="D364" s="254" t="s">
        <v>267</v>
      </c>
      <c r="E364" s="255" t="s">
        <v>3211</v>
      </c>
      <c r="F364" s="256" t="s">
        <v>3212</v>
      </c>
      <c r="G364" s="257" t="s">
        <v>372</v>
      </c>
      <c r="H364" s="258">
        <v>80</v>
      </c>
      <c r="I364" s="259"/>
      <c r="J364" s="260">
        <f>ROUND(I364*H364,2)</f>
        <v>0</v>
      </c>
      <c r="K364" s="256" t="s">
        <v>280</v>
      </c>
      <c r="L364" s="261"/>
      <c r="M364" s="262" t="s">
        <v>22</v>
      </c>
      <c r="N364" s="263" t="s">
        <v>47</v>
      </c>
      <c r="O364" s="42"/>
      <c r="P364" s="213">
        <f>O364*H364</f>
        <v>0</v>
      </c>
      <c r="Q364" s="213">
        <v>2.0000000000000001E-4</v>
      </c>
      <c r="R364" s="213">
        <f>Q364*H364</f>
        <v>1.6E-2</v>
      </c>
      <c r="S364" s="213">
        <v>0</v>
      </c>
      <c r="T364" s="214">
        <f>S364*H364</f>
        <v>0</v>
      </c>
      <c r="AR364" s="24" t="s">
        <v>200</v>
      </c>
      <c r="AT364" s="24" t="s">
        <v>267</v>
      </c>
      <c r="AU364" s="24" t="s">
        <v>84</v>
      </c>
      <c r="AY364" s="24" t="s">
        <v>179</v>
      </c>
      <c r="BE364" s="215">
        <f>IF(N364="základní",J364,0)</f>
        <v>0</v>
      </c>
      <c r="BF364" s="215">
        <f>IF(N364="snížená",J364,0)</f>
        <v>0</v>
      </c>
      <c r="BG364" s="215">
        <f>IF(N364="zákl. přenesená",J364,0)</f>
        <v>0</v>
      </c>
      <c r="BH364" s="215">
        <f>IF(N364="sníž. přenesená",J364,0)</f>
        <v>0</v>
      </c>
      <c r="BI364" s="215">
        <f>IF(N364="nulová",J364,0)</f>
        <v>0</v>
      </c>
      <c r="BJ364" s="24" t="s">
        <v>24</v>
      </c>
      <c r="BK364" s="215">
        <f>ROUND(I364*H364,2)</f>
        <v>0</v>
      </c>
      <c r="BL364" s="24" t="s">
        <v>187</v>
      </c>
      <c r="BM364" s="24" t="s">
        <v>3213</v>
      </c>
    </row>
    <row r="365" spans="2:65" s="12" customFormat="1" ht="13.5">
      <c r="B365" s="216"/>
      <c r="C365" s="217"/>
      <c r="D365" s="218" t="s">
        <v>189</v>
      </c>
      <c r="E365" s="219" t="s">
        <v>22</v>
      </c>
      <c r="F365" s="220" t="s">
        <v>462</v>
      </c>
      <c r="G365" s="217"/>
      <c r="H365" s="221">
        <v>80</v>
      </c>
      <c r="I365" s="222"/>
      <c r="J365" s="217"/>
      <c r="K365" s="217"/>
      <c r="L365" s="223"/>
      <c r="M365" s="224"/>
      <c r="N365" s="225"/>
      <c r="O365" s="225"/>
      <c r="P365" s="225"/>
      <c r="Q365" s="225"/>
      <c r="R365" s="225"/>
      <c r="S365" s="225"/>
      <c r="T365" s="226"/>
      <c r="AT365" s="227" t="s">
        <v>189</v>
      </c>
      <c r="AU365" s="227" t="s">
        <v>84</v>
      </c>
      <c r="AV365" s="12" t="s">
        <v>84</v>
      </c>
      <c r="AW365" s="12" t="s">
        <v>39</v>
      </c>
      <c r="AX365" s="12" t="s">
        <v>76</v>
      </c>
      <c r="AY365" s="227" t="s">
        <v>179</v>
      </c>
    </row>
    <row r="366" spans="2:65" s="13" customFormat="1" ht="13.5">
      <c r="B366" s="228"/>
      <c r="C366" s="229"/>
      <c r="D366" s="230" t="s">
        <v>189</v>
      </c>
      <c r="E366" s="231" t="s">
        <v>22</v>
      </c>
      <c r="F366" s="232" t="s">
        <v>191</v>
      </c>
      <c r="G366" s="229"/>
      <c r="H366" s="233">
        <v>80</v>
      </c>
      <c r="I366" s="234"/>
      <c r="J366" s="229"/>
      <c r="K366" s="229"/>
      <c r="L366" s="235"/>
      <c r="M366" s="236"/>
      <c r="N366" s="237"/>
      <c r="O366" s="237"/>
      <c r="P366" s="237"/>
      <c r="Q366" s="237"/>
      <c r="R366" s="237"/>
      <c r="S366" s="237"/>
      <c r="T366" s="238"/>
      <c r="AT366" s="239" t="s">
        <v>189</v>
      </c>
      <c r="AU366" s="239" t="s">
        <v>84</v>
      </c>
      <c r="AV366" s="13" t="s">
        <v>187</v>
      </c>
      <c r="AW366" s="13" t="s">
        <v>39</v>
      </c>
      <c r="AX366" s="13" t="s">
        <v>24</v>
      </c>
      <c r="AY366" s="239" t="s">
        <v>179</v>
      </c>
    </row>
    <row r="367" spans="2:65" s="1" customFormat="1" ht="44.25" customHeight="1">
      <c r="B367" s="41"/>
      <c r="C367" s="204" t="s">
        <v>553</v>
      </c>
      <c r="D367" s="204" t="s">
        <v>182</v>
      </c>
      <c r="E367" s="205" t="s">
        <v>3214</v>
      </c>
      <c r="F367" s="206" t="s">
        <v>3215</v>
      </c>
      <c r="G367" s="207" t="s">
        <v>372</v>
      </c>
      <c r="H367" s="208">
        <v>80</v>
      </c>
      <c r="I367" s="209"/>
      <c r="J367" s="210">
        <f>ROUND(I367*H367,2)</f>
        <v>0</v>
      </c>
      <c r="K367" s="206" t="s">
        <v>280</v>
      </c>
      <c r="L367" s="61"/>
      <c r="M367" s="211" t="s">
        <v>22</v>
      </c>
      <c r="N367" s="212" t="s">
        <v>47</v>
      </c>
      <c r="O367" s="42"/>
      <c r="P367" s="213">
        <f>O367*H367</f>
        <v>0</v>
      </c>
      <c r="Q367" s="213">
        <v>2.5000000000000001E-4</v>
      </c>
      <c r="R367" s="213">
        <f>Q367*H367</f>
        <v>0.02</v>
      </c>
      <c r="S367" s="213">
        <v>0</v>
      </c>
      <c r="T367" s="214">
        <f>S367*H367</f>
        <v>0</v>
      </c>
      <c r="AR367" s="24" t="s">
        <v>187</v>
      </c>
      <c r="AT367" s="24" t="s">
        <v>182</v>
      </c>
      <c r="AU367" s="24" t="s">
        <v>84</v>
      </c>
      <c r="AY367" s="24" t="s">
        <v>179</v>
      </c>
      <c r="BE367" s="215">
        <f>IF(N367="základní",J367,0)</f>
        <v>0</v>
      </c>
      <c r="BF367" s="215">
        <f>IF(N367="snížená",J367,0)</f>
        <v>0</v>
      </c>
      <c r="BG367" s="215">
        <f>IF(N367="zákl. přenesená",J367,0)</f>
        <v>0</v>
      </c>
      <c r="BH367" s="215">
        <f>IF(N367="sníž. přenesená",J367,0)</f>
        <v>0</v>
      </c>
      <c r="BI367" s="215">
        <f>IF(N367="nulová",J367,0)</f>
        <v>0</v>
      </c>
      <c r="BJ367" s="24" t="s">
        <v>24</v>
      </c>
      <c r="BK367" s="215">
        <f>ROUND(I367*H367,2)</f>
        <v>0</v>
      </c>
      <c r="BL367" s="24" t="s">
        <v>187</v>
      </c>
      <c r="BM367" s="24" t="s">
        <v>3216</v>
      </c>
    </row>
    <row r="368" spans="2:65" s="14" customFormat="1" ht="13.5">
      <c r="B368" s="240"/>
      <c r="C368" s="241"/>
      <c r="D368" s="218" t="s">
        <v>189</v>
      </c>
      <c r="E368" s="242" t="s">
        <v>22</v>
      </c>
      <c r="F368" s="243" t="s">
        <v>3195</v>
      </c>
      <c r="G368" s="241"/>
      <c r="H368" s="244" t="s">
        <v>22</v>
      </c>
      <c r="I368" s="245"/>
      <c r="J368" s="241"/>
      <c r="K368" s="241"/>
      <c r="L368" s="246"/>
      <c r="M368" s="247"/>
      <c r="N368" s="248"/>
      <c r="O368" s="248"/>
      <c r="P368" s="248"/>
      <c r="Q368" s="248"/>
      <c r="R368" s="248"/>
      <c r="S368" s="248"/>
      <c r="T368" s="249"/>
      <c r="AT368" s="250" t="s">
        <v>189</v>
      </c>
      <c r="AU368" s="250" t="s">
        <v>84</v>
      </c>
      <c r="AV368" s="14" t="s">
        <v>24</v>
      </c>
      <c r="AW368" s="14" t="s">
        <v>39</v>
      </c>
      <c r="AX368" s="14" t="s">
        <v>76</v>
      </c>
      <c r="AY368" s="250" t="s">
        <v>179</v>
      </c>
    </row>
    <row r="369" spans="2:65" s="12" customFormat="1" ht="13.5">
      <c r="B369" s="216"/>
      <c r="C369" s="217"/>
      <c r="D369" s="218" t="s">
        <v>189</v>
      </c>
      <c r="E369" s="219" t="s">
        <v>22</v>
      </c>
      <c r="F369" s="220" t="s">
        <v>3210</v>
      </c>
      <c r="G369" s="217"/>
      <c r="H369" s="221">
        <v>80</v>
      </c>
      <c r="I369" s="222"/>
      <c r="J369" s="217"/>
      <c r="K369" s="217"/>
      <c r="L369" s="223"/>
      <c r="M369" s="224"/>
      <c r="N369" s="225"/>
      <c r="O369" s="225"/>
      <c r="P369" s="225"/>
      <c r="Q369" s="225"/>
      <c r="R369" s="225"/>
      <c r="S369" s="225"/>
      <c r="T369" s="226"/>
      <c r="AT369" s="227" t="s">
        <v>189</v>
      </c>
      <c r="AU369" s="227" t="s">
        <v>84</v>
      </c>
      <c r="AV369" s="12" t="s">
        <v>84</v>
      </c>
      <c r="AW369" s="12" t="s">
        <v>39</v>
      </c>
      <c r="AX369" s="12" t="s">
        <v>76</v>
      </c>
      <c r="AY369" s="227" t="s">
        <v>179</v>
      </c>
    </row>
    <row r="370" spans="2:65" s="13" customFormat="1" ht="13.5">
      <c r="B370" s="228"/>
      <c r="C370" s="229"/>
      <c r="D370" s="230" t="s">
        <v>189</v>
      </c>
      <c r="E370" s="231" t="s">
        <v>22</v>
      </c>
      <c r="F370" s="232" t="s">
        <v>191</v>
      </c>
      <c r="G370" s="229"/>
      <c r="H370" s="233">
        <v>80</v>
      </c>
      <c r="I370" s="234"/>
      <c r="J370" s="229"/>
      <c r="K370" s="229"/>
      <c r="L370" s="235"/>
      <c r="M370" s="236"/>
      <c r="N370" s="237"/>
      <c r="O370" s="237"/>
      <c r="P370" s="237"/>
      <c r="Q370" s="237"/>
      <c r="R370" s="237"/>
      <c r="S370" s="237"/>
      <c r="T370" s="238"/>
      <c r="AT370" s="239" t="s">
        <v>189</v>
      </c>
      <c r="AU370" s="239" t="s">
        <v>84</v>
      </c>
      <c r="AV370" s="13" t="s">
        <v>187</v>
      </c>
      <c r="AW370" s="13" t="s">
        <v>39</v>
      </c>
      <c r="AX370" s="13" t="s">
        <v>24</v>
      </c>
      <c r="AY370" s="239" t="s">
        <v>179</v>
      </c>
    </row>
    <row r="371" spans="2:65" s="1" customFormat="1" ht="44.25" customHeight="1">
      <c r="B371" s="41"/>
      <c r="C371" s="254" t="s">
        <v>440</v>
      </c>
      <c r="D371" s="254" t="s">
        <v>267</v>
      </c>
      <c r="E371" s="255" t="s">
        <v>3217</v>
      </c>
      <c r="F371" s="256" t="s">
        <v>3218</v>
      </c>
      <c r="G371" s="257" t="s">
        <v>372</v>
      </c>
      <c r="H371" s="258">
        <v>80</v>
      </c>
      <c r="I371" s="259"/>
      <c r="J371" s="260">
        <f>ROUND(I371*H371,2)</f>
        <v>0</v>
      </c>
      <c r="K371" s="256" t="s">
        <v>280</v>
      </c>
      <c r="L371" s="261"/>
      <c r="M371" s="262" t="s">
        <v>22</v>
      </c>
      <c r="N371" s="263" t="s">
        <v>47</v>
      </c>
      <c r="O371" s="42"/>
      <c r="P371" s="213">
        <f>O371*H371</f>
        <v>0</v>
      </c>
      <c r="Q371" s="213">
        <v>4.0000000000000002E-4</v>
      </c>
      <c r="R371" s="213">
        <f>Q371*H371</f>
        <v>3.2000000000000001E-2</v>
      </c>
      <c r="S371" s="213">
        <v>0</v>
      </c>
      <c r="T371" s="214">
        <f>S371*H371</f>
        <v>0</v>
      </c>
      <c r="AR371" s="24" t="s">
        <v>200</v>
      </c>
      <c r="AT371" s="24" t="s">
        <v>267</v>
      </c>
      <c r="AU371" s="24" t="s">
        <v>84</v>
      </c>
      <c r="AY371" s="24" t="s">
        <v>179</v>
      </c>
      <c r="BE371" s="215">
        <f>IF(N371="základní",J371,0)</f>
        <v>0</v>
      </c>
      <c r="BF371" s="215">
        <f>IF(N371="snížená",J371,0)</f>
        <v>0</v>
      </c>
      <c r="BG371" s="215">
        <f>IF(N371="zákl. přenesená",J371,0)</f>
        <v>0</v>
      </c>
      <c r="BH371" s="215">
        <f>IF(N371="sníž. přenesená",J371,0)</f>
        <v>0</v>
      </c>
      <c r="BI371" s="215">
        <f>IF(N371="nulová",J371,0)</f>
        <v>0</v>
      </c>
      <c r="BJ371" s="24" t="s">
        <v>24</v>
      </c>
      <c r="BK371" s="215">
        <f>ROUND(I371*H371,2)</f>
        <v>0</v>
      </c>
      <c r="BL371" s="24" t="s">
        <v>187</v>
      </c>
      <c r="BM371" s="24" t="s">
        <v>3219</v>
      </c>
    </row>
    <row r="372" spans="2:65" s="12" customFormat="1" ht="13.5">
      <c r="B372" s="216"/>
      <c r="C372" s="217"/>
      <c r="D372" s="218" t="s">
        <v>189</v>
      </c>
      <c r="E372" s="219" t="s">
        <v>22</v>
      </c>
      <c r="F372" s="220" t="s">
        <v>462</v>
      </c>
      <c r="G372" s="217"/>
      <c r="H372" s="221">
        <v>80</v>
      </c>
      <c r="I372" s="222"/>
      <c r="J372" s="217"/>
      <c r="K372" s="217"/>
      <c r="L372" s="223"/>
      <c r="M372" s="224"/>
      <c r="N372" s="225"/>
      <c r="O372" s="225"/>
      <c r="P372" s="225"/>
      <c r="Q372" s="225"/>
      <c r="R372" s="225"/>
      <c r="S372" s="225"/>
      <c r="T372" s="226"/>
      <c r="AT372" s="227" t="s">
        <v>189</v>
      </c>
      <c r="AU372" s="227" t="s">
        <v>84</v>
      </c>
      <c r="AV372" s="12" t="s">
        <v>84</v>
      </c>
      <c r="AW372" s="12" t="s">
        <v>39</v>
      </c>
      <c r="AX372" s="12" t="s">
        <v>76</v>
      </c>
      <c r="AY372" s="227" t="s">
        <v>179</v>
      </c>
    </row>
    <row r="373" spans="2:65" s="13" customFormat="1" ht="13.5">
      <c r="B373" s="228"/>
      <c r="C373" s="229"/>
      <c r="D373" s="230" t="s">
        <v>189</v>
      </c>
      <c r="E373" s="231" t="s">
        <v>22</v>
      </c>
      <c r="F373" s="232" t="s">
        <v>191</v>
      </c>
      <c r="G373" s="229"/>
      <c r="H373" s="233">
        <v>80</v>
      </c>
      <c r="I373" s="234"/>
      <c r="J373" s="229"/>
      <c r="K373" s="229"/>
      <c r="L373" s="235"/>
      <c r="M373" s="236"/>
      <c r="N373" s="237"/>
      <c r="O373" s="237"/>
      <c r="P373" s="237"/>
      <c r="Q373" s="237"/>
      <c r="R373" s="237"/>
      <c r="S373" s="237"/>
      <c r="T373" s="238"/>
      <c r="AT373" s="239" t="s">
        <v>189</v>
      </c>
      <c r="AU373" s="239" t="s">
        <v>84</v>
      </c>
      <c r="AV373" s="13" t="s">
        <v>187</v>
      </c>
      <c r="AW373" s="13" t="s">
        <v>39</v>
      </c>
      <c r="AX373" s="13" t="s">
        <v>24</v>
      </c>
      <c r="AY373" s="239" t="s">
        <v>179</v>
      </c>
    </row>
    <row r="374" spans="2:65" s="1" customFormat="1" ht="31.5" customHeight="1">
      <c r="B374" s="41"/>
      <c r="C374" s="204" t="s">
        <v>560</v>
      </c>
      <c r="D374" s="204" t="s">
        <v>182</v>
      </c>
      <c r="E374" s="205" t="s">
        <v>3220</v>
      </c>
      <c r="F374" s="206" t="s">
        <v>3221</v>
      </c>
      <c r="G374" s="207" t="s">
        <v>328</v>
      </c>
      <c r="H374" s="208">
        <v>1</v>
      </c>
      <c r="I374" s="209"/>
      <c r="J374" s="210">
        <f>ROUND(I374*H374,2)</f>
        <v>0</v>
      </c>
      <c r="K374" s="206" t="s">
        <v>280</v>
      </c>
      <c r="L374" s="61"/>
      <c r="M374" s="211" t="s">
        <v>22</v>
      </c>
      <c r="N374" s="212" t="s">
        <v>47</v>
      </c>
      <c r="O374" s="42"/>
      <c r="P374" s="213">
        <f>O374*H374</f>
        <v>0</v>
      </c>
      <c r="Q374" s="213">
        <v>0</v>
      </c>
      <c r="R374" s="213">
        <f>Q374*H374</f>
        <v>0</v>
      </c>
      <c r="S374" s="213">
        <v>0</v>
      </c>
      <c r="T374" s="214">
        <f>S374*H374</f>
        <v>0</v>
      </c>
      <c r="AR374" s="24" t="s">
        <v>187</v>
      </c>
      <c r="AT374" s="24" t="s">
        <v>182</v>
      </c>
      <c r="AU374" s="24" t="s">
        <v>84</v>
      </c>
      <c r="AY374" s="24" t="s">
        <v>179</v>
      </c>
      <c r="BE374" s="215">
        <f>IF(N374="základní",J374,0)</f>
        <v>0</v>
      </c>
      <c r="BF374" s="215">
        <f>IF(N374="snížená",J374,0)</f>
        <v>0</v>
      </c>
      <c r="BG374" s="215">
        <f>IF(N374="zákl. přenesená",J374,0)</f>
        <v>0</v>
      </c>
      <c r="BH374" s="215">
        <f>IF(N374="sníž. přenesená",J374,0)</f>
        <v>0</v>
      </c>
      <c r="BI374" s="215">
        <f>IF(N374="nulová",J374,0)</f>
        <v>0</v>
      </c>
      <c r="BJ374" s="24" t="s">
        <v>24</v>
      </c>
      <c r="BK374" s="215">
        <f>ROUND(I374*H374,2)</f>
        <v>0</v>
      </c>
      <c r="BL374" s="24" t="s">
        <v>187</v>
      </c>
      <c r="BM374" s="24" t="s">
        <v>3222</v>
      </c>
    </row>
    <row r="375" spans="2:65" s="14" customFormat="1" ht="13.5">
      <c r="B375" s="240"/>
      <c r="C375" s="241"/>
      <c r="D375" s="218" t="s">
        <v>189</v>
      </c>
      <c r="E375" s="242" t="s">
        <v>22</v>
      </c>
      <c r="F375" s="243" t="s">
        <v>3195</v>
      </c>
      <c r="G375" s="241"/>
      <c r="H375" s="244" t="s">
        <v>22</v>
      </c>
      <c r="I375" s="245"/>
      <c r="J375" s="241"/>
      <c r="K375" s="241"/>
      <c r="L375" s="246"/>
      <c r="M375" s="247"/>
      <c r="N375" s="248"/>
      <c r="O375" s="248"/>
      <c r="P375" s="248"/>
      <c r="Q375" s="248"/>
      <c r="R375" s="248"/>
      <c r="S375" s="248"/>
      <c r="T375" s="249"/>
      <c r="AT375" s="250" t="s">
        <v>189</v>
      </c>
      <c r="AU375" s="250" t="s">
        <v>84</v>
      </c>
      <c r="AV375" s="14" t="s">
        <v>24</v>
      </c>
      <c r="AW375" s="14" t="s">
        <v>39</v>
      </c>
      <c r="AX375" s="14" t="s">
        <v>76</v>
      </c>
      <c r="AY375" s="250" t="s">
        <v>179</v>
      </c>
    </row>
    <row r="376" spans="2:65" s="12" customFormat="1" ht="13.5">
      <c r="B376" s="216"/>
      <c r="C376" s="217"/>
      <c r="D376" s="218" t="s">
        <v>189</v>
      </c>
      <c r="E376" s="219" t="s">
        <v>22</v>
      </c>
      <c r="F376" s="220" t="s">
        <v>2546</v>
      </c>
      <c r="G376" s="217"/>
      <c r="H376" s="221">
        <v>1</v>
      </c>
      <c r="I376" s="222"/>
      <c r="J376" s="217"/>
      <c r="K376" s="217"/>
      <c r="L376" s="223"/>
      <c r="M376" s="224"/>
      <c r="N376" s="225"/>
      <c r="O376" s="225"/>
      <c r="P376" s="225"/>
      <c r="Q376" s="225"/>
      <c r="R376" s="225"/>
      <c r="S376" s="225"/>
      <c r="T376" s="226"/>
      <c r="AT376" s="227" t="s">
        <v>189</v>
      </c>
      <c r="AU376" s="227" t="s">
        <v>84</v>
      </c>
      <c r="AV376" s="12" t="s">
        <v>84</v>
      </c>
      <c r="AW376" s="12" t="s">
        <v>39</v>
      </c>
      <c r="AX376" s="12" t="s">
        <v>76</v>
      </c>
      <c r="AY376" s="227" t="s">
        <v>179</v>
      </c>
    </row>
    <row r="377" spans="2:65" s="13" customFormat="1" ht="13.5">
      <c r="B377" s="228"/>
      <c r="C377" s="229"/>
      <c r="D377" s="230" t="s">
        <v>189</v>
      </c>
      <c r="E377" s="231" t="s">
        <v>22</v>
      </c>
      <c r="F377" s="232" t="s">
        <v>191</v>
      </c>
      <c r="G377" s="229"/>
      <c r="H377" s="233">
        <v>1</v>
      </c>
      <c r="I377" s="234"/>
      <c r="J377" s="229"/>
      <c r="K377" s="229"/>
      <c r="L377" s="235"/>
      <c r="M377" s="236"/>
      <c r="N377" s="237"/>
      <c r="O377" s="237"/>
      <c r="P377" s="237"/>
      <c r="Q377" s="237"/>
      <c r="R377" s="237"/>
      <c r="S377" s="237"/>
      <c r="T377" s="238"/>
      <c r="AT377" s="239" t="s">
        <v>189</v>
      </c>
      <c r="AU377" s="239" t="s">
        <v>84</v>
      </c>
      <c r="AV377" s="13" t="s">
        <v>187</v>
      </c>
      <c r="AW377" s="13" t="s">
        <v>39</v>
      </c>
      <c r="AX377" s="13" t="s">
        <v>24</v>
      </c>
      <c r="AY377" s="239" t="s">
        <v>179</v>
      </c>
    </row>
    <row r="378" spans="2:65" s="1" customFormat="1" ht="22.5" customHeight="1">
      <c r="B378" s="41"/>
      <c r="C378" s="204" t="s">
        <v>446</v>
      </c>
      <c r="D378" s="204" t="s">
        <v>182</v>
      </c>
      <c r="E378" s="205" t="s">
        <v>3223</v>
      </c>
      <c r="F378" s="206" t="s">
        <v>3224</v>
      </c>
      <c r="G378" s="207" t="s">
        <v>328</v>
      </c>
      <c r="H378" s="208">
        <v>1</v>
      </c>
      <c r="I378" s="209"/>
      <c r="J378" s="210">
        <f>ROUND(I378*H378,2)</f>
        <v>0</v>
      </c>
      <c r="K378" s="206" t="s">
        <v>280</v>
      </c>
      <c r="L378" s="61"/>
      <c r="M378" s="211" t="s">
        <v>22</v>
      </c>
      <c r="N378" s="212" t="s">
        <v>47</v>
      </c>
      <c r="O378" s="42"/>
      <c r="P378" s="213">
        <f>O378*H378</f>
        <v>0</v>
      </c>
      <c r="Q378" s="213">
        <v>0</v>
      </c>
      <c r="R378" s="213">
        <f>Q378*H378</f>
        <v>0</v>
      </c>
      <c r="S378" s="213">
        <v>0</v>
      </c>
      <c r="T378" s="214">
        <f>S378*H378</f>
        <v>0</v>
      </c>
      <c r="AR378" s="24" t="s">
        <v>187</v>
      </c>
      <c r="AT378" s="24" t="s">
        <v>182</v>
      </c>
      <c r="AU378" s="24" t="s">
        <v>84</v>
      </c>
      <c r="AY378" s="24" t="s">
        <v>179</v>
      </c>
      <c r="BE378" s="215">
        <f>IF(N378="základní",J378,0)</f>
        <v>0</v>
      </c>
      <c r="BF378" s="215">
        <f>IF(N378="snížená",J378,0)</f>
        <v>0</v>
      </c>
      <c r="BG378" s="215">
        <f>IF(N378="zákl. přenesená",J378,0)</f>
        <v>0</v>
      </c>
      <c r="BH378" s="215">
        <f>IF(N378="sníž. přenesená",J378,0)</f>
        <v>0</v>
      </c>
      <c r="BI378" s="215">
        <f>IF(N378="nulová",J378,0)</f>
        <v>0</v>
      </c>
      <c r="BJ378" s="24" t="s">
        <v>24</v>
      </c>
      <c r="BK378" s="215">
        <f>ROUND(I378*H378,2)</f>
        <v>0</v>
      </c>
      <c r="BL378" s="24" t="s">
        <v>187</v>
      </c>
      <c r="BM378" s="24" t="s">
        <v>3225</v>
      </c>
    </row>
    <row r="379" spans="2:65" s="14" customFormat="1" ht="13.5">
      <c r="B379" s="240"/>
      <c r="C379" s="241"/>
      <c r="D379" s="218" t="s">
        <v>189</v>
      </c>
      <c r="E379" s="242" t="s">
        <v>22</v>
      </c>
      <c r="F379" s="243" t="s">
        <v>3195</v>
      </c>
      <c r="G379" s="241"/>
      <c r="H379" s="244" t="s">
        <v>22</v>
      </c>
      <c r="I379" s="245"/>
      <c r="J379" s="241"/>
      <c r="K379" s="241"/>
      <c r="L379" s="246"/>
      <c r="M379" s="247"/>
      <c r="N379" s="248"/>
      <c r="O379" s="248"/>
      <c r="P379" s="248"/>
      <c r="Q379" s="248"/>
      <c r="R379" s="248"/>
      <c r="S379" s="248"/>
      <c r="T379" s="249"/>
      <c r="AT379" s="250" t="s">
        <v>189</v>
      </c>
      <c r="AU379" s="250" t="s">
        <v>84</v>
      </c>
      <c r="AV379" s="14" t="s">
        <v>24</v>
      </c>
      <c r="AW379" s="14" t="s">
        <v>39</v>
      </c>
      <c r="AX379" s="14" t="s">
        <v>76</v>
      </c>
      <c r="AY379" s="250" t="s">
        <v>179</v>
      </c>
    </row>
    <row r="380" spans="2:65" s="12" customFormat="1" ht="13.5">
      <c r="B380" s="216"/>
      <c r="C380" s="217"/>
      <c r="D380" s="218" t="s">
        <v>189</v>
      </c>
      <c r="E380" s="219" t="s">
        <v>22</v>
      </c>
      <c r="F380" s="220" t="s">
        <v>2546</v>
      </c>
      <c r="G380" s="217"/>
      <c r="H380" s="221">
        <v>1</v>
      </c>
      <c r="I380" s="222"/>
      <c r="J380" s="217"/>
      <c r="K380" s="217"/>
      <c r="L380" s="223"/>
      <c r="M380" s="224"/>
      <c r="N380" s="225"/>
      <c r="O380" s="225"/>
      <c r="P380" s="225"/>
      <c r="Q380" s="225"/>
      <c r="R380" s="225"/>
      <c r="S380" s="225"/>
      <c r="T380" s="226"/>
      <c r="AT380" s="227" t="s">
        <v>189</v>
      </c>
      <c r="AU380" s="227" t="s">
        <v>84</v>
      </c>
      <c r="AV380" s="12" t="s">
        <v>84</v>
      </c>
      <c r="AW380" s="12" t="s">
        <v>39</v>
      </c>
      <c r="AX380" s="12" t="s">
        <v>76</v>
      </c>
      <c r="AY380" s="227" t="s">
        <v>179</v>
      </c>
    </row>
    <row r="381" spans="2:65" s="13" customFormat="1" ht="13.5">
      <c r="B381" s="228"/>
      <c r="C381" s="229"/>
      <c r="D381" s="230" t="s">
        <v>189</v>
      </c>
      <c r="E381" s="231" t="s">
        <v>22</v>
      </c>
      <c r="F381" s="232" t="s">
        <v>191</v>
      </c>
      <c r="G381" s="229"/>
      <c r="H381" s="233">
        <v>1</v>
      </c>
      <c r="I381" s="234"/>
      <c r="J381" s="229"/>
      <c r="K381" s="229"/>
      <c r="L381" s="235"/>
      <c r="M381" s="236"/>
      <c r="N381" s="237"/>
      <c r="O381" s="237"/>
      <c r="P381" s="237"/>
      <c r="Q381" s="237"/>
      <c r="R381" s="237"/>
      <c r="S381" s="237"/>
      <c r="T381" s="238"/>
      <c r="AT381" s="239" t="s">
        <v>189</v>
      </c>
      <c r="AU381" s="239" t="s">
        <v>84</v>
      </c>
      <c r="AV381" s="13" t="s">
        <v>187</v>
      </c>
      <c r="AW381" s="13" t="s">
        <v>39</v>
      </c>
      <c r="AX381" s="13" t="s">
        <v>24</v>
      </c>
      <c r="AY381" s="239" t="s">
        <v>179</v>
      </c>
    </row>
    <row r="382" spans="2:65" s="1" customFormat="1" ht="22.5" customHeight="1">
      <c r="B382" s="41"/>
      <c r="C382" s="254" t="s">
        <v>569</v>
      </c>
      <c r="D382" s="254" t="s">
        <v>267</v>
      </c>
      <c r="E382" s="255" t="s">
        <v>3226</v>
      </c>
      <c r="F382" s="256" t="s">
        <v>3227</v>
      </c>
      <c r="G382" s="257" t="s">
        <v>1936</v>
      </c>
      <c r="H382" s="258">
        <v>0.8</v>
      </c>
      <c r="I382" s="259"/>
      <c r="J382" s="260">
        <f>ROUND(I382*H382,2)</f>
        <v>0</v>
      </c>
      <c r="K382" s="256" t="s">
        <v>280</v>
      </c>
      <c r="L382" s="261"/>
      <c r="M382" s="262" t="s">
        <v>22</v>
      </c>
      <c r="N382" s="263" t="s">
        <v>47</v>
      </c>
      <c r="O382" s="42"/>
      <c r="P382" s="213">
        <f>O382*H382</f>
        <v>0</v>
      </c>
      <c r="Q382" s="213">
        <v>1E-3</v>
      </c>
      <c r="R382" s="213">
        <f>Q382*H382</f>
        <v>8.0000000000000004E-4</v>
      </c>
      <c r="S382" s="213">
        <v>0</v>
      </c>
      <c r="T382" s="214">
        <f>S382*H382</f>
        <v>0</v>
      </c>
      <c r="AR382" s="24" t="s">
        <v>200</v>
      </c>
      <c r="AT382" s="24" t="s">
        <v>267</v>
      </c>
      <c r="AU382" s="24" t="s">
        <v>84</v>
      </c>
      <c r="AY382" s="24" t="s">
        <v>179</v>
      </c>
      <c r="BE382" s="215">
        <f>IF(N382="základní",J382,0)</f>
        <v>0</v>
      </c>
      <c r="BF382" s="215">
        <f>IF(N382="snížená",J382,0)</f>
        <v>0</v>
      </c>
      <c r="BG382" s="215">
        <f>IF(N382="zákl. přenesená",J382,0)</f>
        <v>0</v>
      </c>
      <c r="BH382" s="215">
        <f>IF(N382="sníž. přenesená",J382,0)</f>
        <v>0</v>
      </c>
      <c r="BI382" s="215">
        <f>IF(N382="nulová",J382,0)</f>
        <v>0</v>
      </c>
      <c r="BJ382" s="24" t="s">
        <v>24</v>
      </c>
      <c r="BK382" s="215">
        <f>ROUND(I382*H382,2)</f>
        <v>0</v>
      </c>
      <c r="BL382" s="24" t="s">
        <v>187</v>
      </c>
      <c r="BM382" s="24" t="s">
        <v>3228</v>
      </c>
    </row>
    <row r="383" spans="2:65" s="12" customFormat="1" ht="13.5">
      <c r="B383" s="216"/>
      <c r="C383" s="217"/>
      <c r="D383" s="218" t="s">
        <v>189</v>
      </c>
      <c r="E383" s="219" t="s">
        <v>22</v>
      </c>
      <c r="F383" s="220" t="s">
        <v>3229</v>
      </c>
      <c r="G383" s="217"/>
      <c r="H383" s="221">
        <v>0.8</v>
      </c>
      <c r="I383" s="222"/>
      <c r="J383" s="217"/>
      <c r="K383" s="217"/>
      <c r="L383" s="223"/>
      <c r="M383" s="224"/>
      <c r="N383" s="225"/>
      <c r="O383" s="225"/>
      <c r="P383" s="225"/>
      <c r="Q383" s="225"/>
      <c r="R383" s="225"/>
      <c r="S383" s="225"/>
      <c r="T383" s="226"/>
      <c r="AT383" s="227" t="s">
        <v>189</v>
      </c>
      <c r="AU383" s="227" t="s">
        <v>84</v>
      </c>
      <c r="AV383" s="12" t="s">
        <v>84</v>
      </c>
      <c r="AW383" s="12" t="s">
        <v>39</v>
      </c>
      <c r="AX383" s="12" t="s">
        <v>76</v>
      </c>
      <c r="AY383" s="227" t="s">
        <v>179</v>
      </c>
    </row>
    <row r="384" spans="2:65" s="13" customFormat="1" ht="13.5">
      <c r="B384" s="228"/>
      <c r="C384" s="229"/>
      <c r="D384" s="230" t="s">
        <v>189</v>
      </c>
      <c r="E384" s="231" t="s">
        <v>22</v>
      </c>
      <c r="F384" s="232" t="s">
        <v>191</v>
      </c>
      <c r="G384" s="229"/>
      <c r="H384" s="233">
        <v>0.8</v>
      </c>
      <c r="I384" s="234"/>
      <c r="J384" s="229"/>
      <c r="K384" s="229"/>
      <c r="L384" s="235"/>
      <c r="M384" s="236"/>
      <c r="N384" s="237"/>
      <c r="O384" s="237"/>
      <c r="P384" s="237"/>
      <c r="Q384" s="237"/>
      <c r="R384" s="237"/>
      <c r="S384" s="237"/>
      <c r="T384" s="238"/>
      <c r="AT384" s="239" t="s">
        <v>189</v>
      </c>
      <c r="AU384" s="239" t="s">
        <v>84</v>
      </c>
      <c r="AV384" s="13" t="s">
        <v>187</v>
      </c>
      <c r="AW384" s="13" t="s">
        <v>39</v>
      </c>
      <c r="AX384" s="13" t="s">
        <v>24</v>
      </c>
      <c r="AY384" s="239" t="s">
        <v>179</v>
      </c>
    </row>
    <row r="385" spans="2:65" s="1" customFormat="1" ht="22.5" customHeight="1">
      <c r="B385" s="41"/>
      <c r="C385" s="204" t="s">
        <v>449</v>
      </c>
      <c r="D385" s="204" t="s">
        <v>182</v>
      </c>
      <c r="E385" s="205" t="s">
        <v>3230</v>
      </c>
      <c r="F385" s="206" t="s">
        <v>3231</v>
      </c>
      <c r="G385" s="207" t="s">
        <v>328</v>
      </c>
      <c r="H385" s="208">
        <v>1</v>
      </c>
      <c r="I385" s="209"/>
      <c r="J385" s="210">
        <f>ROUND(I385*H385,2)</f>
        <v>0</v>
      </c>
      <c r="K385" s="206" t="s">
        <v>280</v>
      </c>
      <c r="L385" s="61"/>
      <c r="M385" s="211" t="s">
        <v>22</v>
      </c>
      <c r="N385" s="212" t="s">
        <v>47</v>
      </c>
      <c r="O385" s="42"/>
      <c r="P385" s="213">
        <f>O385*H385</f>
        <v>0</v>
      </c>
      <c r="Q385" s="213">
        <v>0</v>
      </c>
      <c r="R385" s="213">
        <f>Q385*H385</f>
        <v>0</v>
      </c>
      <c r="S385" s="213">
        <v>0</v>
      </c>
      <c r="T385" s="214">
        <f>S385*H385</f>
        <v>0</v>
      </c>
      <c r="AR385" s="24" t="s">
        <v>187</v>
      </c>
      <c r="AT385" s="24" t="s">
        <v>182</v>
      </c>
      <c r="AU385" s="24" t="s">
        <v>84</v>
      </c>
      <c r="AY385" s="24" t="s">
        <v>179</v>
      </c>
      <c r="BE385" s="215">
        <f>IF(N385="základní",J385,0)</f>
        <v>0</v>
      </c>
      <c r="BF385" s="215">
        <f>IF(N385="snížená",J385,0)</f>
        <v>0</v>
      </c>
      <c r="BG385" s="215">
        <f>IF(N385="zákl. přenesená",J385,0)</f>
        <v>0</v>
      </c>
      <c r="BH385" s="215">
        <f>IF(N385="sníž. přenesená",J385,0)</f>
        <v>0</v>
      </c>
      <c r="BI385" s="215">
        <f>IF(N385="nulová",J385,0)</f>
        <v>0</v>
      </c>
      <c r="BJ385" s="24" t="s">
        <v>24</v>
      </c>
      <c r="BK385" s="215">
        <f>ROUND(I385*H385,2)</f>
        <v>0</v>
      </c>
      <c r="BL385" s="24" t="s">
        <v>187</v>
      </c>
      <c r="BM385" s="24" t="s">
        <v>3232</v>
      </c>
    </row>
    <row r="386" spans="2:65" s="14" customFormat="1" ht="13.5">
      <c r="B386" s="240"/>
      <c r="C386" s="241"/>
      <c r="D386" s="218" t="s">
        <v>189</v>
      </c>
      <c r="E386" s="242" t="s">
        <v>22</v>
      </c>
      <c r="F386" s="243" t="s">
        <v>3195</v>
      </c>
      <c r="G386" s="241"/>
      <c r="H386" s="244" t="s">
        <v>22</v>
      </c>
      <c r="I386" s="245"/>
      <c r="J386" s="241"/>
      <c r="K386" s="241"/>
      <c r="L386" s="246"/>
      <c r="M386" s="247"/>
      <c r="N386" s="248"/>
      <c r="O386" s="248"/>
      <c r="P386" s="248"/>
      <c r="Q386" s="248"/>
      <c r="R386" s="248"/>
      <c r="S386" s="248"/>
      <c r="T386" s="249"/>
      <c r="AT386" s="250" t="s">
        <v>189</v>
      </c>
      <c r="AU386" s="250" t="s">
        <v>84</v>
      </c>
      <c r="AV386" s="14" t="s">
        <v>24</v>
      </c>
      <c r="AW386" s="14" t="s">
        <v>39</v>
      </c>
      <c r="AX386" s="14" t="s">
        <v>76</v>
      </c>
      <c r="AY386" s="250" t="s">
        <v>179</v>
      </c>
    </row>
    <row r="387" spans="2:65" s="12" customFormat="1" ht="13.5">
      <c r="B387" s="216"/>
      <c r="C387" s="217"/>
      <c r="D387" s="218" t="s">
        <v>189</v>
      </c>
      <c r="E387" s="219" t="s">
        <v>22</v>
      </c>
      <c r="F387" s="220" t="s">
        <v>2546</v>
      </c>
      <c r="G387" s="217"/>
      <c r="H387" s="221">
        <v>1</v>
      </c>
      <c r="I387" s="222"/>
      <c r="J387" s="217"/>
      <c r="K387" s="217"/>
      <c r="L387" s="223"/>
      <c r="M387" s="224"/>
      <c r="N387" s="225"/>
      <c r="O387" s="225"/>
      <c r="P387" s="225"/>
      <c r="Q387" s="225"/>
      <c r="R387" s="225"/>
      <c r="S387" s="225"/>
      <c r="T387" s="226"/>
      <c r="AT387" s="227" t="s">
        <v>189</v>
      </c>
      <c r="AU387" s="227" t="s">
        <v>84</v>
      </c>
      <c r="AV387" s="12" t="s">
        <v>84</v>
      </c>
      <c r="AW387" s="12" t="s">
        <v>39</v>
      </c>
      <c r="AX387" s="12" t="s">
        <v>76</v>
      </c>
      <c r="AY387" s="227" t="s">
        <v>179</v>
      </c>
    </row>
    <row r="388" spans="2:65" s="13" customFormat="1" ht="13.5">
      <c r="B388" s="228"/>
      <c r="C388" s="229"/>
      <c r="D388" s="230" t="s">
        <v>189</v>
      </c>
      <c r="E388" s="231" t="s">
        <v>22</v>
      </c>
      <c r="F388" s="232" t="s">
        <v>191</v>
      </c>
      <c r="G388" s="229"/>
      <c r="H388" s="233">
        <v>1</v>
      </c>
      <c r="I388" s="234"/>
      <c r="J388" s="229"/>
      <c r="K388" s="229"/>
      <c r="L388" s="235"/>
      <c r="M388" s="236"/>
      <c r="N388" s="237"/>
      <c r="O388" s="237"/>
      <c r="P388" s="237"/>
      <c r="Q388" s="237"/>
      <c r="R388" s="237"/>
      <c r="S388" s="237"/>
      <c r="T388" s="238"/>
      <c r="AT388" s="239" t="s">
        <v>189</v>
      </c>
      <c r="AU388" s="239" t="s">
        <v>84</v>
      </c>
      <c r="AV388" s="13" t="s">
        <v>187</v>
      </c>
      <c r="AW388" s="13" t="s">
        <v>39</v>
      </c>
      <c r="AX388" s="13" t="s">
        <v>24</v>
      </c>
      <c r="AY388" s="239" t="s">
        <v>179</v>
      </c>
    </row>
    <row r="389" spans="2:65" s="1" customFormat="1" ht="22.5" customHeight="1">
      <c r="B389" s="41"/>
      <c r="C389" s="204" t="s">
        <v>577</v>
      </c>
      <c r="D389" s="204" t="s">
        <v>182</v>
      </c>
      <c r="E389" s="205" t="s">
        <v>3233</v>
      </c>
      <c r="F389" s="206" t="s">
        <v>3234</v>
      </c>
      <c r="G389" s="207" t="s">
        <v>328</v>
      </c>
      <c r="H389" s="208">
        <v>1</v>
      </c>
      <c r="I389" s="209"/>
      <c r="J389" s="210">
        <f>ROUND(I389*H389,2)</f>
        <v>0</v>
      </c>
      <c r="K389" s="206" t="s">
        <v>280</v>
      </c>
      <c r="L389" s="61"/>
      <c r="M389" s="211" t="s">
        <v>22</v>
      </c>
      <c r="N389" s="212" t="s">
        <v>47</v>
      </c>
      <c r="O389" s="42"/>
      <c r="P389" s="213">
        <f>O389*H389</f>
        <v>0</v>
      </c>
      <c r="Q389" s="213">
        <v>0</v>
      </c>
      <c r="R389" s="213">
        <f>Q389*H389</f>
        <v>0</v>
      </c>
      <c r="S389" s="213">
        <v>0</v>
      </c>
      <c r="T389" s="214">
        <f>S389*H389</f>
        <v>0</v>
      </c>
      <c r="AR389" s="24" t="s">
        <v>187</v>
      </c>
      <c r="AT389" s="24" t="s">
        <v>182</v>
      </c>
      <c r="AU389" s="24" t="s">
        <v>84</v>
      </c>
      <c r="AY389" s="24" t="s">
        <v>179</v>
      </c>
      <c r="BE389" s="215">
        <f>IF(N389="základní",J389,0)</f>
        <v>0</v>
      </c>
      <c r="BF389" s="215">
        <f>IF(N389="snížená",J389,0)</f>
        <v>0</v>
      </c>
      <c r="BG389" s="215">
        <f>IF(N389="zákl. přenesená",J389,0)</f>
        <v>0</v>
      </c>
      <c r="BH389" s="215">
        <f>IF(N389="sníž. přenesená",J389,0)</f>
        <v>0</v>
      </c>
      <c r="BI389" s="215">
        <f>IF(N389="nulová",J389,0)</f>
        <v>0</v>
      </c>
      <c r="BJ389" s="24" t="s">
        <v>24</v>
      </c>
      <c r="BK389" s="215">
        <f>ROUND(I389*H389,2)</f>
        <v>0</v>
      </c>
      <c r="BL389" s="24" t="s">
        <v>187</v>
      </c>
      <c r="BM389" s="24" t="s">
        <v>3235</v>
      </c>
    </row>
    <row r="390" spans="2:65" s="14" customFormat="1" ht="13.5">
      <c r="B390" s="240"/>
      <c r="C390" s="241"/>
      <c r="D390" s="218" t="s">
        <v>189</v>
      </c>
      <c r="E390" s="242" t="s">
        <v>22</v>
      </c>
      <c r="F390" s="243" t="s">
        <v>3195</v>
      </c>
      <c r="G390" s="241"/>
      <c r="H390" s="244" t="s">
        <v>22</v>
      </c>
      <c r="I390" s="245"/>
      <c r="J390" s="241"/>
      <c r="K390" s="241"/>
      <c r="L390" s="246"/>
      <c r="M390" s="247"/>
      <c r="N390" s="248"/>
      <c r="O390" s="248"/>
      <c r="P390" s="248"/>
      <c r="Q390" s="248"/>
      <c r="R390" s="248"/>
      <c r="S390" s="248"/>
      <c r="T390" s="249"/>
      <c r="AT390" s="250" t="s">
        <v>189</v>
      </c>
      <c r="AU390" s="250" t="s">
        <v>84</v>
      </c>
      <c r="AV390" s="14" t="s">
        <v>24</v>
      </c>
      <c r="AW390" s="14" t="s">
        <v>39</v>
      </c>
      <c r="AX390" s="14" t="s">
        <v>76</v>
      </c>
      <c r="AY390" s="250" t="s">
        <v>179</v>
      </c>
    </row>
    <row r="391" spans="2:65" s="12" customFormat="1" ht="13.5">
      <c r="B391" s="216"/>
      <c r="C391" s="217"/>
      <c r="D391" s="218" t="s">
        <v>189</v>
      </c>
      <c r="E391" s="219" t="s">
        <v>22</v>
      </c>
      <c r="F391" s="220" t="s">
        <v>2546</v>
      </c>
      <c r="G391" s="217"/>
      <c r="H391" s="221">
        <v>1</v>
      </c>
      <c r="I391" s="222"/>
      <c r="J391" s="217"/>
      <c r="K391" s="217"/>
      <c r="L391" s="223"/>
      <c r="M391" s="224"/>
      <c r="N391" s="225"/>
      <c r="O391" s="225"/>
      <c r="P391" s="225"/>
      <c r="Q391" s="225"/>
      <c r="R391" s="225"/>
      <c r="S391" s="225"/>
      <c r="T391" s="226"/>
      <c r="AT391" s="227" t="s">
        <v>189</v>
      </c>
      <c r="AU391" s="227" t="s">
        <v>84</v>
      </c>
      <c r="AV391" s="12" t="s">
        <v>84</v>
      </c>
      <c r="AW391" s="12" t="s">
        <v>39</v>
      </c>
      <c r="AX391" s="12" t="s">
        <v>76</v>
      </c>
      <c r="AY391" s="227" t="s">
        <v>179</v>
      </c>
    </row>
    <row r="392" spans="2:65" s="13" customFormat="1" ht="13.5">
      <c r="B392" s="228"/>
      <c r="C392" s="229"/>
      <c r="D392" s="230" t="s">
        <v>189</v>
      </c>
      <c r="E392" s="231" t="s">
        <v>22</v>
      </c>
      <c r="F392" s="232" t="s">
        <v>191</v>
      </c>
      <c r="G392" s="229"/>
      <c r="H392" s="233">
        <v>1</v>
      </c>
      <c r="I392" s="234"/>
      <c r="J392" s="229"/>
      <c r="K392" s="229"/>
      <c r="L392" s="235"/>
      <c r="M392" s="236"/>
      <c r="N392" s="237"/>
      <c r="O392" s="237"/>
      <c r="P392" s="237"/>
      <c r="Q392" s="237"/>
      <c r="R392" s="237"/>
      <c r="S392" s="237"/>
      <c r="T392" s="238"/>
      <c r="AT392" s="239" t="s">
        <v>189</v>
      </c>
      <c r="AU392" s="239" t="s">
        <v>84</v>
      </c>
      <c r="AV392" s="13" t="s">
        <v>187</v>
      </c>
      <c r="AW392" s="13" t="s">
        <v>39</v>
      </c>
      <c r="AX392" s="13" t="s">
        <v>24</v>
      </c>
      <c r="AY392" s="239" t="s">
        <v>179</v>
      </c>
    </row>
    <row r="393" spans="2:65" s="1" customFormat="1" ht="31.5" customHeight="1">
      <c r="B393" s="41"/>
      <c r="C393" s="204" t="s">
        <v>453</v>
      </c>
      <c r="D393" s="204" t="s">
        <v>182</v>
      </c>
      <c r="E393" s="205" t="s">
        <v>3183</v>
      </c>
      <c r="F393" s="206" t="s">
        <v>3184</v>
      </c>
      <c r="G393" s="207" t="s">
        <v>212</v>
      </c>
      <c r="H393" s="208">
        <v>0.21299999999999999</v>
      </c>
      <c r="I393" s="209"/>
      <c r="J393" s="210">
        <f>ROUND(I393*H393,2)</f>
        <v>0</v>
      </c>
      <c r="K393" s="206" t="s">
        <v>186</v>
      </c>
      <c r="L393" s="61"/>
      <c r="M393" s="211" t="s">
        <v>22</v>
      </c>
      <c r="N393" s="212" t="s">
        <v>47</v>
      </c>
      <c r="O393" s="42"/>
      <c r="P393" s="213">
        <f>O393*H393</f>
        <v>0</v>
      </c>
      <c r="Q393" s="213">
        <v>0</v>
      </c>
      <c r="R393" s="213">
        <f>Q393*H393</f>
        <v>0</v>
      </c>
      <c r="S393" s="213">
        <v>0</v>
      </c>
      <c r="T393" s="214">
        <f>S393*H393</f>
        <v>0</v>
      </c>
      <c r="AR393" s="24" t="s">
        <v>187</v>
      </c>
      <c r="AT393" s="24" t="s">
        <v>182</v>
      </c>
      <c r="AU393" s="24" t="s">
        <v>84</v>
      </c>
      <c r="AY393" s="24" t="s">
        <v>179</v>
      </c>
      <c r="BE393" s="215">
        <f>IF(N393="základní",J393,0)</f>
        <v>0</v>
      </c>
      <c r="BF393" s="215">
        <f>IF(N393="snížená",J393,0)</f>
        <v>0</v>
      </c>
      <c r="BG393" s="215">
        <f>IF(N393="zákl. přenesená",J393,0)</f>
        <v>0</v>
      </c>
      <c r="BH393" s="215">
        <f>IF(N393="sníž. přenesená",J393,0)</f>
        <v>0</v>
      </c>
      <c r="BI393" s="215">
        <f>IF(N393="nulová",J393,0)</f>
        <v>0</v>
      </c>
      <c r="BJ393" s="24" t="s">
        <v>24</v>
      </c>
      <c r="BK393" s="215">
        <f>ROUND(I393*H393,2)</f>
        <v>0</v>
      </c>
      <c r="BL393" s="24" t="s">
        <v>187</v>
      </c>
      <c r="BM393" s="24" t="s">
        <v>3236</v>
      </c>
    </row>
    <row r="394" spans="2:65" s="1" customFormat="1" ht="121.5">
      <c r="B394" s="41"/>
      <c r="C394" s="63"/>
      <c r="D394" s="218" t="s">
        <v>2203</v>
      </c>
      <c r="E394" s="63"/>
      <c r="F394" s="267" t="s">
        <v>2246</v>
      </c>
      <c r="G394" s="63"/>
      <c r="H394" s="63"/>
      <c r="I394" s="172"/>
      <c r="J394" s="63"/>
      <c r="K394" s="63"/>
      <c r="L394" s="61"/>
      <c r="M394" s="268"/>
      <c r="N394" s="42"/>
      <c r="O394" s="42"/>
      <c r="P394" s="42"/>
      <c r="Q394" s="42"/>
      <c r="R394" s="42"/>
      <c r="S394" s="42"/>
      <c r="T394" s="78"/>
      <c r="AT394" s="24" t="s">
        <v>2203</v>
      </c>
      <c r="AU394" s="24" t="s">
        <v>84</v>
      </c>
    </row>
    <row r="395" spans="2:65" s="12" customFormat="1" ht="13.5">
      <c r="B395" s="216"/>
      <c r="C395" s="217"/>
      <c r="D395" s="218" t="s">
        <v>189</v>
      </c>
      <c r="E395" s="219" t="s">
        <v>22</v>
      </c>
      <c r="F395" s="220" t="s">
        <v>3237</v>
      </c>
      <c r="G395" s="217"/>
      <c r="H395" s="221">
        <v>0.21299999999999999</v>
      </c>
      <c r="I395" s="222"/>
      <c r="J395" s="217"/>
      <c r="K395" s="217"/>
      <c r="L395" s="223"/>
      <c r="M395" s="224"/>
      <c r="N395" s="225"/>
      <c r="O395" s="225"/>
      <c r="P395" s="225"/>
      <c r="Q395" s="225"/>
      <c r="R395" s="225"/>
      <c r="S395" s="225"/>
      <c r="T395" s="226"/>
      <c r="AT395" s="227" t="s">
        <v>189</v>
      </c>
      <c r="AU395" s="227" t="s">
        <v>84</v>
      </c>
      <c r="AV395" s="12" t="s">
        <v>84</v>
      </c>
      <c r="AW395" s="12" t="s">
        <v>39</v>
      </c>
      <c r="AX395" s="12" t="s">
        <v>76</v>
      </c>
      <c r="AY395" s="227" t="s">
        <v>179</v>
      </c>
    </row>
    <row r="396" spans="2:65" s="13" customFormat="1" ht="13.5">
      <c r="B396" s="228"/>
      <c r="C396" s="229"/>
      <c r="D396" s="230" t="s">
        <v>189</v>
      </c>
      <c r="E396" s="231" t="s">
        <v>22</v>
      </c>
      <c r="F396" s="232" t="s">
        <v>191</v>
      </c>
      <c r="G396" s="229"/>
      <c r="H396" s="233">
        <v>0.21299999999999999</v>
      </c>
      <c r="I396" s="234"/>
      <c r="J396" s="229"/>
      <c r="K396" s="229"/>
      <c r="L396" s="235"/>
      <c r="M396" s="236"/>
      <c r="N396" s="237"/>
      <c r="O396" s="237"/>
      <c r="P396" s="237"/>
      <c r="Q396" s="237"/>
      <c r="R396" s="237"/>
      <c r="S396" s="237"/>
      <c r="T396" s="238"/>
      <c r="AT396" s="239" t="s">
        <v>189</v>
      </c>
      <c r="AU396" s="239" t="s">
        <v>84</v>
      </c>
      <c r="AV396" s="13" t="s">
        <v>187</v>
      </c>
      <c r="AW396" s="13" t="s">
        <v>39</v>
      </c>
      <c r="AX396" s="13" t="s">
        <v>24</v>
      </c>
      <c r="AY396" s="239" t="s">
        <v>179</v>
      </c>
    </row>
    <row r="397" spans="2:65" s="1" customFormat="1" ht="44.25" customHeight="1">
      <c r="B397" s="41"/>
      <c r="C397" s="204" t="s">
        <v>587</v>
      </c>
      <c r="D397" s="204" t="s">
        <v>182</v>
      </c>
      <c r="E397" s="205" t="s">
        <v>3187</v>
      </c>
      <c r="F397" s="206" t="s">
        <v>3188</v>
      </c>
      <c r="G397" s="207" t="s">
        <v>212</v>
      </c>
      <c r="H397" s="208">
        <v>0.21299999999999999</v>
      </c>
      <c r="I397" s="209"/>
      <c r="J397" s="210">
        <f>ROUND(I397*H397,2)</f>
        <v>0</v>
      </c>
      <c r="K397" s="206" t="s">
        <v>186</v>
      </c>
      <c r="L397" s="61"/>
      <c r="M397" s="211" t="s">
        <v>22</v>
      </c>
      <c r="N397" s="212" t="s">
        <v>47</v>
      </c>
      <c r="O397" s="42"/>
      <c r="P397" s="213">
        <f>O397*H397</f>
        <v>0</v>
      </c>
      <c r="Q397" s="213">
        <v>0</v>
      </c>
      <c r="R397" s="213">
        <f>Q397*H397</f>
        <v>0</v>
      </c>
      <c r="S397" s="213">
        <v>0</v>
      </c>
      <c r="T397" s="214">
        <f>S397*H397</f>
        <v>0</v>
      </c>
      <c r="AR397" s="24" t="s">
        <v>187</v>
      </c>
      <c r="AT397" s="24" t="s">
        <v>182</v>
      </c>
      <c r="AU397" s="24" t="s">
        <v>84</v>
      </c>
      <c r="AY397" s="24" t="s">
        <v>179</v>
      </c>
      <c r="BE397" s="215">
        <f>IF(N397="základní",J397,0)</f>
        <v>0</v>
      </c>
      <c r="BF397" s="215">
        <f>IF(N397="snížená",J397,0)</f>
        <v>0</v>
      </c>
      <c r="BG397" s="215">
        <f>IF(N397="zákl. přenesená",J397,0)</f>
        <v>0</v>
      </c>
      <c r="BH397" s="215">
        <f>IF(N397="sníž. přenesená",J397,0)</f>
        <v>0</v>
      </c>
      <c r="BI397" s="215">
        <f>IF(N397="nulová",J397,0)</f>
        <v>0</v>
      </c>
      <c r="BJ397" s="24" t="s">
        <v>24</v>
      </c>
      <c r="BK397" s="215">
        <f>ROUND(I397*H397,2)</f>
        <v>0</v>
      </c>
      <c r="BL397" s="24" t="s">
        <v>187</v>
      </c>
      <c r="BM397" s="24" t="s">
        <v>3238</v>
      </c>
    </row>
    <row r="398" spans="2:65" s="1" customFormat="1" ht="121.5">
      <c r="B398" s="41"/>
      <c r="C398" s="63"/>
      <c r="D398" s="218" t="s">
        <v>2203</v>
      </c>
      <c r="E398" s="63"/>
      <c r="F398" s="267" t="s">
        <v>2246</v>
      </c>
      <c r="G398" s="63"/>
      <c r="H398" s="63"/>
      <c r="I398" s="172"/>
      <c r="J398" s="63"/>
      <c r="K398" s="63"/>
      <c r="L398" s="61"/>
      <c r="M398" s="268"/>
      <c r="N398" s="42"/>
      <c r="O398" s="42"/>
      <c r="P398" s="42"/>
      <c r="Q398" s="42"/>
      <c r="R398" s="42"/>
      <c r="S398" s="42"/>
      <c r="T398" s="78"/>
      <c r="AT398" s="24" t="s">
        <v>2203</v>
      </c>
      <c r="AU398" s="24" t="s">
        <v>84</v>
      </c>
    </row>
    <row r="399" spans="2:65" s="12" customFormat="1" ht="13.5">
      <c r="B399" s="216"/>
      <c r="C399" s="217"/>
      <c r="D399" s="218" t="s">
        <v>189</v>
      </c>
      <c r="E399" s="219" t="s">
        <v>22</v>
      </c>
      <c r="F399" s="220" t="s">
        <v>3237</v>
      </c>
      <c r="G399" s="217"/>
      <c r="H399" s="221">
        <v>0.21299999999999999</v>
      </c>
      <c r="I399" s="222"/>
      <c r="J399" s="217"/>
      <c r="K399" s="217"/>
      <c r="L399" s="223"/>
      <c r="M399" s="224"/>
      <c r="N399" s="225"/>
      <c r="O399" s="225"/>
      <c r="P399" s="225"/>
      <c r="Q399" s="225"/>
      <c r="R399" s="225"/>
      <c r="S399" s="225"/>
      <c r="T399" s="226"/>
      <c r="AT399" s="227" t="s">
        <v>189</v>
      </c>
      <c r="AU399" s="227" t="s">
        <v>84</v>
      </c>
      <c r="AV399" s="12" t="s">
        <v>84</v>
      </c>
      <c r="AW399" s="12" t="s">
        <v>39</v>
      </c>
      <c r="AX399" s="12" t="s">
        <v>76</v>
      </c>
      <c r="AY399" s="227" t="s">
        <v>179</v>
      </c>
    </row>
    <row r="400" spans="2:65" s="13" customFormat="1" ht="13.5">
      <c r="B400" s="228"/>
      <c r="C400" s="229"/>
      <c r="D400" s="218" t="s">
        <v>189</v>
      </c>
      <c r="E400" s="251" t="s">
        <v>22</v>
      </c>
      <c r="F400" s="252" t="s">
        <v>191</v>
      </c>
      <c r="G400" s="229"/>
      <c r="H400" s="253">
        <v>0.21299999999999999</v>
      </c>
      <c r="I400" s="234"/>
      <c r="J400" s="229"/>
      <c r="K400" s="229"/>
      <c r="L400" s="235"/>
      <c r="M400" s="278"/>
      <c r="N400" s="279"/>
      <c r="O400" s="279"/>
      <c r="P400" s="279"/>
      <c r="Q400" s="279"/>
      <c r="R400" s="279"/>
      <c r="S400" s="279"/>
      <c r="T400" s="280"/>
      <c r="AT400" s="239" t="s">
        <v>189</v>
      </c>
      <c r="AU400" s="239" t="s">
        <v>84</v>
      </c>
      <c r="AV400" s="13" t="s">
        <v>187</v>
      </c>
      <c r="AW400" s="13" t="s">
        <v>39</v>
      </c>
      <c r="AX400" s="13" t="s">
        <v>24</v>
      </c>
      <c r="AY400" s="239" t="s">
        <v>179</v>
      </c>
    </row>
    <row r="401" spans="2:12" s="1" customFormat="1" ht="6.95" customHeight="1">
      <c r="B401" s="56"/>
      <c r="C401" s="57"/>
      <c r="D401" s="57"/>
      <c r="E401" s="57"/>
      <c r="F401" s="57"/>
      <c r="G401" s="57"/>
      <c r="H401" s="57"/>
      <c r="I401" s="148"/>
      <c r="J401" s="57"/>
      <c r="K401" s="57"/>
      <c r="L401" s="61"/>
    </row>
  </sheetData>
  <sheetProtection algorithmName="SHA-512" hashValue="PQbWu1pyVVBaCKdl5zau9gp91k51/MIPOHfS6rtlxf53wrY1oKTzWkM3TaLCUuwDzPbsVLFhBJNP/12vv9gE5g==" saltValue="FIk0P2yRSTTboBf74ULT3w==" spinCount="100000" sheet="1" objects="1" scenarios="1" formatCells="0" formatColumns="0" formatRows="0" sort="0" autoFilter="0"/>
  <autoFilter ref="C87:K400"/>
  <mergeCells count="12">
    <mergeCell ref="G1:H1"/>
    <mergeCell ref="L2:V2"/>
    <mergeCell ref="E49:H49"/>
    <mergeCell ref="E51:H51"/>
    <mergeCell ref="E76:H76"/>
    <mergeCell ref="E78:H78"/>
    <mergeCell ref="E80:H80"/>
    <mergeCell ref="E7:H7"/>
    <mergeCell ref="E9:H9"/>
    <mergeCell ref="E11:H11"/>
    <mergeCell ref="E26:H26"/>
    <mergeCell ref="E47:H47"/>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108</v>
      </c>
      <c r="G1" s="410" t="s">
        <v>109</v>
      </c>
      <c r="H1" s="410"/>
      <c r="I1" s="124"/>
      <c r="J1" s="123" t="s">
        <v>110</v>
      </c>
      <c r="K1" s="122" t="s">
        <v>111</v>
      </c>
      <c r="L1" s="123" t="s">
        <v>112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402"/>
      <c r="M2" s="402"/>
      <c r="N2" s="402"/>
      <c r="O2" s="402"/>
      <c r="P2" s="402"/>
      <c r="Q2" s="402"/>
      <c r="R2" s="402"/>
      <c r="S2" s="402"/>
      <c r="T2" s="402"/>
      <c r="U2" s="402"/>
      <c r="V2" s="402"/>
      <c r="AT2" s="24" t="s">
        <v>104</v>
      </c>
    </row>
    <row r="3" spans="1:70" ht="6.95" customHeight="1">
      <c r="B3" s="25"/>
      <c r="C3" s="26"/>
      <c r="D3" s="26"/>
      <c r="E3" s="26"/>
      <c r="F3" s="26"/>
      <c r="G3" s="26"/>
      <c r="H3" s="26"/>
      <c r="I3" s="125"/>
      <c r="J3" s="26"/>
      <c r="K3" s="27"/>
      <c r="AT3" s="24" t="s">
        <v>84</v>
      </c>
    </row>
    <row r="4" spans="1:70" ht="36.950000000000003" customHeight="1">
      <c r="B4" s="28"/>
      <c r="C4" s="29"/>
      <c r="D4" s="30" t="s">
        <v>113</v>
      </c>
      <c r="E4" s="29"/>
      <c r="F4" s="29"/>
      <c r="G4" s="29"/>
      <c r="H4" s="29"/>
      <c r="I4" s="126"/>
      <c r="J4" s="29"/>
      <c r="K4" s="31"/>
      <c r="M4" s="32" t="s">
        <v>12</v>
      </c>
      <c r="AT4" s="24" t="s">
        <v>6</v>
      </c>
    </row>
    <row r="5" spans="1:70" ht="6.95" customHeight="1">
      <c r="B5" s="28"/>
      <c r="C5" s="29"/>
      <c r="D5" s="29"/>
      <c r="E5" s="29"/>
      <c r="F5" s="29"/>
      <c r="G5" s="29"/>
      <c r="H5" s="29"/>
      <c r="I5" s="126"/>
      <c r="J5" s="29"/>
      <c r="K5" s="31"/>
    </row>
    <row r="6" spans="1:70">
      <c r="B6" s="28"/>
      <c r="C6" s="29"/>
      <c r="D6" s="37" t="s">
        <v>18</v>
      </c>
      <c r="E6" s="29"/>
      <c r="F6" s="29"/>
      <c r="G6" s="29"/>
      <c r="H6" s="29"/>
      <c r="I6" s="126"/>
      <c r="J6" s="29"/>
      <c r="K6" s="31"/>
    </row>
    <row r="7" spans="1:70" ht="22.5" customHeight="1">
      <c r="B7" s="28"/>
      <c r="C7" s="29"/>
      <c r="D7" s="29"/>
      <c r="E7" s="403" t="str">
        <f>'Rekapitulace stavby'!K6</f>
        <v>Gymnázium Litomyšl - Modernizace laboratoří přírodovědných předmětů - PP</v>
      </c>
      <c r="F7" s="404"/>
      <c r="G7" s="404"/>
      <c r="H7" s="404"/>
      <c r="I7" s="126"/>
      <c r="J7" s="29"/>
      <c r="K7" s="31"/>
    </row>
    <row r="8" spans="1:70">
      <c r="B8" s="28"/>
      <c r="C8" s="29"/>
      <c r="D8" s="37" t="s">
        <v>114</v>
      </c>
      <c r="E8" s="29"/>
      <c r="F8" s="29"/>
      <c r="G8" s="29"/>
      <c r="H8" s="29"/>
      <c r="I8" s="126"/>
      <c r="J8" s="29"/>
      <c r="K8" s="31"/>
    </row>
    <row r="9" spans="1:70" s="1" customFormat="1" ht="22.5" customHeight="1">
      <c r="B9" s="41"/>
      <c r="C9" s="42"/>
      <c r="D9" s="42"/>
      <c r="E9" s="403" t="s">
        <v>115</v>
      </c>
      <c r="F9" s="405"/>
      <c r="G9" s="405"/>
      <c r="H9" s="405"/>
      <c r="I9" s="127"/>
      <c r="J9" s="42"/>
      <c r="K9" s="45"/>
    </row>
    <row r="10" spans="1:70" s="1" customFormat="1">
      <c r="B10" s="41"/>
      <c r="C10" s="42"/>
      <c r="D10" s="37" t="s">
        <v>116</v>
      </c>
      <c r="E10" s="42"/>
      <c r="F10" s="42"/>
      <c r="G10" s="42"/>
      <c r="H10" s="42"/>
      <c r="I10" s="127"/>
      <c r="J10" s="42"/>
      <c r="K10" s="45"/>
    </row>
    <row r="11" spans="1:70" s="1" customFormat="1" ht="36.950000000000003" customHeight="1">
      <c r="B11" s="41"/>
      <c r="C11" s="42"/>
      <c r="D11" s="42"/>
      <c r="E11" s="406" t="s">
        <v>3239</v>
      </c>
      <c r="F11" s="405"/>
      <c r="G11" s="405"/>
      <c r="H11" s="405"/>
      <c r="I11" s="127"/>
      <c r="J11" s="42"/>
      <c r="K11" s="45"/>
    </row>
    <row r="12" spans="1:70" s="1" customFormat="1" ht="13.5">
      <c r="B12" s="41"/>
      <c r="C12" s="42"/>
      <c r="D12" s="42"/>
      <c r="E12" s="42"/>
      <c r="F12" s="42"/>
      <c r="G12" s="42"/>
      <c r="H12" s="42"/>
      <c r="I12" s="127"/>
      <c r="J12" s="42"/>
      <c r="K12" s="45"/>
    </row>
    <row r="13" spans="1:70" s="1" customFormat="1" ht="14.45" customHeight="1">
      <c r="B13" s="41"/>
      <c r="C13" s="42"/>
      <c r="D13" s="37" t="s">
        <v>21</v>
      </c>
      <c r="E13" s="42"/>
      <c r="F13" s="35" t="s">
        <v>22</v>
      </c>
      <c r="G13" s="42"/>
      <c r="H13" s="42"/>
      <c r="I13" s="128" t="s">
        <v>23</v>
      </c>
      <c r="J13" s="35" t="s">
        <v>22</v>
      </c>
      <c r="K13" s="45"/>
    </row>
    <row r="14" spans="1:70" s="1" customFormat="1" ht="14.45" customHeight="1">
      <c r="B14" s="41"/>
      <c r="C14" s="42"/>
      <c r="D14" s="37" t="s">
        <v>25</v>
      </c>
      <c r="E14" s="42"/>
      <c r="F14" s="35" t="s">
        <v>26</v>
      </c>
      <c r="G14" s="42"/>
      <c r="H14" s="42"/>
      <c r="I14" s="128" t="s">
        <v>27</v>
      </c>
      <c r="J14" s="129" t="str">
        <f>'Rekapitulace stavby'!AN8</f>
        <v>20.2.2017</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31</v>
      </c>
      <c r="E16" s="42"/>
      <c r="F16" s="42"/>
      <c r="G16" s="42"/>
      <c r="H16" s="42"/>
      <c r="I16" s="128" t="s">
        <v>32</v>
      </c>
      <c r="J16" s="35" t="s">
        <v>22</v>
      </c>
      <c r="K16" s="45"/>
    </row>
    <row r="17" spans="2:11" s="1" customFormat="1" ht="18" customHeight="1">
      <c r="B17" s="41"/>
      <c r="C17" s="42"/>
      <c r="D17" s="42"/>
      <c r="E17" s="35" t="s">
        <v>33</v>
      </c>
      <c r="F17" s="42"/>
      <c r="G17" s="42"/>
      <c r="H17" s="42"/>
      <c r="I17" s="128" t="s">
        <v>34</v>
      </c>
      <c r="J17" s="35" t="s">
        <v>22</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35</v>
      </c>
      <c r="E19" s="42"/>
      <c r="F19" s="42"/>
      <c r="G19" s="42"/>
      <c r="H19" s="42"/>
      <c r="I19" s="128" t="s">
        <v>32</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34</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37</v>
      </c>
      <c r="E22" s="42"/>
      <c r="F22" s="42"/>
      <c r="G22" s="42"/>
      <c r="H22" s="42"/>
      <c r="I22" s="128" t="s">
        <v>32</v>
      </c>
      <c r="J22" s="35" t="s">
        <v>22</v>
      </c>
      <c r="K22" s="45"/>
    </row>
    <row r="23" spans="2:11" s="1" customFormat="1" ht="18" customHeight="1">
      <c r="B23" s="41"/>
      <c r="C23" s="42"/>
      <c r="D23" s="42"/>
      <c r="E23" s="35" t="s">
        <v>38</v>
      </c>
      <c r="F23" s="42"/>
      <c r="G23" s="42"/>
      <c r="H23" s="42"/>
      <c r="I23" s="128" t="s">
        <v>34</v>
      </c>
      <c r="J23" s="35" t="s">
        <v>22</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40</v>
      </c>
      <c r="E25" s="42"/>
      <c r="F25" s="42"/>
      <c r="G25" s="42"/>
      <c r="H25" s="42"/>
      <c r="I25" s="127"/>
      <c r="J25" s="42"/>
      <c r="K25" s="45"/>
    </row>
    <row r="26" spans="2:11" s="7" customFormat="1" ht="22.5" customHeight="1">
      <c r="B26" s="130"/>
      <c r="C26" s="131"/>
      <c r="D26" s="131"/>
      <c r="E26" s="368" t="s">
        <v>22</v>
      </c>
      <c r="F26" s="368"/>
      <c r="G26" s="368"/>
      <c r="H26" s="368"/>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42</v>
      </c>
      <c r="E29" s="42"/>
      <c r="F29" s="42"/>
      <c r="G29" s="42"/>
      <c r="H29" s="42"/>
      <c r="I29" s="127"/>
      <c r="J29" s="137">
        <f>ROUND(J90,2)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44</v>
      </c>
      <c r="G31" s="42"/>
      <c r="H31" s="42"/>
      <c r="I31" s="138" t="s">
        <v>43</v>
      </c>
      <c r="J31" s="46" t="s">
        <v>45</v>
      </c>
      <c r="K31" s="45"/>
    </row>
    <row r="32" spans="2:11" s="1" customFormat="1" ht="14.45" customHeight="1">
      <c r="B32" s="41"/>
      <c r="C32" s="42"/>
      <c r="D32" s="49" t="s">
        <v>46</v>
      </c>
      <c r="E32" s="49" t="s">
        <v>47</v>
      </c>
      <c r="F32" s="139">
        <f>ROUND(SUM(BE90:BE181), 2)</f>
        <v>0</v>
      </c>
      <c r="G32" s="42"/>
      <c r="H32" s="42"/>
      <c r="I32" s="140">
        <v>0.21</v>
      </c>
      <c r="J32" s="139">
        <f>ROUND(ROUND((SUM(BE90:BE181)), 2)*I32, 2)</f>
        <v>0</v>
      </c>
      <c r="K32" s="45"/>
    </row>
    <row r="33" spans="2:11" s="1" customFormat="1" ht="14.45" customHeight="1">
      <c r="B33" s="41"/>
      <c r="C33" s="42"/>
      <c r="D33" s="42"/>
      <c r="E33" s="49" t="s">
        <v>48</v>
      </c>
      <c r="F33" s="139">
        <f>ROUND(SUM(BF90:BF181), 2)</f>
        <v>0</v>
      </c>
      <c r="G33" s="42"/>
      <c r="H33" s="42"/>
      <c r="I33" s="140">
        <v>0.15</v>
      </c>
      <c r="J33" s="139">
        <f>ROUND(ROUND((SUM(BF90:BF181)), 2)*I33, 2)</f>
        <v>0</v>
      </c>
      <c r="K33" s="45"/>
    </row>
    <row r="34" spans="2:11" s="1" customFormat="1" ht="14.45" hidden="1" customHeight="1">
      <c r="B34" s="41"/>
      <c r="C34" s="42"/>
      <c r="D34" s="42"/>
      <c r="E34" s="49" t="s">
        <v>49</v>
      </c>
      <c r="F34" s="139">
        <f>ROUND(SUM(BG90:BG181), 2)</f>
        <v>0</v>
      </c>
      <c r="G34" s="42"/>
      <c r="H34" s="42"/>
      <c r="I34" s="140">
        <v>0.21</v>
      </c>
      <c r="J34" s="139">
        <v>0</v>
      </c>
      <c r="K34" s="45"/>
    </row>
    <row r="35" spans="2:11" s="1" customFormat="1" ht="14.45" hidden="1" customHeight="1">
      <c r="B35" s="41"/>
      <c r="C35" s="42"/>
      <c r="D35" s="42"/>
      <c r="E35" s="49" t="s">
        <v>50</v>
      </c>
      <c r="F35" s="139">
        <f>ROUND(SUM(BH90:BH181), 2)</f>
        <v>0</v>
      </c>
      <c r="G35" s="42"/>
      <c r="H35" s="42"/>
      <c r="I35" s="140">
        <v>0.15</v>
      </c>
      <c r="J35" s="139">
        <v>0</v>
      </c>
      <c r="K35" s="45"/>
    </row>
    <row r="36" spans="2:11" s="1" customFormat="1" ht="14.45" hidden="1" customHeight="1">
      <c r="B36" s="41"/>
      <c r="C36" s="42"/>
      <c r="D36" s="42"/>
      <c r="E36" s="49" t="s">
        <v>51</v>
      </c>
      <c r="F36" s="139">
        <f>ROUND(SUM(BI90:BI181),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52</v>
      </c>
      <c r="E38" s="79"/>
      <c r="F38" s="79"/>
      <c r="G38" s="143" t="s">
        <v>53</v>
      </c>
      <c r="H38" s="144" t="s">
        <v>54</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118</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22.5" customHeight="1">
      <c r="B47" s="41"/>
      <c r="C47" s="42"/>
      <c r="D47" s="42"/>
      <c r="E47" s="403" t="str">
        <f>E7</f>
        <v>Gymnázium Litomyšl - Modernizace laboratoří přírodovědných předmětů - PP</v>
      </c>
      <c r="F47" s="404"/>
      <c r="G47" s="404"/>
      <c r="H47" s="404"/>
      <c r="I47" s="127"/>
      <c r="J47" s="42"/>
      <c r="K47" s="45"/>
    </row>
    <row r="48" spans="2:11">
      <c r="B48" s="28"/>
      <c r="C48" s="37" t="s">
        <v>114</v>
      </c>
      <c r="D48" s="29"/>
      <c r="E48" s="29"/>
      <c r="F48" s="29"/>
      <c r="G48" s="29"/>
      <c r="H48" s="29"/>
      <c r="I48" s="126"/>
      <c r="J48" s="29"/>
      <c r="K48" s="31"/>
    </row>
    <row r="49" spans="2:47" s="1" customFormat="1" ht="22.5" customHeight="1">
      <c r="B49" s="41"/>
      <c r="C49" s="42"/>
      <c r="D49" s="42"/>
      <c r="E49" s="403" t="s">
        <v>115</v>
      </c>
      <c r="F49" s="405"/>
      <c r="G49" s="405"/>
      <c r="H49" s="405"/>
      <c r="I49" s="127"/>
      <c r="J49" s="42"/>
      <c r="K49" s="45"/>
    </row>
    <row r="50" spans="2:47" s="1" customFormat="1" ht="14.45" customHeight="1">
      <c r="B50" s="41"/>
      <c r="C50" s="37" t="s">
        <v>116</v>
      </c>
      <c r="D50" s="42"/>
      <c r="E50" s="42"/>
      <c r="F50" s="42"/>
      <c r="G50" s="42"/>
      <c r="H50" s="42"/>
      <c r="I50" s="127"/>
      <c r="J50" s="42"/>
      <c r="K50" s="45"/>
    </row>
    <row r="51" spans="2:47" s="1" customFormat="1" ht="23.25" customHeight="1">
      <c r="B51" s="41"/>
      <c r="C51" s="42"/>
      <c r="D51" s="42"/>
      <c r="E51" s="406" t="str">
        <f>E11</f>
        <v>06 - Zeleň</v>
      </c>
      <c r="F51" s="405"/>
      <c r="G51" s="405"/>
      <c r="H51" s="405"/>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25</v>
      </c>
      <c r="D53" s="42"/>
      <c r="E53" s="42"/>
      <c r="F53" s="35" t="str">
        <f>F14</f>
        <v>Litomyšl</v>
      </c>
      <c r="G53" s="42"/>
      <c r="H53" s="42"/>
      <c r="I53" s="128" t="s">
        <v>27</v>
      </c>
      <c r="J53" s="129" t="str">
        <f>IF(J14="","",J14)</f>
        <v>20.2.2017</v>
      </c>
      <c r="K53" s="45"/>
    </row>
    <row r="54" spans="2:47" s="1" customFormat="1" ht="6.95" customHeight="1">
      <c r="B54" s="41"/>
      <c r="C54" s="42"/>
      <c r="D54" s="42"/>
      <c r="E54" s="42"/>
      <c r="F54" s="42"/>
      <c r="G54" s="42"/>
      <c r="H54" s="42"/>
      <c r="I54" s="127"/>
      <c r="J54" s="42"/>
      <c r="K54" s="45"/>
    </row>
    <row r="55" spans="2:47" s="1" customFormat="1">
      <c r="B55" s="41"/>
      <c r="C55" s="37" t="s">
        <v>31</v>
      </c>
      <c r="D55" s="42"/>
      <c r="E55" s="42"/>
      <c r="F55" s="35" t="str">
        <f>E17</f>
        <v>Pardubický kraj, Komenského náměstí 125, Pardubice</v>
      </c>
      <c r="G55" s="42"/>
      <c r="H55" s="42"/>
      <c r="I55" s="128" t="s">
        <v>37</v>
      </c>
      <c r="J55" s="35" t="str">
        <f>E23</f>
        <v>KIP spol. s r.o., Toulovcovo náměstí 156</v>
      </c>
      <c r="K55" s="45"/>
    </row>
    <row r="56" spans="2:47" s="1" customFormat="1" ht="14.45" customHeight="1">
      <c r="B56" s="41"/>
      <c r="C56" s="37" t="s">
        <v>35</v>
      </c>
      <c r="D56" s="42"/>
      <c r="E56" s="42"/>
      <c r="F56" s="35" t="str">
        <f>IF(E20="","",E20)</f>
        <v/>
      </c>
      <c r="G56" s="42"/>
      <c r="H56" s="42"/>
      <c r="I56" s="127"/>
      <c r="J56" s="42"/>
      <c r="K56" s="45"/>
    </row>
    <row r="57" spans="2:47" s="1" customFormat="1" ht="10.35" customHeight="1">
      <c r="B57" s="41"/>
      <c r="C57" s="42"/>
      <c r="D57" s="42"/>
      <c r="E57" s="42"/>
      <c r="F57" s="42"/>
      <c r="G57" s="42"/>
      <c r="H57" s="42"/>
      <c r="I57" s="127"/>
      <c r="J57" s="42"/>
      <c r="K57" s="45"/>
    </row>
    <row r="58" spans="2:47" s="1" customFormat="1" ht="29.25" customHeight="1">
      <c r="B58" s="41"/>
      <c r="C58" s="153" t="s">
        <v>119</v>
      </c>
      <c r="D58" s="141"/>
      <c r="E58" s="141"/>
      <c r="F58" s="141"/>
      <c r="G58" s="141"/>
      <c r="H58" s="141"/>
      <c r="I58" s="154"/>
      <c r="J58" s="155" t="s">
        <v>120</v>
      </c>
      <c r="K58" s="156"/>
    </row>
    <row r="59" spans="2:47" s="1" customFormat="1" ht="10.35" customHeight="1">
      <c r="B59" s="41"/>
      <c r="C59" s="42"/>
      <c r="D59" s="42"/>
      <c r="E59" s="42"/>
      <c r="F59" s="42"/>
      <c r="G59" s="42"/>
      <c r="H59" s="42"/>
      <c r="I59" s="127"/>
      <c r="J59" s="42"/>
      <c r="K59" s="45"/>
    </row>
    <row r="60" spans="2:47" s="1" customFormat="1" ht="29.25" customHeight="1">
      <c r="B60" s="41"/>
      <c r="C60" s="157" t="s">
        <v>121</v>
      </c>
      <c r="D60" s="42"/>
      <c r="E60" s="42"/>
      <c r="F60" s="42"/>
      <c r="G60" s="42"/>
      <c r="H60" s="42"/>
      <c r="I60" s="127"/>
      <c r="J60" s="137">
        <f>J90</f>
        <v>0</v>
      </c>
      <c r="K60" s="45"/>
      <c r="AU60" s="24" t="s">
        <v>122</v>
      </c>
    </row>
    <row r="61" spans="2:47" s="8" customFormat="1" ht="24.95" customHeight="1">
      <c r="B61" s="158"/>
      <c r="C61" s="159"/>
      <c r="D61" s="160" t="s">
        <v>3240</v>
      </c>
      <c r="E61" s="161"/>
      <c r="F61" s="161"/>
      <c r="G61" s="161"/>
      <c r="H61" s="161"/>
      <c r="I61" s="162"/>
      <c r="J61" s="163">
        <f>J91</f>
        <v>0</v>
      </c>
      <c r="K61" s="164"/>
    </row>
    <row r="62" spans="2:47" s="9" customFormat="1" ht="19.899999999999999" customHeight="1">
      <c r="B62" s="165"/>
      <c r="C62" s="166"/>
      <c r="D62" s="167" t="s">
        <v>3241</v>
      </c>
      <c r="E62" s="168"/>
      <c r="F62" s="168"/>
      <c r="G62" s="168"/>
      <c r="H62" s="168"/>
      <c r="I62" s="169"/>
      <c r="J62" s="170">
        <f>J92</f>
        <v>0</v>
      </c>
      <c r="K62" s="171"/>
    </row>
    <row r="63" spans="2:47" s="9" customFormat="1" ht="19.899999999999999" customHeight="1">
      <c r="B63" s="165"/>
      <c r="C63" s="166"/>
      <c r="D63" s="167" t="s">
        <v>3242</v>
      </c>
      <c r="E63" s="168"/>
      <c r="F63" s="168"/>
      <c r="G63" s="168"/>
      <c r="H63" s="168"/>
      <c r="I63" s="169"/>
      <c r="J63" s="170">
        <f>J93</f>
        <v>0</v>
      </c>
      <c r="K63" s="171"/>
    </row>
    <row r="64" spans="2:47" s="8" customFormat="1" ht="24.95" customHeight="1">
      <c r="B64" s="158"/>
      <c r="C64" s="159"/>
      <c r="D64" s="160" t="s">
        <v>2961</v>
      </c>
      <c r="E64" s="161"/>
      <c r="F64" s="161"/>
      <c r="G64" s="161"/>
      <c r="H64" s="161"/>
      <c r="I64" s="162"/>
      <c r="J64" s="163">
        <f>J132</f>
        <v>0</v>
      </c>
      <c r="K64" s="164"/>
    </row>
    <row r="65" spans="2:12" s="9" customFormat="1" ht="19.899999999999999" customHeight="1">
      <c r="B65" s="165"/>
      <c r="C65" s="166"/>
      <c r="D65" s="167" t="s">
        <v>3243</v>
      </c>
      <c r="E65" s="168"/>
      <c r="F65" s="168"/>
      <c r="G65" s="168"/>
      <c r="H65" s="168"/>
      <c r="I65" s="169"/>
      <c r="J65" s="170">
        <f>J133</f>
        <v>0</v>
      </c>
      <c r="K65" s="171"/>
    </row>
    <row r="66" spans="2:12" s="9" customFormat="1" ht="19.899999999999999" customHeight="1">
      <c r="B66" s="165"/>
      <c r="C66" s="166"/>
      <c r="D66" s="167" t="s">
        <v>3244</v>
      </c>
      <c r="E66" s="168"/>
      <c r="F66" s="168"/>
      <c r="G66" s="168"/>
      <c r="H66" s="168"/>
      <c r="I66" s="169"/>
      <c r="J66" s="170">
        <f>J162</f>
        <v>0</v>
      </c>
      <c r="K66" s="171"/>
    </row>
    <row r="67" spans="2:12" s="9" customFormat="1" ht="19.899999999999999" customHeight="1">
      <c r="B67" s="165"/>
      <c r="C67" s="166"/>
      <c r="D67" s="167" t="s">
        <v>3245</v>
      </c>
      <c r="E67" s="168"/>
      <c r="F67" s="168"/>
      <c r="G67" s="168"/>
      <c r="H67" s="168"/>
      <c r="I67" s="169"/>
      <c r="J67" s="170">
        <f>J167</f>
        <v>0</v>
      </c>
      <c r="K67" s="171"/>
    </row>
    <row r="68" spans="2:12" s="9" customFormat="1" ht="19.899999999999999" customHeight="1">
      <c r="B68" s="165"/>
      <c r="C68" s="166"/>
      <c r="D68" s="167" t="s">
        <v>3246</v>
      </c>
      <c r="E68" s="168"/>
      <c r="F68" s="168"/>
      <c r="G68" s="168"/>
      <c r="H68" s="168"/>
      <c r="I68" s="169"/>
      <c r="J68" s="170">
        <f>J179</f>
        <v>0</v>
      </c>
      <c r="K68" s="171"/>
    </row>
    <row r="69" spans="2:12" s="1" customFormat="1" ht="21.75" customHeight="1">
      <c r="B69" s="41"/>
      <c r="C69" s="42"/>
      <c r="D69" s="42"/>
      <c r="E69" s="42"/>
      <c r="F69" s="42"/>
      <c r="G69" s="42"/>
      <c r="H69" s="42"/>
      <c r="I69" s="127"/>
      <c r="J69" s="42"/>
      <c r="K69" s="45"/>
    </row>
    <row r="70" spans="2:12" s="1" customFormat="1" ht="6.95" customHeight="1">
      <c r="B70" s="56"/>
      <c r="C70" s="57"/>
      <c r="D70" s="57"/>
      <c r="E70" s="57"/>
      <c r="F70" s="57"/>
      <c r="G70" s="57"/>
      <c r="H70" s="57"/>
      <c r="I70" s="148"/>
      <c r="J70" s="57"/>
      <c r="K70" s="58"/>
    </row>
    <row r="74" spans="2:12" s="1" customFormat="1" ht="6.95" customHeight="1">
      <c r="B74" s="59"/>
      <c r="C74" s="60"/>
      <c r="D74" s="60"/>
      <c r="E74" s="60"/>
      <c r="F74" s="60"/>
      <c r="G74" s="60"/>
      <c r="H74" s="60"/>
      <c r="I74" s="151"/>
      <c r="J74" s="60"/>
      <c r="K74" s="60"/>
      <c r="L74" s="61"/>
    </row>
    <row r="75" spans="2:12" s="1" customFormat="1" ht="36.950000000000003" customHeight="1">
      <c r="B75" s="41"/>
      <c r="C75" s="62" t="s">
        <v>163</v>
      </c>
      <c r="D75" s="63"/>
      <c r="E75" s="63"/>
      <c r="F75" s="63"/>
      <c r="G75" s="63"/>
      <c r="H75" s="63"/>
      <c r="I75" s="172"/>
      <c r="J75" s="63"/>
      <c r="K75" s="63"/>
      <c r="L75" s="61"/>
    </row>
    <row r="76" spans="2:12" s="1" customFormat="1" ht="6.95" customHeight="1">
      <c r="B76" s="41"/>
      <c r="C76" s="63"/>
      <c r="D76" s="63"/>
      <c r="E76" s="63"/>
      <c r="F76" s="63"/>
      <c r="G76" s="63"/>
      <c r="H76" s="63"/>
      <c r="I76" s="172"/>
      <c r="J76" s="63"/>
      <c r="K76" s="63"/>
      <c r="L76" s="61"/>
    </row>
    <row r="77" spans="2:12" s="1" customFormat="1" ht="14.45" customHeight="1">
      <c r="B77" s="41"/>
      <c r="C77" s="65" t="s">
        <v>18</v>
      </c>
      <c r="D77" s="63"/>
      <c r="E77" s="63"/>
      <c r="F77" s="63"/>
      <c r="G77" s="63"/>
      <c r="H77" s="63"/>
      <c r="I77" s="172"/>
      <c r="J77" s="63"/>
      <c r="K77" s="63"/>
      <c r="L77" s="61"/>
    </row>
    <row r="78" spans="2:12" s="1" customFormat="1" ht="22.5" customHeight="1">
      <c r="B78" s="41"/>
      <c r="C78" s="63"/>
      <c r="D78" s="63"/>
      <c r="E78" s="407" t="str">
        <f>E7</f>
        <v>Gymnázium Litomyšl - Modernizace laboratoří přírodovědných předmětů - PP</v>
      </c>
      <c r="F78" s="408"/>
      <c r="G78" s="408"/>
      <c r="H78" s="408"/>
      <c r="I78" s="172"/>
      <c r="J78" s="63"/>
      <c r="K78" s="63"/>
      <c r="L78" s="61"/>
    </row>
    <row r="79" spans="2:12">
      <c r="B79" s="28"/>
      <c r="C79" s="65" t="s">
        <v>114</v>
      </c>
      <c r="D79" s="173"/>
      <c r="E79" s="173"/>
      <c r="F79" s="173"/>
      <c r="G79" s="173"/>
      <c r="H79" s="173"/>
      <c r="J79" s="173"/>
      <c r="K79" s="173"/>
      <c r="L79" s="174"/>
    </row>
    <row r="80" spans="2:12" s="1" customFormat="1" ht="22.5" customHeight="1">
      <c r="B80" s="41"/>
      <c r="C80" s="63"/>
      <c r="D80" s="63"/>
      <c r="E80" s="407" t="s">
        <v>115</v>
      </c>
      <c r="F80" s="409"/>
      <c r="G80" s="409"/>
      <c r="H80" s="409"/>
      <c r="I80" s="172"/>
      <c r="J80" s="63"/>
      <c r="K80" s="63"/>
      <c r="L80" s="61"/>
    </row>
    <row r="81" spans="2:65" s="1" customFormat="1" ht="14.45" customHeight="1">
      <c r="B81" s="41"/>
      <c r="C81" s="65" t="s">
        <v>116</v>
      </c>
      <c r="D81" s="63"/>
      <c r="E81" s="63"/>
      <c r="F81" s="63"/>
      <c r="G81" s="63"/>
      <c r="H81" s="63"/>
      <c r="I81" s="172"/>
      <c r="J81" s="63"/>
      <c r="K81" s="63"/>
      <c r="L81" s="61"/>
    </row>
    <row r="82" spans="2:65" s="1" customFormat="1" ht="23.25" customHeight="1">
      <c r="B82" s="41"/>
      <c r="C82" s="63"/>
      <c r="D82" s="63"/>
      <c r="E82" s="379" t="str">
        <f>E11</f>
        <v>06 - Zeleň</v>
      </c>
      <c r="F82" s="409"/>
      <c r="G82" s="409"/>
      <c r="H82" s="409"/>
      <c r="I82" s="172"/>
      <c r="J82" s="63"/>
      <c r="K82" s="63"/>
      <c r="L82" s="61"/>
    </row>
    <row r="83" spans="2:65" s="1" customFormat="1" ht="6.95" customHeight="1">
      <c r="B83" s="41"/>
      <c r="C83" s="63"/>
      <c r="D83" s="63"/>
      <c r="E83" s="63"/>
      <c r="F83" s="63"/>
      <c r="G83" s="63"/>
      <c r="H83" s="63"/>
      <c r="I83" s="172"/>
      <c r="J83" s="63"/>
      <c r="K83" s="63"/>
      <c r="L83" s="61"/>
    </row>
    <row r="84" spans="2:65" s="1" customFormat="1" ht="18" customHeight="1">
      <c r="B84" s="41"/>
      <c r="C84" s="65" t="s">
        <v>25</v>
      </c>
      <c r="D84" s="63"/>
      <c r="E84" s="63"/>
      <c r="F84" s="175" t="str">
        <f>F14</f>
        <v>Litomyšl</v>
      </c>
      <c r="G84" s="63"/>
      <c r="H84" s="63"/>
      <c r="I84" s="176" t="s">
        <v>27</v>
      </c>
      <c r="J84" s="73" t="str">
        <f>IF(J14="","",J14)</f>
        <v>20.2.2017</v>
      </c>
      <c r="K84" s="63"/>
      <c r="L84" s="61"/>
    </row>
    <row r="85" spans="2:65" s="1" customFormat="1" ht="6.95" customHeight="1">
      <c r="B85" s="41"/>
      <c r="C85" s="63"/>
      <c r="D85" s="63"/>
      <c r="E85" s="63"/>
      <c r="F85" s="63"/>
      <c r="G85" s="63"/>
      <c r="H85" s="63"/>
      <c r="I85" s="172"/>
      <c r="J85" s="63"/>
      <c r="K85" s="63"/>
      <c r="L85" s="61"/>
    </row>
    <row r="86" spans="2:65" s="1" customFormat="1">
      <c r="B86" s="41"/>
      <c r="C86" s="65" t="s">
        <v>31</v>
      </c>
      <c r="D86" s="63"/>
      <c r="E86" s="63"/>
      <c r="F86" s="175" t="str">
        <f>E17</f>
        <v>Pardubický kraj, Komenského náměstí 125, Pardubice</v>
      </c>
      <c r="G86" s="63"/>
      <c r="H86" s="63"/>
      <c r="I86" s="176" t="s">
        <v>37</v>
      </c>
      <c r="J86" s="175" t="str">
        <f>E23</f>
        <v>KIP spol. s r.o., Toulovcovo náměstí 156</v>
      </c>
      <c r="K86" s="63"/>
      <c r="L86" s="61"/>
    </row>
    <row r="87" spans="2:65" s="1" customFormat="1" ht="14.45" customHeight="1">
      <c r="B87" s="41"/>
      <c r="C87" s="65" t="s">
        <v>35</v>
      </c>
      <c r="D87" s="63"/>
      <c r="E87" s="63"/>
      <c r="F87" s="175" t="str">
        <f>IF(E20="","",E20)</f>
        <v/>
      </c>
      <c r="G87" s="63"/>
      <c r="H87" s="63"/>
      <c r="I87" s="172"/>
      <c r="J87" s="63"/>
      <c r="K87" s="63"/>
      <c r="L87" s="61"/>
    </row>
    <row r="88" spans="2:65" s="1" customFormat="1" ht="10.35" customHeight="1">
      <c r="B88" s="41"/>
      <c r="C88" s="63"/>
      <c r="D88" s="63"/>
      <c r="E88" s="63"/>
      <c r="F88" s="63"/>
      <c r="G88" s="63"/>
      <c r="H88" s="63"/>
      <c r="I88" s="172"/>
      <c r="J88" s="63"/>
      <c r="K88" s="63"/>
      <c r="L88" s="61"/>
    </row>
    <row r="89" spans="2:65" s="10" customFormat="1" ht="29.25" customHeight="1">
      <c r="B89" s="177"/>
      <c r="C89" s="178" t="s">
        <v>164</v>
      </c>
      <c r="D89" s="179" t="s">
        <v>61</v>
      </c>
      <c r="E89" s="179" t="s">
        <v>57</v>
      </c>
      <c r="F89" s="179" t="s">
        <v>165</v>
      </c>
      <c r="G89" s="179" t="s">
        <v>166</v>
      </c>
      <c r="H89" s="179" t="s">
        <v>167</v>
      </c>
      <c r="I89" s="180" t="s">
        <v>168</v>
      </c>
      <c r="J89" s="179" t="s">
        <v>120</v>
      </c>
      <c r="K89" s="181" t="s">
        <v>169</v>
      </c>
      <c r="L89" s="182"/>
      <c r="M89" s="81" t="s">
        <v>170</v>
      </c>
      <c r="N89" s="82" t="s">
        <v>46</v>
      </c>
      <c r="O89" s="82" t="s">
        <v>171</v>
      </c>
      <c r="P89" s="82" t="s">
        <v>172</v>
      </c>
      <c r="Q89" s="82" t="s">
        <v>173</v>
      </c>
      <c r="R89" s="82" t="s">
        <v>174</v>
      </c>
      <c r="S89" s="82" t="s">
        <v>175</v>
      </c>
      <c r="T89" s="83" t="s">
        <v>176</v>
      </c>
    </row>
    <row r="90" spans="2:65" s="1" customFormat="1" ht="29.25" customHeight="1">
      <c r="B90" s="41"/>
      <c r="C90" s="87" t="s">
        <v>121</v>
      </c>
      <c r="D90" s="63"/>
      <c r="E90" s="63"/>
      <c r="F90" s="63"/>
      <c r="G90" s="63"/>
      <c r="H90" s="63"/>
      <c r="I90" s="172"/>
      <c r="J90" s="183">
        <f>BK90</f>
        <v>0</v>
      </c>
      <c r="K90" s="63"/>
      <c r="L90" s="61"/>
      <c r="M90" s="84"/>
      <c r="N90" s="85"/>
      <c r="O90" s="85"/>
      <c r="P90" s="184">
        <f>P91+P132</f>
        <v>0</v>
      </c>
      <c r="Q90" s="85"/>
      <c r="R90" s="184">
        <f>R91+R132</f>
        <v>8.0756700000000006</v>
      </c>
      <c r="S90" s="85"/>
      <c r="T90" s="185">
        <f>T91+T132</f>
        <v>0</v>
      </c>
      <c r="AT90" s="24" t="s">
        <v>75</v>
      </c>
      <c r="AU90" s="24" t="s">
        <v>122</v>
      </c>
      <c r="BK90" s="186">
        <f>BK91+BK132</f>
        <v>0</v>
      </c>
    </row>
    <row r="91" spans="2:65" s="11" customFormat="1" ht="37.35" customHeight="1">
      <c r="B91" s="187"/>
      <c r="C91" s="188"/>
      <c r="D91" s="189" t="s">
        <v>75</v>
      </c>
      <c r="E91" s="190" t="s">
        <v>747</v>
      </c>
      <c r="F91" s="190" t="s">
        <v>747</v>
      </c>
      <c r="G91" s="188"/>
      <c r="H91" s="188"/>
      <c r="I91" s="191"/>
      <c r="J91" s="192">
        <f>BK91</f>
        <v>0</v>
      </c>
      <c r="K91" s="188"/>
      <c r="L91" s="193"/>
      <c r="M91" s="194"/>
      <c r="N91" s="195"/>
      <c r="O91" s="195"/>
      <c r="P91" s="196">
        <f>P92+P93</f>
        <v>0</v>
      </c>
      <c r="Q91" s="195"/>
      <c r="R91" s="196">
        <f>R92+R93</f>
        <v>0</v>
      </c>
      <c r="S91" s="195"/>
      <c r="T91" s="197">
        <f>T92+T93</f>
        <v>0</v>
      </c>
      <c r="AR91" s="198" t="s">
        <v>84</v>
      </c>
      <c r="AT91" s="199" t="s">
        <v>75</v>
      </c>
      <c r="AU91" s="199" t="s">
        <v>76</v>
      </c>
      <c r="AY91" s="198" t="s">
        <v>179</v>
      </c>
      <c r="BK91" s="200">
        <f>BK92+BK93</f>
        <v>0</v>
      </c>
    </row>
    <row r="92" spans="2:65" s="11" customFormat="1" ht="19.899999999999999" customHeight="1">
      <c r="B92" s="187"/>
      <c r="C92" s="188"/>
      <c r="D92" s="189" t="s">
        <v>75</v>
      </c>
      <c r="E92" s="281" t="s">
        <v>24</v>
      </c>
      <c r="F92" s="281" t="s">
        <v>181</v>
      </c>
      <c r="G92" s="188"/>
      <c r="H92" s="188"/>
      <c r="I92" s="191"/>
      <c r="J92" s="282">
        <f>BK92</f>
        <v>0</v>
      </c>
      <c r="K92" s="188"/>
      <c r="L92" s="193"/>
      <c r="M92" s="194"/>
      <c r="N92" s="195"/>
      <c r="O92" s="195"/>
      <c r="P92" s="196">
        <v>0</v>
      </c>
      <c r="Q92" s="195"/>
      <c r="R92" s="196">
        <v>0</v>
      </c>
      <c r="S92" s="195"/>
      <c r="T92" s="197">
        <v>0</v>
      </c>
      <c r="AR92" s="198" t="s">
        <v>24</v>
      </c>
      <c r="AT92" s="199" t="s">
        <v>75</v>
      </c>
      <c r="AU92" s="199" t="s">
        <v>24</v>
      </c>
      <c r="AY92" s="198" t="s">
        <v>179</v>
      </c>
      <c r="BK92" s="200">
        <v>0</v>
      </c>
    </row>
    <row r="93" spans="2:65" s="11" customFormat="1" ht="19.899999999999999" customHeight="1">
      <c r="B93" s="187"/>
      <c r="C93" s="188"/>
      <c r="D93" s="201" t="s">
        <v>75</v>
      </c>
      <c r="E93" s="202" t="s">
        <v>96</v>
      </c>
      <c r="F93" s="202" t="s">
        <v>3247</v>
      </c>
      <c r="G93" s="188"/>
      <c r="H93" s="188"/>
      <c r="I93" s="191"/>
      <c r="J93" s="203">
        <f>BK93</f>
        <v>0</v>
      </c>
      <c r="K93" s="188"/>
      <c r="L93" s="193"/>
      <c r="M93" s="194"/>
      <c r="N93" s="195"/>
      <c r="O93" s="195"/>
      <c r="P93" s="196">
        <f>SUM(P94:P131)</f>
        <v>0</v>
      </c>
      <c r="Q93" s="195"/>
      <c r="R93" s="196">
        <f>SUM(R94:R131)</f>
        <v>0</v>
      </c>
      <c r="S93" s="195"/>
      <c r="T93" s="197">
        <f>SUM(T94:T131)</f>
        <v>0</v>
      </c>
      <c r="AR93" s="198" t="s">
        <v>84</v>
      </c>
      <c r="AT93" s="199" t="s">
        <v>75</v>
      </c>
      <c r="AU93" s="199" t="s">
        <v>24</v>
      </c>
      <c r="AY93" s="198" t="s">
        <v>179</v>
      </c>
      <c r="BK93" s="200">
        <f>SUM(BK94:BK131)</f>
        <v>0</v>
      </c>
    </row>
    <row r="94" spans="2:65" s="1" customFormat="1" ht="31.5" customHeight="1">
      <c r="B94" s="41"/>
      <c r="C94" s="204" t="s">
        <v>24</v>
      </c>
      <c r="D94" s="204" t="s">
        <v>182</v>
      </c>
      <c r="E94" s="205" t="s">
        <v>3248</v>
      </c>
      <c r="F94" s="206" t="s">
        <v>3249</v>
      </c>
      <c r="G94" s="207" t="s">
        <v>185</v>
      </c>
      <c r="H94" s="208">
        <v>6</v>
      </c>
      <c r="I94" s="209"/>
      <c r="J94" s="210">
        <f>ROUND(I94*H94,2)</f>
        <v>0</v>
      </c>
      <c r="K94" s="206" t="s">
        <v>186</v>
      </c>
      <c r="L94" s="61"/>
      <c r="M94" s="211" t="s">
        <v>22</v>
      </c>
      <c r="N94" s="212" t="s">
        <v>47</v>
      </c>
      <c r="O94" s="42"/>
      <c r="P94" s="213">
        <f>O94*H94</f>
        <v>0</v>
      </c>
      <c r="Q94" s="213">
        <v>0</v>
      </c>
      <c r="R94" s="213">
        <f>Q94*H94</f>
        <v>0</v>
      </c>
      <c r="S94" s="213">
        <v>0</v>
      </c>
      <c r="T94" s="214">
        <f>S94*H94</f>
        <v>0</v>
      </c>
      <c r="AR94" s="24" t="s">
        <v>187</v>
      </c>
      <c r="AT94" s="24" t="s">
        <v>182</v>
      </c>
      <c r="AU94" s="24" t="s">
        <v>84</v>
      </c>
      <c r="AY94" s="24" t="s">
        <v>179</v>
      </c>
      <c r="BE94" s="215">
        <f>IF(N94="základní",J94,0)</f>
        <v>0</v>
      </c>
      <c r="BF94" s="215">
        <f>IF(N94="snížená",J94,0)</f>
        <v>0</v>
      </c>
      <c r="BG94" s="215">
        <f>IF(N94="zákl. přenesená",J94,0)</f>
        <v>0</v>
      </c>
      <c r="BH94" s="215">
        <f>IF(N94="sníž. přenesená",J94,0)</f>
        <v>0</v>
      </c>
      <c r="BI94" s="215">
        <f>IF(N94="nulová",J94,0)</f>
        <v>0</v>
      </c>
      <c r="BJ94" s="24" t="s">
        <v>24</v>
      </c>
      <c r="BK94" s="215">
        <f>ROUND(I94*H94,2)</f>
        <v>0</v>
      </c>
      <c r="BL94" s="24" t="s">
        <v>187</v>
      </c>
      <c r="BM94" s="24" t="s">
        <v>3250</v>
      </c>
    </row>
    <row r="95" spans="2:65" s="1" customFormat="1" ht="216">
      <c r="B95" s="41"/>
      <c r="C95" s="63"/>
      <c r="D95" s="230" t="s">
        <v>2203</v>
      </c>
      <c r="E95" s="63"/>
      <c r="F95" s="275" t="s">
        <v>3251</v>
      </c>
      <c r="G95" s="63"/>
      <c r="H95" s="63"/>
      <c r="I95" s="172"/>
      <c r="J95" s="63"/>
      <c r="K95" s="63"/>
      <c r="L95" s="61"/>
      <c r="M95" s="268"/>
      <c r="N95" s="42"/>
      <c r="O95" s="42"/>
      <c r="P95" s="42"/>
      <c r="Q95" s="42"/>
      <c r="R95" s="42"/>
      <c r="S95" s="42"/>
      <c r="T95" s="78"/>
      <c r="AT95" s="24" t="s">
        <v>2203</v>
      </c>
      <c r="AU95" s="24" t="s">
        <v>84</v>
      </c>
    </row>
    <row r="96" spans="2:65" s="1" customFormat="1" ht="31.5" customHeight="1">
      <c r="B96" s="41"/>
      <c r="C96" s="204" t="s">
        <v>84</v>
      </c>
      <c r="D96" s="204" t="s">
        <v>182</v>
      </c>
      <c r="E96" s="205" t="s">
        <v>3252</v>
      </c>
      <c r="F96" s="206" t="s">
        <v>3253</v>
      </c>
      <c r="G96" s="207" t="s">
        <v>185</v>
      </c>
      <c r="H96" s="208">
        <v>56</v>
      </c>
      <c r="I96" s="209"/>
      <c r="J96" s="210">
        <f>ROUND(I96*H96,2)</f>
        <v>0</v>
      </c>
      <c r="K96" s="206" t="s">
        <v>186</v>
      </c>
      <c r="L96" s="61"/>
      <c r="M96" s="211" t="s">
        <v>22</v>
      </c>
      <c r="N96" s="212" t="s">
        <v>47</v>
      </c>
      <c r="O96" s="42"/>
      <c r="P96" s="213">
        <f>O96*H96</f>
        <v>0</v>
      </c>
      <c r="Q96" s="213">
        <v>0</v>
      </c>
      <c r="R96" s="213">
        <f>Q96*H96</f>
        <v>0</v>
      </c>
      <c r="S96" s="213">
        <v>0</v>
      </c>
      <c r="T96" s="214">
        <f>S96*H96</f>
        <v>0</v>
      </c>
      <c r="AR96" s="24" t="s">
        <v>187</v>
      </c>
      <c r="AT96" s="24" t="s">
        <v>182</v>
      </c>
      <c r="AU96" s="24" t="s">
        <v>84</v>
      </c>
      <c r="AY96" s="24" t="s">
        <v>179</v>
      </c>
      <c r="BE96" s="215">
        <f>IF(N96="základní",J96,0)</f>
        <v>0</v>
      </c>
      <c r="BF96" s="215">
        <f>IF(N96="snížená",J96,0)</f>
        <v>0</v>
      </c>
      <c r="BG96" s="215">
        <f>IF(N96="zákl. přenesená",J96,0)</f>
        <v>0</v>
      </c>
      <c r="BH96" s="215">
        <f>IF(N96="sníž. přenesená",J96,0)</f>
        <v>0</v>
      </c>
      <c r="BI96" s="215">
        <f>IF(N96="nulová",J96,0)</f>
        <v>0</v>
      </c>
      <c r="BJ96" s="24" t="s">
        <v>24</v>
      </c>
      <c r="BK96" s="215">
        <f>ROUND(I96*H96,2)</f>
        <v>0</v>
      </c>
      <c r="BL96" s="24" t="s">
        <v>187</v>
      </c>
      <c r="BM96" s="24" t="s">
        <v>3254</v>
      </c>
    </row>
    <row r="97" spans="2:65" s="1" customFormat="1" ht="216">
      <c r="B97" s="41"/>
      <c r="C97" s="63"/>
      <c r="D97" s="230" t="s">
        <v>2203</v>
      </c>
      <c r="E97" s="63"/>
      <c r="F97" s="275" t="s">
        <v>3251</v>
      </c>
      <c r="G97" s="63"/>
      <c r="H97" s="63"/>
      <c r="I97" s="172"/>
      <c r="J97" s="63"/>
      <c r="K97" s="63"/>
      <c r="L97" s="61"/>
      <c r="M97" s="268"/>
      <c r="N97" s="42"/>
      <c r="O97" s="42"/>
      <c r="P97" s="42"/>
      <c r="Q97" s="42"/>
      <c r="R97" s="42"/>
      <c r="S97" s="42"/>
      <c r="T97" s="78"/>
      <c r="AT97" s="24" t="s">
        <v>2203</v>
      </c>
      <c r="AU97" s="24" t="s">
        <v>84</v>
      </c>
    </row>
    <row r="98" spans="2:65" s="1" customFormat="1" ht="31.5" customHeight="1">
      <c r="B98" s="41"/>
      <c r="C98" s="204" t="s">
        <v>187</v>
      </c>
      <c r="D98" s="204" t="s">
        <v>182</v>
      </c>
      <c r="E98" s="205" t="s">
        <v>3255</v>
      </c>
      <c r="F98" s="206" t="s">
        <v>3256</v>
      </c>
      <c r="G98" s="207" t="s">
        <v>328</v>
      </c>
      <c r="H98" s="208">
        <v>339</v>
      </c>
      <c r="I98" s="209"/>
      <c r="J98" s="210">
        <f>ROUND(I98*H98,2)</f>
        <v>0</v>
      </c>
      <c r="K98" s="206" t="s">
        <v>186</v>
      </c>
      <c r="L98" s="61"/>
      <c r="M98" s="211" t="s">
        <v>22</v>
      </c>
      <c r="N98" s="212" t="s">
        <v>47</v>
      </c>
      <c r="O98" s="42"/>
      <c r="P98" s="213">
        <f>O98*H98</f>
        <v>0</v>
      </c>
      <c r="Q98" s="213">
        <v>0</v>
      </c>
      <c r="R98" s="213">
        <f>Q98*H98</f>
        <v>0</v>
      </c>
      <c r="S98" s="213">
        <v>0</v>
      </c>
      <c r="T98" s="214">
        <f>S98*H98</f>
        <v>0</v>
      </c>
      <c r="AR98" s="24" t="s">
        <v>187</v>
      </c>
      <c r="AT98" s="24" t="s">
        <v>182</v>
      </c>
      <c r="AU98" s="24" t="s">
        <v>84</v>
      </c>
      <c r="AY98" s="24" t="s">
        <v>179</v>
      </c>
      <c r="BE98" s="215">
        <f>IF(N98="základní",J98,0)</f>
        <v>0</v>
      </c>
      <c r="BF98" s="215">
        <f>IF(N98="snížená",J98,0)</f>
        <v>0</v>
      </c>
      <c r="BG98" s="215">
        <f>IF(N98="zákl. přenesená",J98,0)</f>
        <v>0</v>
      </c>
      <c r="BH98" s="215">
        <f>IF(N98="sníž. přenesená",J98,0)</f>
        <v>0</v>
      </c>
      <c r="BI98" s="215">
        <f>IF(N98="nulová",J98,0)</f>
        <v>0</v>
      </c>
      <c r="BJ98" s="24" t="s">
        <v>24</v>
      </c>
      <c r="BK98" s="215">
        <f>ROUND(I98*H98,2)</f>
        <v>0</v>
      </c>
      <c r="BL98" s="24" t="s">
        <v>187</v>
      </c>
      <c r="BM98" s="24" t="s">
        <v>3257</v>
      </c>
    </row>
    <row r="99" spans="2:65" s="1" customFormat="1" ht="81">
      <c r="B99" s="41"/>
      <c r="C99" s="63"/>
      <c r="D99" s="230" t="s">
        <v>2203</v>
      </c>
      <c r="E99" s="63"/>
      <c r="F99" s="275" t="s">
        <v>3258</v>
      </c>
      <c r="G99" s="63"/>
      <c r="H99" s="63"/>
      <c r="I99" s="172"/>
      <c r="J99" s="63"/>
      <c r="K99" s="63"/>
      <c r="L99" s="61"/>
      <c r="M99" s="268"/>
      <c r="N99" s="42"/>
      <c r="O99" s="42"/>
      <c r="P99" s="42"/>
      <c r="Q99" s="42"/>
      <c r="R99" s="42"/>
      <c r="S99" s="42"/>
      <c r="T99" s="78"/>
      <c r="AT99" s="24" t="s">
        <v>2203</v>
      </c>
      <c r="AU99" s="24" t="s">
        <v>84</v>
      </c>
    </row>
    <row r="100" spans="2:65" s="1" customFormat="1" ht="31.5" customHeight="1">
      <c r="B100" s="41"/>
      <c r="C100" s="204" t="s">
        <v>203</v>
      </c>
      <c r="D100" s="204" t="s">
        <v>182</v>
      </c>
      <c r="E100" s="205" t="s">
        <v>3259</v>
      </c>
      <c r="F100" s="206" t="s">
        <v>3260</v>
      </c>
      <c r="G100" s="207" t="s">
        <v>328</v>
      </c>
      <c r="H100" s="208">
        <v>3</v>
      </c>
      <c r="I100" s="209"/>
      <c r="J100" s="210">
        <f>ROUND(I100*H100,2)</f>
        <v>0</v>
      </c>
      <c r="K100" s="206" t="s">
        <v>186</v>
      </c>
      <c r="L100" s="61"/>
      <c r="M100" s="211" t="s">
        <v>22</v>
      </c>
      <c r="N100" s="212" t="s">
        <v>47</v>
      </c>
      <c r="O100" s="42"/>
      <c r="P100" s="213">
        <f>O100*H100</f>
        <v>0</v>
      </c>
      <c r="Q100" s="213">
        <v>0</v>
      </c>
      <c r="R100" s="213">
        <f>Q100*H100</f>
        <v>0</v>
      </c>
      <c r="S100" s="213">
        <v>0</v>
      </c>
      <c r="T100" s="214">
        <f>S100*H100</f>
        <v>0</v>
      </c>
      <c r="AR100" s="24" t="s">
        <v>187</v>
      </c>
      <c r="AT100" s="24" t="s">
        <v>182</v>
      </c>
      <c r="AU100" s="24" t="s">
        <v>84</v>
      </c>
      <c r="AY100" s="24" t="s">
        <v>179</v>
      </c>
      <c r="BE100" s="215">
        <f>IF(N100="základní",J100,0)</f>
        <v>0</v>
      </c>
      <c r="BF100" s="215">
        <f>IF(N100="snížená",J100,0)</f>
        <v>0</v>
      </c>
      <c r="BG100" s="215">
        <f>IF(N100="zákl. přenesená",J100,0)</f>
        <v>0</v>
      </c>
      <c r="BH100" s="215">
        <f>IF(N100="sníž. přenesená",J100,0)</f>
        <v>0</v>
      </c>
      <c r="BI100" s="215">
        <f>IF(N100="nulová",J100,0)</f>
        <v>0</v>
      </c>
      <c r="BJ100" s="24" t="s">
        <v>24</v>
      </c>
      <c r="BK100" s="215">
        <f>ROUND(I100*H100,2)</f>
        <v>0</v>
      </c>
      <c r="BL100" s="24" t="s">
        <v>187</v>
      </c>
      <c r="BM100" s="24" t="s">
        <v>3261</v>
      </c>
    </row>
    <row r="101" spans="2:65" s="1" customFormat="1" ht="81">
      <c r="B101" s="41"/>
      <c r="C101" s="63"/>
      <c r="D101" s="230" t="s">
        <v>2203</v>
      </c>
      <c r="E101" s="63"/>
      <c r="F101" s="275" t="s">
        <v>3258</v>
      </c>
      <c r="G101" s="63"/>
      <c r="H101" s="63"/>
      <c r="I101" s="172"/>
      <c r="J101" s="63"/>
      <c r="K101" s="63"/>
      <c r="L101" s="61"/>
      <c r="M101" s="268"/>
      <c r="N101" s="42"/>
      <c r="O101" s="42"/>
      <c r="P101" s="42"/>
      <c r="Q101" s="42"/>
      <c r="R101" s="42"/>
      <c r="S101" s="42"/>
      <c r="T101" s="78"/>
      <c r="AT101" s="24" t="s">
        <v>2203</v>
      </c>
      <c r="AU101" s="24" t="s">
        <v>84</v>
      </c>
    </row>
    <row r="102" spans="2:65" s="1" customFormat="1" ht="31.5" customHeight="1">
      <c r="B102" s="41"/>
      <c r="C102" s="204" t="s">
        <v>195</v>
      </c>
      <c r="D102" s="204" t="s">
        <v>182</v>
      </c>
      <c r="E102" s="205" t="s">
        <v>3262</v>
      </c>
      <c r="F102" s="206" t="s">
        <v>3263</v>
      </c>
      <c r="G102" s="207" t="s">
        <v>328</v>
      </c>
      <c r="H102" s="208">
        <v>25</v>
      </c>
      <c r="I102" s="209"/>
      <c r="J102" s="210">
        <f>ROUND(I102*H102,2)</f>
        <v>0</v>
      </c>
      <c r="K102" s="206" t="s">
        <v>186</v>
      </c>
      <c r="L102" s="61"/>
      <c r="M102" s="211" t="s">
        <v>22</v>
      </c>
      <c r="N102" s="212" t="s">
        <v>47</v>
      </c>
      <c r="O102" s="42"/>
      <c r="P102" s="213">
        <f>O102*H102</f>
        <v>0</v>
      </c>
      <c r="Q102" s="213">
        <v>0</v>
      </c>
      <c r="R102" s="213">
        <f>Q102*H102</f>
        <v>0</v>
      </c>
      <c r="S102" s="213">
        <v>0</v>
      </c>
      <c r="T102" s="214">
        <f>S102*H102</f>
        <v>0</v>
      </c>
      <c r="AR102" s="24" t="s">
        <v>187</v>
      </c>
      <c r="AT102" s="24" t="s">
        <v>182</v>
      </c>
      <c r="AU102" s="24" t="s">
        <v>84</v>
      </c>
      <c r="AY102" s="24" t="s">
        <v>179</v>
      </c>
      <c r="BE102" s="215">
        <f>IF(N102="základní",J102,0)</f>
        <v>0</v>
      </c>
      <c r="BF102" s="215">
        <f>IF(N102="snížená",J102,0)</f>
        <v>0</v>
      </c>
      <c r="BG102" s="215">
        <f>IF(N102="zákl. přenesená",J102,0)</f>
        <v>0</v>
      </c>
      <c r="BH102" s="215">
        <f>IF(N102="sníž. přenesená",J102,0)</f>
        <v>0</v>
      </c>
      <c r="BI102" s="215">
        <f>IF(N102="nulová",J102,0)</f>
        <v>0</v>
      </c>
      <c r="BJ102" s="24" t="s">
        <v>24</v>
      </c>
      <c r="BK102" s="215">
        <f>ROUND(I102*H102,2)</f>
        <v>0</v>
      </c>
      <c r="BL102" s="24" t="s">
        <v>187</v>
      </c>
      <c r="BM102" s="24" t="s">
        <v>3264</v>
      </c>
    </row>
    <row r="103" spans="2:65" s="1" customFormat="1" ht="81">
      <c r="B103" s="41"/>
      <c r="C103" s="63"/>
      <c r="D103" s="218" t="s">
        <v>2203</v>
      </c>
      <c r="E103" s="63"/>
      <c r="F103" s="267" t="s">
        <v>3265</v>
      </c>
      <c r="G103" s="63"/>
      <c r="H103" s="63"/>
      <c r="I103" s="172"/>
      <c r="J103" s="63"/>
      <c r="K103" s="63"/>
      <c r="L103" s="61"/>
      <c r="M103" s="268"/>
      <c r="N103" s="42"/>
      <c r="O103" s="42"/>
      <c r="P103" s="42"/>
      <c r="Q103" s="42"/>
      <c r="R103" s="42"/>
      <c r="S103" s="42"/>
      <c r="T103" s="78"/>
      <c r="AT103" s="24" t="s">
        <v>2203</v>
      </c>
      <c r="AU103" s="24" t="s">
        <v>84</v>
      </c>
    </row>
    <row r="104" spans="2:65" s="1" customFormat="1" ht="27">
      <c r="B104" s="41"/>
      <c r="C104" s="63"/>
      <c r="D104" s="230" t="s">
        <v>936</v>
      </c>
      <c r="E104" s="63"/>
      <c r="F104" s="275" t="s">
        <v>3266</v>
      </c>
      <c r="G104" s="63"/>
      <c r="H104" s="63"/>
      <c r="I104" s="172"/>
      <c r="J104" s="63"/>
      <c r="K104" s="63"/>
      <c r="L104" s="61"/>
      <c r="M104" s="268"/>
      <c r="N104" s="42"/>
      <c r="O104" s="42"/>
      <c r="P104" s="42"/>
      <c r="Q104" s="42"/>
      <c r="R104" s="42"/>
      <c r="S104" s="42"/>
      <c r="T104" s="78"/>
      <c r="AT104" s="24" t="s">
        <v>936</v>
      </c>
      <c r="AU104" s="24" t="s">
        <v>84</v>
      </c>
    </row>
    <row r="105" spans="2:65" s="1" customFormat="1" ht="22.5" customHeight="1">
      <c r="B105" s="41"/>
      <c r="C105" s="204" t="s">
        <v>215</v>
      </c>
      <c r="D105" s="204" t="s">
        <v>182</v>
      </c>
      <c r="E105" s="205" t="s">
        <v>3267</v>
      </c>
      <c r="F105" s="206" t="s">
        <v>3268</v>
      </c>
      <c r="G105" s="207" t="s">
        <v>185</v>
      </c>
      <c r="H105" s="208">
        <v>78</v>
      </c>
      <c r="I105" s="209"/>
      <c r="J105" s="210">
        <f>ROUND(I105*H105,2)</f>
        <v>0</v>
      </c>
      <c r="K105" s="206" t="s">
        <v>186</v>
      </c>
      <c r="L105" s="61"/>
      <c r="M105" s="211" t="s">
        <v>22</v>
      </c>
      <c r="N105" s="212" t="s">
        <v>47</v>
      </c>
      <c r="O105" s="42"/>
      <c r="P105" s="213">
        <f>O105*H105</f>
        <v>0</v>
      </c>
      <c r="Q105" s="213">
        <v>0</v>
      </c>
      <c r="R105" s="213">
        <f>Q105*H105</f>
        <v>0</v>
      </c>
      <c r="S105" s="213">
        <v>0</v>
      </c>
      <c r="T105" s="214">
        <f>S105*H105</f>
        <v>0</v>
      </c>
      <c r="AR105" s="24" t="s">
        <v>187</v>
      </c>
      <c r="AT105" s="24" t="s">
        <v>182</v>
      </c>
      <c r="AU105" s="24" t="s">
        <v>84</v>
      </c>
      <c r="AY105" s="24" t="s">
        <v>179</v>
      </c>
      <c r="BE105" s="215">
        <f>IF(N105="základní",J105,0)</f>
        <v>0</v>
      </c>
      <c r="BF105" s="215">
        <f>IF(N105="snížená",J105,0)</f>
        <v>0</v>
      </c>
      <c r="BG105" s="215">
        <f>IF(N105="zákl. přenesená",J105,0)</f>
        <v>0</v>
      </c>
      <c r="BH105" s="215">
        <f>IF(N105="sníž. přenesená",J105,0)</f>
        <v>0</v>
      </c>
      <c r="BI105" s="215">
        <f>IF(N105="nulová",J105,0)</f>
        <v>0</v>
      </c>
      <c r="BJ105" s="24" t="s">
        <v>24</v>
      </c>
      <c r="BK105" s="215">
        <f>ROUND(I105*H105,2)</f>
        <v>0</v>
      </c>
      <c r="BL105" s="24" t="s">
        <v>187</v>
      </c>
      <c r="BM105" s="24" t="s">
        <v>3269</v>
      </c>
    </row>
    <row r="106" spans="2:65" s="1" customFormat="1" ht="54">
      <c r="B106" s="41"/>
      <c r="C106" s="63"/>
      <c r="D106" s="230" t="s">
        <v>2203</v>
      </c>
      <c r="E106" s="63"/>
      <c r="F106" s="275" t="s">
        <v>3270</v>
      </c>
      <c r="G106" s="63"/>
      <c r="H106" s="63"/>
      <c r="I106" s="172"/>
      <c r="J106" s="63"/>
      <c r="K106" s="63"/>
      <c r="L106" s="61"/>
      <c r="M106" s="268"/>
      <c r="N106" s="42"/>
      <c r="O106" s="42"/>
      <c r="P106" s="42"/>
      <c r="Q106" s="42"/>
      <c r="R106" s="42"/>
      <c r="S106" s="42"/>
      <c r="T106" s="78"/>
      <c r="AT106" s="24" t="s">
        <v>2203</v>
      </c>
      <c r="AU106" s="24" t="s">
        <v>84</v>
      </c>
    </row>
    <row r="107" spans="2:65" s="1" customFormat="1" ht="31.5" customHeight="1">
      <c r="B107" s="41"/>
      <c r="C107" s="204" t="s">
        <v>200</v>
      </c>
      <c r="D107" s="204" t="s">
        <v>182</v>
      </c>
      <c r="E107" s="205" t="s">
        <v>3271</v>
      </c>
      <c r="F107" s="206" t="s">
        <v>3272</v>
      </c>
      <c r="G107" s="207" t="s">
        <v>328</v>
      </c>
      <c r="H107" s="208">
        <v>120</v>
      </c>
      <c r="I107" s="209"/>
      <c r="J107" s="210">
        <f>ROUND(I107*H107,2)</f>
        <v>0</v>
      </c>
      <c r="K107" s="206" t="s">
        <v>186</v>
      </c>
      <c r="L107" s="61"/>
      <c r="M107" s="211" t="s">
        <v>22</v>
      </c>
      <c r="N107" s="212" t="s">
        <v>47</v>
      </c>
      <c r="O107" s="42"/>
      <c r="P107" s="213">
        <f>O107*H107</f>
        <v>0</v>
      </c>
      <c r="Q107" s="213">
        <v>0</v>
      </c>
      <c r="R107" s="213">
        <f>Q107*H107</f>
        <v>0</v>
      </c>
      <c r="S107" s="213">
        <v>0</v>
      </c>
      <c r="T107" s="214">
        <f>S107*H107</f>
        <v>0</v>
      </c>
      <c r="AR107" s="24" t="s">
        <v>187</v>
      </c>
      <c r="AT107" s="24" t="s">
        <v>182</v>
      </c>
      <c r="AU107" s="24" t="s">
        <v>84</v>
      </c>
      <c r="AY107" s="24" t="s">
        <v>179</v>
      </c>
      <c r="BE107" s="215">
        <f>IF(N107="základní",J107,0)</f>
        <v>0</v>
      </c>
      <c r="BF107" s="215">
        <f>IF(N107="snížená",J107,0)</f>
        <v>0</v>
      </c>
      <c r="BG107" s="215">
        <f>IF(N107="zákl. přenesená",J107,0)</f>
        <v>0</v>
      </c>
      <c r="BH107" s="215">
        <f>IF(N107="sníž. přenesená",J107,0)</f>
        <v>0</v>
      </c>
      <c r="BI107" s="215">
        <f>IF(N107="nulová",J107,0)</f>
        <v>0</v>
      </c>
      <c r="BJ107" s="24" t="s">
        <v>24</v>
      </c>
      <c r="BK107" s="215">
        <f>ROUND(I107*H107,2)</f>
        <v>0</v>
      </c>
      <c r="BL107" s="24" t="s">
        <v>187</v>
      </c>
      <c r="BM107" s="24" t="s">
        <v>3273</v>
      </c>
    </row>
    <row r="108" spans="2:65" s="1" customFormat="1" ht="67.5">
      <c r="B108" s="41"/>
      <c r="C108" s="63"/>
      <c r="D108" s="230" t="s">
        <v>2203</v>
      </c>
      <c r="E108" s="63"/>
      <c r="F108" s="275" t="s">
        <v>3274</v>
      </c>
      <c r="G108" s="63"/>
      <c r="H108" s="63"/>
      <c r="I108" s="172"/>
      <c r="J108" s="63"/>
      <c r="K108" s="63"/>
      <c r="L108" s="61"/>
      <c r="M108" s="268"/>
      <c r="N108" s="42"/>
      <c r="O108" s="42"/>
      <c r="P108" s="42"/>
      <c r="Q108" s="42"/>
      <c r="R108" s="42"/>
      <c r="S108" s="42"/>
      <c r="T108" s="78"/>
      <c r="AT108" s="24" t="s">
        <v>2203</v>
      </c>
      <c r="AU108" s="24" t="s">
        <v>84</v>
      </c>
    </row>
    <row r="109" spans="2:65" s="1" customFormat="1" ht="31.5" customHeight="1">
      <c r="B109" s="41"/>
      <c r="C109" s="204" t="s">
        <v>224</v>
      </c>
      <c r="D109" s="204" t="s">
        <v>182</v>
      </c>
      <c r="E109" s="205" t="s">
        <v>3275</v>
      </c>
      <c r="F109" s="206" t="s">
        <v>3276</v>
      </c>
      <c r="G109" s="207" t="s">
        <v>328</v>
      </c>
      <c r="H109" s="208">
        <v>314</v>
      </c>
      <c r="I109" s="209"/>
      <c r="J109" s="210">
        <f>ROUND(I109*H109,2)</f>
        <v>0</v>
      </c>
      <c r="K109" s="206" t="s">
        <v>186</v>
      </c>
      <c r="L109" s="61"/>
      <c r="M109" s="211" t="s">
        <v>22</v>
      </c>
      <c r="N109" s="212" t="s">
        <v>47</v>
      </c>
      <c r="O109" s="42"/>
      <c r="P109" s="213">
        <f>O109*H109</f>
        <v>0</v>
      </c>
      <c r="Q109" s="213">
        <v>0</v>
      </c>
      <c r="R109" s="213">
        <f>Q109*H109</f>
        <v>0</v>
      </c>
      <c r="S109" s="213">
        <v>0</v>
      </c>
      <c r="T109" s="214">
        <f>S109*H109</f>
        <v>0</v>
      </c>
      <c r="AR109" s="24" t="s">
        <v>187</v>
      </c>
      <c r="AT109" s="24" t="s">
        <v>182</v>
      </c>
      <c r="AU109" s="24" t="s">
        <v>84</v>
      </c>
      <c r="AY109" s="24" t="s">
        <v>179</v>
      </c>
      <c r="BE109" s="215">
        <f>IF(N109="základní",J109,0)</f>
        <v>0</v>
      </c>
      <c r="BF109" s="215">
        <f>IF(N109="snížená",J109,0)</f>
        <v>0</v>
      </c>
      <c r="BG109" s="215">
        <f>IF(N109="zákl. přenesená",J109,0)</f>
        <v>0</v>
      </c>
      <c r="BH109" s="215">
        <f>IF(N109="sníž. přenesená",J109,0)</f>
        <v>0</v>
      </c>
      <c r="BI109" s="215">
        <f>IF(N109="nulová",J109,0)</f>
        <v>0</v>
      </c>
      <c r="BJ109" s="24" t="s">
        <v>24</v>
      </c>
      <c r="BK109" s="215">
        <f>ROUND(I109*H109,2)</f>
        <v>0</v>
      </c>
      <c r="BL109" s="24" t="s">
        <v>187</v>
      </c>
      <c r="BM109" s="24" t="s">
        <v>3277</v>
      </c>
    </row>
    <row r="110" spans="2:65" s="1" customFormat="1" ht="67.5">
      <c r="B110" s="41"/>
      <c r="C110" s="63"/>
      <c r="D110" s="230" t="s">
        <v>2203</v>
      </c>
      <c r="E110" s="63"/>
      <c r="F110" s="275" t="s">
        <v>3274</v>
      </c>
      <c r="G110" s="63"/>
      <c r="H110" s="63"/>
      <c r="I110" s="172"/>
      <c r="J110" s="63"/>
      <c r="K110" s="63"/>
      <c r="L110" s="61"/>
      <c r="M110" s="268"/>
      <c r="N110" s="42"/>
      <c r="O110" s="42"/>
      <c r="P110" s="42"/>
      <c r="Q110" s="42"/>
      <c r="R110" s="42"/>
      <c r="S110" s="42"/>
      <c r="T110" s="78"/>
      <c r="AT110" s="24" t="s">
        <v>2203</v>
      </c>
      <c r="AU110" s="24" t="s">
        <v>84</v>
      </c>
    </row>
    <row r="111" spans="2:65" s="1" customFormat="1" ht="31.5" customHeight="1">
      <c r="B111" s="41"/>
      <c r="C111" s="204" t="s">
        <v>29</v>
      </c>
      <c r="D111" s="204" t="s">
        <v>182</v>
      </c>
      <c r="E111" s="205" t="s">
        <v>3278</v>
      </c>
      <c r="F111" s="206" t="s">
        <v>3279</v>
      </c>
      <c r="G111" s="207" t="s">
        <v>328</v>
      </c>
      <c r="H111" s="208">
        <v>50</v>
      </c>
      <c r="I111" s="209"/>
      <c r="J111" s="210">
        <f>ROUND(I111*H111,2)</f>
        <v>0</v>
      </c>
      <c r="K111" s="206" t="s">
        <v>186</v>
      </c>
      <c r="L111" s="61"/>
      <c r="M111" s="211" t="s">
        <v>22</v>
      </c>
      <c r="N111" s="212" t="s">
        <v>47</v>
      </c>
      <c r="O111" s="42"/>
      <c r="P111" s="213">
        <f>O111*H111</f>
        <v>0</v>
      </c>
      <c r="Q111" s="213">
        <v>0</v>
      </c>
      <c r="R111" s="213">
        <f>Q111*H111</f>
        <v>0</v>
      </c>
      <c r="S111" s="213">
        <v>0</v>
      </c>
      <c r="T111" s="214">
        <f>S111*H111</f>
        <v>0</v>
      </c>
      <c r="AR111" s="24" t="s">
        <v>187</v>
      </c>
      <c r="AT111" s="24" t="s">
        <v>182</v>
      </c>
      <c r="AU111" s="24" t="s">
        <v>84</v>
      </c>
      <c r="AY111" s="24" t="s">
        <v>179</v>
      </c>
      <c r="BE111" s="215">
        <f>IF(N111="základní",J111,0)</f>
        <v>0</v>
      </c>
      <c r="BF111" s="215">
        <f>IF(N111="snížená",J111,0)</f>
        <v>0</v>
      </c>
      <c r="BG111" s="215">
        <f>IF(N111="zákl. přenesená",J111,0)</f>
        <v>0</v>
      </c>
      <c r="BH111" s="215">
        <f>IF(N111="sníž. přenesená",J111,0)</f>
        <v>0</v>
      </c>
      <c r="BI111" s="215">
        <f>IF(N111="nulová",J111,0)</f>
        <v>0</v>
      </c>
      <c r="BJ111" s="24" t="s">
        <v>24</v>
      </c>
      <c r="BK111" s="215">
        <f>ROUND(I111*H111,2)</f>
        <v>0</v>
      </c>
      <c r="BL111" s="24" t="s">
        <v>187</v>
      </c>
      <c r="BM111" s="24" t="s">
        <v>3280</v>
      </c>
    </row>
    <row r="112" spans="2:65" s="1" customFormat="1" ht="67.5">
      <c r="B112" s="41"/>
      <c r="C112" s="63"/>
      <c r="D112" s="230" t="s">
        <v>2203</v>
      </c>
      <c r="E112" s="63"/>
      <c r="F112" s="275" t="s">
        <v>3281</v>
      </c>
      <c r="G112" s="63"/>
      <c r="H112" s="63"/>
      <c r="I112" s="172"/>
      <c r="J112" s="63"/>
      <c r="K112" s="63"/>
      <c r="L112" s="61"/>
      <c r="M112" s="268"/>
      <c r="N112" s="42"/>
      <c r="O112" s="42"/>
      <c r="P112" s="42"/>
      <c r="Q112" s="42"/>
      <c r="R112" s="42"/>
      <c r="S112" s="42"/>
      <c r="T112" s="78"/>
      <c r="AT112" s="24" t="s">
        <v>2203</v>
      </c>
      <c r="AU112" s="24" t="s">
        <v>84</v>
      </c>
    </row>
    <row r="113" spans="2:65" s="1" customFormat="1" ht="31.5" customHeight="1">
      <c r="B113" s="41"/>
      <c r="C113" s="204" t="s">
        <v>240</v>
      </c>
      <c r="D113" s="204" t="s">
        <v>182</v>
      </c>
      <c r="E113" s="205" t="s">
        <v>3282</v>
      </c>
      <c r="F113" s="206" t="s">
        <v>3283</v>
      </c>
      <c r="G113" s="207" t="s">
        <v>328</v>
      </c>
      <c r="H113" s="208">
        <v>3</v>
      </c>
      <c r="I113" s="209"/>
      <c r="J113" s="210">
        <f>ROUND(I113*H113,2)</f>
        <v>0</v>
      </c>
      <c r="K113" s="206" t="s">
        <v>186</v>
      </c>
      <c r="L113" s="61"/>
      <c r="M113" s="211" t="s">
        <v>22</v>
      </c>
      <c r="N113" s="212" t="s">
        <v>47</v>
      </c>
      <c r="O113" s="42"/>
      <c r="P113" s="213">
        <f>O113*H113</f>
        <v>0</v>
      </c>
      <c r="Q113" s="213">
        <v>0</v>
      </c>
      <c r="R113" s="213">
        <f>Q113*H113</f>
        <v>0</v>
      </c>
      <c r="S113" s="213">
        <v>0</v>
      </c>
      <c r="T113" s="214">
        <f>S113*H113</f>
        <v>0</v>
      </c>
      <c r="AR113" s="24" t="s">
        <v>187</v>
      </c>
      <c r="AT113" s="24" t="s">
        <v>182</v>
      </c>
      <c r="AU113" s="24" t="s">
        <v>84</v>
      </c>
      <c r="AY113" s="24" t="s">
        <v>179</v>
      </c>
      <c r="BE113" s="215">
        <f>IF(N113="základní",J113,0)</f>
        <v>0</v>
      </c>
      <c r="BF113" s="215">
        <f>IF(N113="snížená",J113,0)</f>
        <v>0</v>
      </c>
      <c r="BG113" s="215">
        <f>IF(N113="zákl. přenesená",J113,0)</f>
        <v>0</v>
      </c>
      <c r="BH113" s="215">
        <f>IF(N113="sníž. přenesená",J113,0)</f>
        <v>0</v>
      </c>
      <c r="BI113" s="215">
        <f>IF(N113="nulová",J113,0)</f>
        <v>0</v>
      </c>
      <c r="BJ113" s="24" t="s">
        <v>24</v>
      </c>
      <c r="BK113" s="215">
        <f>ROUND(I113*H113,2)</f>
        <v>0</v>
      </c>
      <c r="BL113" s="24" t="s">
        <v>187</v>
      </c>
      <c r="BM113" s="24" t="s">
        <v>3284</v>
      </c>
    </row>
    <row r="114" spans="2:65" s="1" customFormat="1" ht="67.5">
      <c r="B114" s="41"/>
      <c r="C114" s="63"/>
      <c r="D114" s="230" t="s">
        <v>2203</v>
      </c>
      <c r="E114" s="63"/>
      <c r="F114" s="275" t="s">
        <v>3281</v>
      </c>
      <c r="G114" s="63"/>
      <c r="H114" s="63"/>
      <c r="I114" s="172"/>
      <c r="J114" s="63"/>
      <c r="K114" s="63"/>
      <c r="L114" s="61"/>
      <c r="M114" s="268"/>
      <c r="N114" s="42"/>
      <c r="O114" s="42"/>
      <c r="P114" s="42"/>
      <c r="Q114" s="42"/>
      <c r="R114" s="42"/>
      <c r="S114" s="42"/>
      <c r="T114" s="78"/>
      <c r="AT114" s="24" t="s">
        <v>2203</v>
      </c>
      <c r="AU114" s="24" t="s">
        <v>84</v>
      </c>
    </row>
    <row r="115" spans="2:65" s="1" customFormat="1" ht="22.5" customHeight="1">
      <c r="B115" s="41"/>
      <c r="C115" s="204" t="s">
        <v>206</v>
      </c>
      <c r="D115" s="204" t="s">
        <v>182</v>
      </c>
      <c r="E115" s="205" t="s">
        <v>3285</v>
      </c>
      <c r="F115" s="206" t="s">
        <v>3286</v>
      </c>
      <c r="G115" s="207" t="s">
        <v>22</v>
      </c>
      <c r="H115" s="208">
        <v>350</v>
      </c>
      <c r="I115" s="209"/>
      <c r="J115" s="210">
        <f>ROUND(I115*H115,2)</f>
        <v>0</v>
      </c>
      <c r="K115" s="206" t="s">
        <v>2237</v>
      </c>
      <c r="L115" s="61"/>
      <c r="M115" s="211" t="s">
        <v>22</v>
      </c>
      <c r="N115" s="212" t="s">
        <v>47</v>
      </c>
      <c r="O115" s="42"/>
      <c r="P115" s="213">
        <f>O115*H115</f>
        <v>0</v>
      </c>
      <c r="Q115" s="213">
        <v>0</v>
      </c>
      <c r="R115" s="213">
        <f>Q115*H115</f>
        <v>0</v>
      </c>
      <c r="S115" s="213">
        <v>0</v>
      </c>
      <c r="T115" s="214">
        <f>S115*H115</f>
        <v>0</v>
      </c>
      <c r="AR115" s="24" t="s">
        <v>187</v>
      </c>
      <c r="AT115" s="24" t="s">
        <v>182</v>
      </c>
      <c r="AU115" s="24" t="s">
        <v>84</v>
      </c>
      <c r="AY115" s="24" t="s">
        <v>179</v>
      </c>
      <c r="BE115" s="215">
        <f>IF(N115="základní",J115,0)</f>
        <v>0</v>
      </c>
      <c r="BF115" s="215">
        <f>IF(N115="snížená",J115,0)</f>
        <v>0</v>
      </c>
      <c r="BG115" s="215">
        <f>IF(N115="zákl. přenesená",J115,0)</f>
        <v>0</v>
      </c>
      <c r="BH115" s="215">
        <f>IF(N115="sníž. přenesená",J115,0)</f>
        <v>0</v>
      </c>
      <c r="BI115" s="215">
        <f>IF(N115="nulová",J115,0)</f>
        <v>0</v>
      </c>
      <c r="BJ115" s="24" t="s">
        <v>24</v>
      </c>
      <c r="BK115" s="215">
        <f>ROUND(I115*H115,2)</f>
        <v>0</v>
      </c>
      <c r="BL115" s="24" t="s">
        <v>187</v>
      </c>
      <c r="BM115" s="24" t="s">
        <v>3287</v>
      </c>
    </row>
    <row r="116" spans="2:65" s="1" customFormat="1" ht="31.5" customHeight="1">
      <c r="B116" s="41"/>
      <c r="C116" s="204" t="s">
        <v>253</v>
      </c>
      <c r="D116" s="204" t="s">
        <v>182</v>
      </c>
      <c r="E116" s="205" t="s">
        <v>3288</v>
      </c>
      <c r="F116" s="206" t="s">
        <v>3289</v>
      </c>
      <c r="G116" s="207" t="s">
        <v>328</v>
      </c>
      <c r="H116" s="208">
        <v>2</v>
      </c>
      <c r="I116" s="209"/>
      <c r="J116" s="210">
        <f>ROUND(I116*H116,2)</f>
        <v>0</v>
      </c>
      <c r="K116" s="206" t="s">
        <v>186</v>
      </c>
      <c r="L116" s="61"/>
      <c r="M116" s="211" t="s">
        <v>22</v>
      </c>
      <c r="N116" s="212" t="s">
        <v>47</v>
      </c>
      <c r="O116" s="42"/>
      <c r="P116" s="213">
        <f>O116*H116</f>
        <v>0</v>
      </c>
      <c r="Q116" s="213">
        <v>0</v>
      </c>
      <c r="R116" s="213">
        <f>Q116*H116</f>
        <v>0</v>
      </c>
      <c r="S116" s="213">
        <v>0</v>
      </c>
      <c r="T116" s="214">
        <f>S116*H116</f>
        <v>0</v>
      </c>
      <c r="AR116" s="24" t="s">
        <v>187</v>
      </c>
      <c r="AT116" s="24" t="s">
        <v>182</v>
      </c>
      <c r="AU116" s="24" t="s">
        <v>84</v>
      </c>
      <c r="AY116" s="24" t="s">
        <v>179</v>
      </c>
      <c r="BE116" s="215">
        <f>IF(N116="základní",J116,0)</f>
        <v>0</v>
      </c>
      <c r="BF116" s="215">
        <f>IF(N116="snížená",J116,0)</f>
        <v>0</v>
      </c>
      <c r="BG116" s="215">
        <f>IF(N116="zákl. přenesená",J116,0)</f>
        <v>0</v>
      </c>
      <c r="BH116" s="215">
        <f>IF(N116="sníž. přenesená",J116,0)</f>
        <v>0</v>
      </c>
      <c r="BI116" s="215">
        <f>IF(N116="nulová",J116,0)</f>
        <v>0</v>
      </c>
      <c r="BJ116" s="24" t="s">
        <v>24</v>
      </c>
      <c r="BK116" s="215">
        <f>ROUND(I116*H116,2)</f>
        <v>0</v>
      </c>
      <c r="BL116" s="24" t="s">
        <v>187</v>
      </c>
      <c r="BM116" s="24" t="s">
        <v>3290</v>
      </c>
    </row>
    <row r="117" spans="2:65" s="1" customFormat="1" ht="108">
      <c r="B117" s="41"/>
      <c r="C117" s="63"/>
      <c r="D117" s="230" t="s">
        <v>2203</v>
      </c>
      <c r="E117" s="63"/>
      <c r="F117" s="275" t="s">
        <v>3291</v>
      </c>
      <c r="G117" s="63"/>
      <c r="H117" s="63"/>
      <c r="I117" s="172"/>
      <c r="J117" s="63"/>
      <c r="K117" s="63"/>
      <c r="L117" s="61"/>
      <c r="M117" s="268"/>
      <c r="N117" s="42"/>
      <c r="O117" s="42"/>
      <c r="P117" s="42"/>
      <c r="Q117" s="42"/>
      <c r="R117" s="42"/>
      <c r="S117" s="42"/>
      <c r="T117" s="78"/>
      <c r="AT117" s="24" t="s">
        <v>2203</v>
      </c>
      <c r="AU117" s="24" t="s">
        <v>84</v>
      </c>
    </row>
    <row r="118" spans="2:65" s="1" customFormat="1" ht="31.5" customHeight="1">
      <c r="B118" s="41"/>
      <c r="C118" s="204" t="s">
        <v>213</v>
      </c>
      <c r="D118" s="204" t="s">
        <v>182</v>
      </c>
      <c r="E118" s="205" t="s">
        <v>3292</v>
      </c>
      <c r="F118" s="206" t="s">
        <v>3293</v>
      </c>
      <c r="G118" s="207" t="s">
        <v>328</v>
      </c>
      <c r="H118" s="208">
        <v>7</v>
      </c>
      <c r="I118" s="209"/>
      <c r="J118" s="210">
        <f>ROUND(I118*H118,2)</f>
        <v>0</v>
      </c>
      <c r="K118" s="206" t="s">
        <v>186</v>
      </c>
      <c r="L118" s="61"/>
      <c r="M118" s="211" t="s">
        <v>22</v>
      </c>
      <c r="N118" s="212" t="s">
        <v>47</v>
      </c>
      <c r="O118" s="42"/>
      <c r="P118" s="213">
        <f>O118*H118</f>
        <v>0</v>
      </c>
      <c r="Q118" s="213">
        <v>0</v>
      </c>
      <c r="R118" s="213">
        <f>Q118*H118</f>
        <v>0</v>
      </c>
      <c r="S118" s="213">
        <v>0</v>
      </c>
      <c r="T118" s="214">
        <f>S118*H118</f>
        <v>0</v>
      </c>
      <c r="AR118" s="24" t="s">
        <v>187</v>
      </c>
      <c r="AT118" s="24" t="s">
        <v>182</v>
      </c>
      <c r="AU118" s="24" t="s">
        <v>84</v>
      </c>
      <c r="AY118" s="24" t="s">
        <v>179</v>
      </c>
      <c r="BE118" s="215">
        <f>IF(N118="základní",J118,0)</f>
        <v>0</v>
      </c>
      <c r="BF118" s="215">
        <f>IF(N118="snížená",J118,0)</f>
        <v>0</v>
      </c>
      <c r="BG118" s="215">
        <f>IF(N118="zákl. přenesená",J118,0)</f>
        <v>0</v>
      </c>
      <c r="BH118" s="215">
        <f>IF(N118="sníž. přenesená",J118,0)</f>
        <v>0</v>
      </c>
      <c r="BI118" s="215">
        <f>IF(N118="nulová",J118,0)</f>
        <v>0</v>
      </c>
      <c r="BJ118" s="24" t="s">
        <v>24</v>
      </c>
      <c r="BK118" s="215">
        <f>ROUND(I118*H118,2)</f>
        <v>0</v>
      </c>
      <c r="BL118" s="24" t="s">
        <v>187</v>
      </c>
      <c r="BM118" s="24" t="s">
        <v>3294</v>
      </c>
    </row>
    <row r="119" spans="2:65" s="1" customFormat="1" ht="108">
      <c r="B119" s="41"/>
      <c r="C119" s="63"/>
      <c r="D119" s="218" t="s">
        <v>2203</v>
      </c>
      <c r="E119" s="63"/>
      <c r="F119" s="267" t="s">
        <v>3291</v>
      </c>
      <c r="G119" s="63"/>
      <c r="H119" s="63"/>
      <c r="I119" s="172"/>
      <c r="J119" s="63"/>
      <c r="K119" s="63"/>
      <c r="L119" s="61"/>
      <c r="M119" s="268"/>
      <c r="N119" s="42"/>
      <c r="O119" s="42"/>
      <c r="P119" s="42"/>
      <c r="Q119" s="42"/>
      <c r="R119" s="42"/>
      <c r="S119" s="42"/>
      <c r="T119" s="78"/>
      <c r="AT119" s="24" t="s">
        <v>2203</v>
      </c>
      <c r="AU119" s="24" t="s">
        <v>84</v>
      </c>
    </row>
    <row r="120" spans="2:65" s="1" customFormat="1" ht="27">
      <c r="B120" s="41"/>
      <c r="C120" s="63"/>
      <c r="D120" s="230" t="s">
        <v>936</v>
      </c>
      <c r="E120" s="63"/>
      <c r="F120" s="275" t="s">
        <v>3295</v>
      </c>
      <c r="G120" s="63"/>
      <c r="H120" s="63"/>
      <c r="I120" s="172"/>
      <c r="J120" s="63"/>
      <c r="K120" s="63"/>
      <c r="L120" s="61"/>
      <c r="M120" s="268"/>
      <c r="N120" s="42"/>
      <c r="O120" s="42"/>
      <c r="P120" s="42"/>
      <c r="Q120" s="42"/>
      <c r="R120" s="42"/>
      <c r="S120" s="42"/>
      <c r="T120" s="78"/>
      <c r="AT120" s="24" t="s">
        <v>936</v>
      </c>
      <c r="AU120" s="24" t="s">
        <v>84</v>
      </c>
    </row>
    <row r="121" spans="2:65" s="1" customFormat="1" ht="22.5" customHeight="1">
      <c r="B121" s="41"/>
      <c r="C121" s="204" t="s">
        <v>10</v>
      </c>
      <c r="D121" s="204" t="s">
        <v>182</v>
      </c>
      <c r="E121" s="205" t="s">
        <v>3296</v>
      </c>
      <c r="F121" s="206" t="s">
        <v>3297</v>
      </c>
      <c r="G121" s="207" t="s">
        <v>328</v>
      </c>
      <c r="H121" s="208">
        <v>1</v>
      </c>
      <c r="I121" s="209"/>
      <c r="J121" s="210">
        <f>ROUND(I121*H121,2)</f>
        <v>0</v>
      </c>
      <c r="K121" s="206" t="s">
        <v>186</v>
      </c>
      <c r="L121" s="61"/>
      <c r="M121" s="211" t="s">
        <v>22</v>
      </c>
      <c r="N121" s="212" t="s">
        <v>47</v>
      </c>
      <c r="O121" s="42"/>
      <c r="P121" s="213">
        <f>O121*H121</f>
        <v>0</v>
      </c>
      <c r="Q121" s="213">
        <v>0</v>
      </c>
      <c r="R121" s="213">
        <f>Q121*H121</f>
        <v>0</v>
      </c>
      <c r="S121" s="213">
        <v>0</v>
      </c>
      <c r="T121" s="214">
        <f>S121*H121</f>
        <v>0</v>
      </c>
      <c r="AR121" s="24" t="s">
        <v>187</v>
      </c>
      <c r="AT121" s="24" t="s">
        <v>182</v>
      </c>
      <c r="AU121" s="24" t="s">
        <v>84</v>
      </c>
      <c r="AY121" s="24" t="s">
        <v>179</v>
      </c>
      <c r="BE121" s="215">
        <f>IF(N121="základní",J121,0)</f>
        <v>0</v>
      </c>
      <c r="BF121" s="215">
        <f>IF(N121="snížená",J121,0)</f>
        <v>0</v>
      </c>
      <c r="BG121" s="215">
        <f>IF(N121="zákl. přenesená",J121,0)</f>
        <v>0</v>
      </c>
      <c r="BH121" s="215">
        <f>IF(N121="sníž. přenesená",J121,0)</f>
        <v>0</v>
      </c>
      <c r="BI121" s="215">
        <f>IF(N121="nulová",J121,0)</f>
        <v>0</v>
      </c>
      <c r="BJ121" s="24" t="s">
        <v>24</v>
      </c>
      <c r="BK121" s="215">
        <f>ROUND(I121*H121,2)</f>
        <v>0</v>
      </c>
      <c r="BL121" s="24" t="s">
        <v>187</v>
      </c>
      <c r="BM121" s="24" t="s">
        <v>3298</v>
      </c>
    </row>
    <row r="122" spans="2:65" s="1" customFormat="1" ht="108">
      <c r="B122" s="41"/>
      <c r="C122" s="63"/>
      <c r="D122" s="218" t="s">
        <v>2203</v>
      </c>
      <c r="E122" s="63"/>
      <c r="F122" s="267" t="s">
        <v>3291</v>
      </c>
      <c r="G122" s="63"/>
      <c r="H122" s="63"/>
      <c r="I122" s="172"/>
      <c r="J122" s="63"/>
      <c r="K122" s="63"/>
      <c r="L122" s="61"/>
      <c r="M122" s="268"/>
      <c r="N122" s="42"/>
      <c r="O122" s="42"/>
      <c r="P122" s="42"/>
      <c r="Q122" s="42"/>
      <c r="R122" s="42"/>
      <c r="S122" s="42"/>
      <c r="T122" s="78"/>
      <c r="AT122" s="24" t="s">
        <v>2203</v>
      </c>
      <c r="AU122" s="24" t="s">
        <v>84</v>
      </c>
    </row>
    <row r="123" spans="2:65" s="1" customFormat="1" ht="27">
      <c r="B123" s="41"/>
      <c r="C123" s="63"/>
      <c r="D123" s="230" t="s">
        <v>936</v>
      </c>
      <c r="E123" s="63"/>
      <c r="F123" s="275" t="s">
        <v>3299</v>
      </c>
      <c r="G123" s="63"/>
      <c r="H123" s="63"/>
      <c r="I123" s="172"/>
      <c r="J123" s="63"/>
      <c r="K123" s="63"/>
      <c r="L123" s="61"/>
      <c r="M123" s="268"/>
      <c r="N123" s="42"/>
      <c r="O123" s="42"/>
      <c r="P123" s="42"/>
      <c r="Q123" s="42"/>
      <c r="R123" s="42"/>
      <c r="S123" s="42"/>
      <c r="T123" s="78"/>
      <c r="AT123" s="24" t="s">
        <v>936</v>
      </c>
      <c r="AU123" s="24" t="s">
        <v>84</v>
      </c>
    </row>
    <row r="124" spans="2:65" s="1" customFormat="1" ht="31.5" customHeight="1">
      <c r="B124" s="41"/>
      <c r="C124" s="204" t="s">
        <v>266</v>
      </c>
      <c r="D124" s="204" t="s">
        <v>182</v>
      </c>
      <c r="E124" s="205" t="s">
        <v>3300</v>
      </c>
      <c r="F124" s="206" t="s">
        <v>3301</v>
      </c>
      <c r="G124" s="207" t="s">
        <v>185</v>
      </c>
      <c r="H124" s="208">
        <v>22</v>
      </c>
      <c r="I124" s="209"/>
      <c r="J124" s="210">
        <f>ROUND(I124*H124,2)</f>
        <v>0</v>
      </c>
      <c r="K124" s="206" t="s">
        <v>186</v>
      </c>
      <c r="L124" s="61"/>
      <c r="M124" s="211" t="s">
        <v>22</v>
      </c>
      <c r="N124" s="212" t="s">
        <v>47</v>
      </c>
      <c r="O124" s="42"/>
      <c r="P124" s="213">
        <f>O124*H124</f>
        <v>0</v>
      </c>
      <c r="Q124" s="213">
        <v>0</v>
      </c>
      <c r="R124" s="213">
        <f>Q124*H124</f>
        <v>0</v>
      </c>
      <c r="S124" s="213">
        <v>0</v>
      </c>
      <c r="T124" s="214">
        <f>S124*H124</f>
        <v>0</v>
      </c>
      <c r="AR124" s="24" t="s">
        <v>187</v>
      </c>
      <c r="AT124" s="24" t="s">
        <v>182</v>
      </c>
      <c r="AU124" s="24" t="s">
        <v>84</v>
      </c>
      <c r="AY124" s="24" t="s">
        <v>179</v>
      </c>
      <c r="BE124" s="215">
        <f>IF(N124="základní",J124,0)</f>
        <v>0</v>
      </c>
      <c r="BF124" s="215">
        <f>IF(N124="snížená",J124,0)</f>
        <v>0</v>
      </c>
      <c r="BG124" s="215">
        <f>IF(N124="zákl. přenesená",J124,0)</f>
        <v>0</v>
      </c>
      <c r="BH124" s="215">
        <f>IF(N124="sníž. přenesená",J124,0)</f>
        <v>0</v>
      </c>
      <c r="BI124" s="215">
        <f>IF(N124="nulová",J124,0)</f>
        <v>0</v>
      </c>
      <c r="BJ124" s="24" t="s">
        <v>24</v>
      </c>
      <c r="BK124" s="215">
        <f>ROUND(I124*H124,2)</f>
        <v>0</v>
      </c>
      <c r="BL124" s="24" t="s">
        <v>187</v>
      </c>
      <c r="BM124" s="24" t="s">
        <v>3302</v>
      </c>
    </row>
    <row r="125" spans="2:65" s="1" customFormat="1" ht="67.5">
      <c r="B125" s="41"/>
      <c r="C125" s="63"/>
      <c r="D125" s="230" t="s">
        <v>2203</v>
      </c>
      <c r="E125" s="63"/>
      <c r="F125" s="275" t="s">
        <v>3303</v>
      </c>
      <c r="G125" s="63"/>
      <c r="H125" s="63"/>
      <c r="I125" s="172"/>
      <c r="J125" s="63"/>
      <c r="K125" s="63"/>
      <c r="L125" s="61"/>
      <c r="M125" s="268"/>
      <c r="N125" s="42"/>
      <c r="O125" s="42"/>
      <c r="P125" s="42"/>
      <c r="Q125" s="42"/>
      <c r="R125" s="42"/>
      <c r="S125" s="42"/>
      <c r="T125" s="78"/>
      <c r="AT125" s="24" t="s">
        <v>2203</v>
      </c>
      <c r="AU125" s="24" t="s">
        <v>84</v>
      </c>
    </row>
    <row r="126" spans="2:65" s="1" customFormat="1" ht="31.5" customHeight="1">
      <c r="B126" s="41"/>
      <c r="C126" s="204" t="s">
        <v>272</v>
      </c>
      <c r="D126" s="204" t="s">
        <v>182</v>
      </c>
      <c r="E126" s="205" t="s">
        <v>3304</v>
      </c>
      <c r="F126" s="206" t="s">
        <v>3305</v>
      </c>
      <c r="G126" s="207" t="s">
        <v>185</v>
      </c>
      <c r="H126" s="208">
        <v>56</v>
      </c>
      <c r="I126" s="209"/>
      <c r="J126" s="210">
        <f>ROUND(I126*H126,2)</f>
        <v>0</v>
      </c>
      <c r="K126" s="206" t="s">
        <v>186</v>
      </c>
      <c r="L126" s="61"/>
      <c r="M126" s="211" t="s">
        <v>22</v>
      </c>
      <c r="N126" s="212" t="s">
        <v>47</v>
      </c>
      <c r="O126" s="42"/>
      <c r="P126" s="213">
        <f>O126*H126</f>
        <v>0</v>
      </c>
      <c r="Q126" s="213">
        <v>0</v>
      </c>
      <c r="R126" s="213">
        <f>Q126*H126</f>
        <v>0</v>
      </c>
      <c r="S126" s="213">
        <v>0</v>
      </c>
      <c r="T126" s="214">
        <f>S126*H126</f>
        <v>0</v>
      </c>
      <c r="AR126" s="24" t="s">
        <v>187</v>
      </c>
      <c r="AT126" s="24" t="s">
        <v>182</v>
      </c>
      <c r="AU126" s="24" t="s">
        <v>84</v>
      </c>
      <c r="AY126" s="24" t="s">
        <v>179</v>
      </c>
      <c r="BE126" s="215">
        <f>IF(N126="základní",J126,0)</f>
        <v>0</v>
      </c>
      <c r="BF126" s="215">
        <f>IF(N126="snížená",J126,0)</f>
        <v>0</v>
      </c>
      <c r="BG126" s="215">
        <f>IF(N126="zákl. přenesená",J126,0)</f>
        <v>0</v>
      </c>
      <c r="BH126" s="215">
        <f>IF(N126="sníž. přenesená",J126,0)</f>
        <v>0</v>
      </c>
      <c r="BI126" s="215">
        <f>IF(N126="nulová",J126,0)</f>
        <v>0</v>
      </c>
      <c r="BJ126" s="24" t="s">
        <v>24</v>
      </c>
      <c r="BK126" s="215">
        <f>ROUND(I126*H126,2)</f>
        <v>0</v>
      </c>
      <c r="BL126" s="24" t="s">
        <v>187</v>
      </c>
      <c r="BM126" s="24" t="s">
        <v>3306</v>
      </c>
    </row>
    <row r="127" spans="2:65" s="1" customFormat="1" ht="67.5">
      <c r="B127" s="41"/>
      <c r="C127" s="63"/>
      <c r="D127" s="230" t="s">
        <v>2203</v>
      </c>
      <c r="E127" s="63"/>
      <c r="F127" s="275" t="s">
        <v>3307</v>
      </c>
      <c r="G127" s="63"/>
      <c r="H127" s="63"/>
      <c r="I127" s="172"/>
      <c r="J127" s="63"/>
      <c r="K127" s="63"/>
      <c r="L127" s="61"/>
      <c r="M127" s="268"/>
      <c r="N127" s="42"/>
      <c r="O127" s="42"/>
      <c r="P127" s="42"/>
      <c r="Q127" s="42"/>
      <c r="R127" s="42"/>
      <c r="S127" s="42"/>
      <c r="T127" s="78"/>
      <c r="AT127" s="24" t="s">
        <v>2203</v>
      </c>
      <c r="AU127" s="24" t="s">
        <v>84</v>
      </c>
    </row>
    <row r="128" spans="2:65" s="1" customFormat="1" ht="22.5" customHeight="1">
      <c r="B128" s="41"/>
      <c r="C128" s="204" t="s">
        <v>302</v>
      </c>
      <c r="D128" s="204" t="s">
        <v>182</v>
      </c>
      <c r="E128" s="205" t="s">
        <v>3308</v>
      </c>
      <c r="F128" s="206" t="s">
        <v>3309</v>
      </c>
      <c r="G128" s="207" t="s">
        <v>3310</v>
      </c>
      <c r="H128" s="208">
        <v>60</v>
      </c>
      <c r="I128" s="209"/>
      <c r="J128" s="210">
        <f>ROUND(I128*H128,2)</f>
        <v>0</v>
      </c>
      <c r="K128" s="206" t="s">
        <v>2237</v>
      </c>
      <c r="L128" s="61"/>
      <c r="M128" s="211" t="s">
        <v>22</v>
      </c>
      <c r="N128" s="212" t="s">
        <v>47</v>
      </c>
      <c r="O128" s="42"/>
      <c r="P128" s="213">
        <f>O128*H128</f>
        <v>0</v>
      </c>
      <c r="Q128" s="213">
        <v>0</v>
      </c>
      <c r="R128" s="213">
        <f>Q128*H128</f>
        <v>0</v>
      </c>
      <c r="S128" s="213">
        <v>0</v>
      </c>
      <c r="T128" s="214">
        <f>S128*H128</f>
        <v>0</v>
      </c>
      <c r="AR128" s="24" t="s">
        <v>187</v>
      </c>
      <c r="AT128" s="24" t="s">
        <v>182</v>
      </c>
      <c r="AU128" s="24" t="s">
        <v>84</v>
      </c>
      <c r="AY128" s="24" t="s">
        <v>179</v>
      </c>
      <c r="BE128" s="215">
        <f>IF(N128="základní",J128,0)</f>
        <v>0</v>
      </c>
      <c r="BF128" s="215">
        <f>IF(N128="snížená",J128,0)</f>
        <v>0</v>
      </c>
      <c r="BG128" s="215">
        <f>IF(N128="zákl. přenesená",J128,0)</f>
        <v>0</v>
      </c>
      <c r="BH128" s="215">
        <f>IF(N128="sníž. přenesená",J128,0)</f>
        <v>0</v>
      </c>
      <c r="BI128" s="215">
        <f>IF(N128="nulová",J128,0)</f>
        <v>0</v>
      </c>
      <c r="BJ128" s="24" t="s">
        <v>24</v>
      </c>
      <c r="BK128" s="215">
        <f>ROUND(I128*H128,2)</f>
        <v>0</v>
      </c>
      <c r="BL128" s="24" t="s">
        <v>187</v>
      </c>
      <c r="BM128" s="24" t="s">
        <v>3311</v>
      </c>
    </row>
    <row r="129" spans="2:65" s="1" customFormat="1" ht="22.5" customHeight="1">
      <c r="B129" s="41"/>
      <c r="C129" s="204" t="s">
        <v>288</v>
      </c>
      <c r="D129" s="204" t="s">
        <v>182</v>
      </c>
      <c r="E129" s="205" t="s">
        <v>3312</v>
      </c>
      <c r="F129" s="206" t="s">
        <v>3313</v>
      </c>
      <c r="G129" s="207" t="s">
        <v>212</v>
      </c>
      <c r="H129" s="208">
        <v>8.0760000000000005</v>
      </c>
      <c r="I129" s="209"/>
      <c r="J129" s="210">
        <f>ROUND(I129*H129,2)</f>
        <v>0</v>
      </c>
      <c r="K129" s="206" t="s">
        <v>186</v>
      </c>
      <c r="L129" s="61"/>
      <c r="M129" s="211" t="s">
        <v>22</v>
      </c>
      <c r="N129" s="212" t="s">
        <v>47</v>
      </c>
      <c r="O129" s="42"/>
      <c r="P129" s="213">
        <f>O129*H129</f>
        <v>0</v>
      </c>
      <c r="Q129" s="213">
        <v>0</v>
      </c>
      <c r="R129" s="213">
        <f>Q129*H129</f>
        <v>0</v>
      </c>
      <c r="S129" s="213">
        <v>0</v>
      </c>
      <c r="T129" s="214">
        <f>S129*H129</f>
        <v>0</v>
      </c>
      <c r="AR129" s="24" t="s">
        <v>187</v>
      </c>
      <c r="AT129" s="24" t="s">
        <v>182</v>
      </c>
      <c r="AU129" s="24" t="s">
        <v>84</v>
      </c>
      <c r="AY129" s="24" t="s">
        <v>179</v>
      </c>
      <c r="BE129" s="215">
        <f>IF(N129="základní",J129,0)</f>
        <v>0</v>
      </c>
      <c r="BF129" s="215">
        <f>IF(N129="snížená",J129,0)</f>
        <v>0</v>
      </c>
      <c r="BG129" s="215">
        <f>IF(N129="zákl. přenesená",J129,0)</f>
        <v>0</v>
      </c>
      <c r="BH129" s="215">
        <f>IF(N129="sníž. přenesená",J129,0)</f>
        <v>0</v>
      </c>
      <c r="BI129" s="215">
        <f>IF(N129="nulová",J129,0)</f>
        <v>0</v>
      </c>
      <c r="BJ129" s="24" t="s">
        <v>24</v>
      </c>
      <c r="BK129" s="215">
        <f>ROUND(I129*H129,2)</f>
        <v>0</v>
      </c>
      <c r="BL129" s="24" t="s">
        <v>187</v>
      </c>
      <c r="BM129" s="24" t="s">
        <v>3314</v>
      </c>
    </row>
    <row r="130" spans="2:65" s="1" customFormat="1" ht="22.5" customHeight="1">
      <c r="B130" s="41"/>
      <c r="C130" s="204" t="s">
        <v>275</v>
      </c>
      <c r="D130" s="204" t="s">
        <v>182</v>
      </c>
      <c r="E130" s="205" t="s">
        <v>3315</v>
      </c>
      <c r="F130" s="206" t="s">
        <v>3316</v>
      </c>
      <c r="G130" s="207" t="s">
        <v>185</v>
      </c>
      <c r="H130" s="208">
        <v>175</v>
      </c>
      <c r="I130" s="209"/>
      <c r="J130" s="210">
        <f>ROUND(I130*H130,2)</f>
        <v>0</v>
      </c>
      <c r="K130" s="206" t="s">
        <v>2237</v>
      </c>
      <c r="L130" s="61"/>
      <c r="M130" s="211" t="s">
        <v>22</v>
      </c>
      <c r="N130" s="212" t="s">
        <v>47</v>
      </c>
      <c r="O130" s="42"/>
      <c r="P130" s="213">
        <f>O130*H130</f>
        <v>0</v>
      </c>
      <c r="Q130" s="213">
        <v>0</v>
      </c>
      <c r="R130" s="213">
        <f>Q130*H130</f>
        <v>0</v>
      </c>
      <c r="S130" s="213">
        <v>0</v>
      </c>
      <c r="T130" s="214">
        <f>S130*H130</f>
        <v>0</v>
      </c>
      <c r="AR130" s="24" t="s">
        <v>187</v>
      </c>
      <c r="AT130" s="24" t="s">
        <v>182</v>
      </c>
      <c r="AU130" s="24" t="s">
        <v>84</v>
      </c>
      <c r="AY130" s="24" t="s">
        <v>179</v>
      </c>
      <c r="BE130" s="215">
        <f>IF(N130="základní",J130,0)</f>
        <v>0</v>
      </c>
      <c r="BF130" s="215">
        <f>IF(N130="snížená",J130,0)</f>
        <v>0</v>
      </c>
      <c r="BG130" s="215">
        <f>IF(N130="zákl. přenesená",J130,0)</f>
        <v>0</v>
      </c>
      <c r="BH130" s="215">
        <f>IF(N130="sníž. přenesená",J130,0)</f>
        <v>0</v>
      </c>
      <c r="BI130" s="215">
        <f>IF(N130="nulová",J130,0)</f>
        <v>0</v>
      </c>
      <c r="BJ130" s="24" t="s">
        <v>24</v>
      </c>
      <c r="BK130" s="215">
        <f>ROUND(I130*H130,2)</f>
        <v>0</v>
      </c>
      <c r="BL130" s="24" t="s">
        <v>187</v>
      </c>
      <c r="BM130" s="24" t="s">
        <v>3317</v>
      </c>
    </row>
    <row r="131" spans="2:65" s="1" customFormat="1" ht="31.5" customHeight="1">
      <c r="B131" s="41"/>
      <c r="C131" s="204" t="s">
        <v>9</v>
      </c>
      <c r="D131" s="204" t="s">
        <v>182</v>
      </c>
      <c r="E131" s="205" t="s">
        <v>3318</v>
      </c>
      <c r="F131" s="206" t="s">
        <v>3319</v>
      </c>
      <c r="G131" s="207" t="s">
        <v>212</v>
      </c>
      <c r="H131" s="208">
        <v>4.0000000000000001E-3</v>
      </c>
      <c r="I131" s="209"/>
      <c r="J131" s="210">
        <f>ROUND(I131*H131,2)</f>
        <v>0</v>
      </c>
      <c r="K131" s="206" t="s">
        <v>2237</v>
      </c>
      <c r="L131" s="61"/>
      <c r="M131" s="211" t="s">
        <v>22</v>
      </c>
      <c r="N131" s="212" t="s">
        <v>47</v>
      </c>
      <c r="O131" s="42"/>
      <c r="P131" s="213">
        <f>O131*H131</f>
        <v>0</v>
      </c>
      <c r="Q131" s="213">
        <v>0</v>
      </c>
      <c r="R131" s="213">
        <f>Q131*H131</f>
        <v>0</v>
      </c>
      <c r="S131" s="213">
        <v>0</v>
      </c>
      <c r="T131" s="214">
        <f>S131*H131</f>
        <v>0</v>
      </c>
      <c r="AR131" s="24" t="s">
        <v>187</v>
      </c>
      <c r="AT131" s="24" t="s">
        <v>182</v>
      </c>
      <c r="AU131" s="24" t="s">
        <v>84</v>
      </c>
      <c r="AY131" s="24" t="s">
        <v>179</v>
      </c>
      <c r="BE131" s="215">
        <f>IF(N131="základní",J131,0)</f>
        <v>0</v>
      </c>
      <c r="BF131" s="215">
        <f>IF(N131="snížená",J131,0)</f>
        <v>0</v>
      </c>
      <c r="BG131" s="215">
        <f>IF(N131="zákl. přenesená",J131,0)</f>
        <v>0</v>
      </c>
      <c r="BH131" s="215">
        <f>IF(N131="sníž. přenesená",J131,0)</f>
        <v>0</v>
      </c>
      <c r="BI131" s="215">
        <f>IF(N131="nulová",J131,0)</f>
        <v>0</v>
      </c>
      <c r="BJ131" s="24" t="s">
        <v>24</v>
      </c>
      <c r="BK131" s="215">
        <f>ROUND(I131*H131,2)</f>
        <v>0</v>
      </c>
      <c r="BL131" s="24" t="s">
        <v>187</v>
      </c>
      <c r="BM131" s="24" t="s">
        <v>3320</v>
      </c>
    </row>
    <row r="132" spans="2:65" s="11" customFormat="1" ht="37.35" customHeight="1">
      <c r="B132" s="187"/>
      <c r="C132" s="188"/>
      <c r="D132" s="189" t="s">
        <v>75</v>
      </c>
      <c r="E132" s="190" t="s">
        <v>920</v>
      </c>
      <c r="F132" s="190" t="s">
        <v>920</v>
      </c>
      <c r="G132" s="188"/>
      <c r="H132" s="188"/>
      <c r="I132" s="191"/>
      <c r="J132" s="192">
        <f>BK132</f>
        <v>0</v>
      </c>
      <c r="K132" s="188"/>
      <c r="L132" s="193"/>
      <c r="M132" s="194"/>
      <c r="N132" s="195"/>
      <c r="O132" s="195"/>
      <c r="P132" s="196">
        <f>P133+P162+P167+P179</f>
        <v>0</v>
      </c>
      <c r="Q132" s="195"/>
      <c r="R132" s="196">
        <f>R133+R162+R167+R179</f>
        <v>8.0756700000000006</v>
      </c>
      <c r="S132" s="195"/>
      <c r="T132" s="197">
        <f>T133+T162+T167+T179</f>
        <v>0</v>
      </c>
      <c r="AR132" s="198" t="s">
        <v>84</v>
      </c>
      <c r="AT132" s="199" t="s">
        <v>75</v>
      </c>
      <c r="AU132" s="199" t="s">
        <v>76</v>
      </c>
      <c r="AY132" s="198" t="s">
        <v>179</v>
      </c>
      <c r="BK132" s="200">
        <f>BK133+BK162+BK167+BK179</f>
        <v>0</v>
      </c>
    </row>
    <row r="133" spans="2:65" s="11" customFormat="1" ht="19.899999999999999" customHeight="1">
      <c r="B133" s="187"/>
      <c r="C133" s="188"/>
      <c r="D133" s="201" t="s">
        <v>75</v>
      </c>
      <c r="E133" s="202" t="s">
        <v>86</v>
      </c>
      <c r="F133" s="202" t="s">
        <v>3321</v>
      </c>
      <c r="G133" s="188"/>
      <c r="H133" s="188"/>
      <c r="I133" s="191"/>
      <c r="J133" s="203">
        <f>BK133</f>
        <v>0</v>
      </c>
      <c r="K133" s="188"/>
      <c r="L133" s="193"/>
      <c r="M133" s="194"/>
      <c r="N133" s="195"/>
      <c r="O133" s="195"/>
      <c r="P133" s="196">
        <f>SUM(P134:P161)</f>
        <v>0</v>
      </c>
      <c r="Q133" s="195"/>
      <c r="R133" s="196">
        <f>SUM(R134:R161)</f>
        <v>0.15700000000000006</v>
      </c>
      <c r="S133" s="195"/>
      <c r="T133" s="197">
        <f>SUM(T134:T161)</f>
        <v>0</v>
      </c>
      <c r="AR133" s="198" t="s">
        <v>84</v>
      </c>
      <c r="AT133" s="199" t="s">
        <v>75</v>
      </c>
      <c r="AU133" s="199" t="s">
        <v>24</v>
      </c>
      <c r="AY133" s="198" t="s">
        <v>179</v>
      </c>
      <c r="BK133" s="200">
        <f>SUM(BK134:BK161)</f>
        <v>0</v>
      </c>
    </row>
    <row r="134" spans="2:65" s="1" customFormat="1" ht="22.5" customHeight="1">
      <c r="B134" s="41"/>
      <c r="C134" s="204" t="s">
        <v>24</v>
      </c>
      <c r="D134" s="204" t="s">
        <v>182</v>
      </c>
      <c r="E134" s="205" t="s">
        <v>3322</v>
      </c>
      <c r="F134" s="206" t="s">
        <v>3323</v>
      </c>
      <c r="G134" s="207" t="s">
        <v>328</v>
      </c>
      <c r="H134" s="208">
        <v>8</v>
      </c>
      <c r="I134" s="209"/>
      <c r="J134" s="210">
        <f t="shared" ref="J134:J160" si="0">ROUND(I134*H134,2)</f>
        <v>0</v>
      </c>
      <c r="K134" s="206" t="s">
        <v>2237</v>
      </c>
      <c r="L134" s="61"/>
      <c r="M134" s="211" t="s">
        <v>22</v>
      </c>
      <c r="N134" s="212" t="s">
        <v>47</v>
      </c>
      <c r="O134" s="42"/>
      <c r="P134" s="213">
        <f t="shared" ref="P134:P160" si="1">O134*H134</f>
        <v>0</v>
      </c>
      <c r="Q134" s="213">
        <v>5.0000000000000001E-4</v>
      </c>
      <c r="R134" s="213">
        <f t="shared" ref="R134:R160" si="2">Q134*H134</f>
        <v>4.0000000000000001E-3</v>
      </c>
      <c r="S134" s="213">
        <v>0</v>
      </c>
      <c r="T134" s="214">
        <f t="shared" ref="T134:T160" si="3">S134*H134</f>
        <v>0</v>
      </c>
      <c r="AR134" s="24" t="s">
        <v>187</v>
      </c>
      <c r="AT134" s="24" t="s">
        <v>182</v>
      </c>
      <c r="AU134" s="24" t="s">
        <v>84</v>
      </c>
      <c r="AY134" s="24" t="s">
        <v>179</v>
      </c>
      <c r="BE134" s="215">
        <f t="shared" ref="BE134:BE160" si="4">IF(N134="základní",J134,0)</f>
        <v>0</v>
      </c>
      <c r="BF134" s="215">
        <f t="shared" ref="BF134:BF160" si="5">IF(N134="snížená",J134,0)</f>
        <v>0</v>
      </c>
      <c r="BG134" s="215">
        <f t="shared" ref="BG134:BG160" si="6">IF(N134="zákl. přenesená",J134,0)</f>
        <v>0</v>
      </c>
      <c r="BH134" s="215">
        <f t="shared" ref="BH134:BH160" si="7">IF(N134="sníž. přenesená",J134,0)</f>
        <v>0</v>
      </c>
      <c r="BI134" s="215">
        <f t="shared" ref="BI134:BI160" si="8">IF(N134="nulová",J134,0)</f>
        <v>0</v>
      </c>
      <c r="BJ134" s="24" t="s">
        <v>24</v>
      </c>
      <c r="BK134" s="215">
        <f t="shared" ref="BK134:BK160" si="9">ROUND(I134*H134,2)</f>
        <v>0</v>
      </c>
      <c r="BL134" s="24" t="s">
        <v>187</v>
      </c>
      <c r="BM134" s="24" t="s">
        <v>3324</v>
      </c>
    </row>
    <row r="135" spans="2:65" s="1" customFormat="1" ht="22.5" customHeight="1">
      <c r="B135" s="41"/>
      <c r="C135" s="204" t="s">
        <v>84</v>
      </c>
      <c r="D135" s="204" t="s">
        <v>182</v>
      </c>
      <c r="E135" s="205" t="s">
        <v>3325</v>
      </c>
      <c r="F135" s="206" t="s">
        <v>3326</v>
      </c>
      <c r="G135" s="207" t="s">
        <v>328</v>
      </c>
      <c r="H135" s="208">
        <v>7</v>
      </c>
      <c r="I135" s="209"/>
      <c r="J135" s="210">
        <f t="shared" si="0"/>
        <v>0</v>
      </c>
      <c r="K135" s="206" t="s">
        <v>2237</v>
      </c>
      <c r="L135" s="61"/>
      <c r="M135" s="211" t="s">
        <v>22</v>
      </c>
      <c r="N135" s="212" t="s">
        <v>47</v>
      </c>
      <c r="O135" s="42"/>
      <c r="P135" s="213">
        <f t="shared" si="1"/>
        <v>0</v>
      </c>
      <c r="Q135" s="213">
        <v>5.0000000000000001E-4</v>
      </c>
      <c r="R135" s="213">
        <f t="shared" si="2"/>
        <v>3.5000000000000001E-3</v>
      </c>
      <c r="S135" s="213">
        <v>0</v>
      </c>
      <c r="T135" s="214">
        <f t="shared" si="3"/>
        <v>0</v>
      </c>
      <c r="AR135" s="24" t="s">
        <v>187</v>
      </c>
      <c r="AT135" s="24" t="s">
        <v>182</v>
      </c>
      <c r="AU135" s="24" t="s">
        <v>84</v>
      </c>
      <c r="AY135" s="24" t="s">
        <v>179</v>
      </c>
      <c r="BE135" s="215">
        <f t="shared" si="4"/>
        <v>0</v>
      </c>
      <c r="BF135" s="215">
        <f t="shared" si="5"/>
        <v>0</v>
      </c>
      <c r="BG135" s="215">
        <f t="shared" si="6"/>
        <v>0</v>
      </c>
      <c r="BH135" s="215">
        <f t="shared" si="7"/>
        <v>0</v>
      </c>
      <c r="BI135" s="215">
        <f t="shared" si="8"/>
        <v>0</v>
      </c>
      <c r="BJ135" s="24" t="s">
        <v>24</v>
      </c>
      <c r="BK135" s="215">
        <f t="shared" si="9"/>
        <v>0</v>
      </c>
      <c r="BL135" s="24" t="s">
        <v>187</v>
      </c>
      <c r="BM135" s="24" t="s">
        <v>3327</v>
      </c>
    </row>
    <row r="136" spans="2:65" s="1" customFormat="1" ht="22.5" customHeight="1">
      <c r="B136" s="41"/>
      <c r="C136" s="204" t="s">
        <v>197</v>
      </c>
      <c r="D136" s="204" t="s">
        <v>182</v>
      </c>
      <c r="E136" s="205" t="s">
        <v>3328</v>
      </c>
      <c r="F136" s="206" t="s">
        <v>3329</v>
      </c>
      <c r="G136" s="207" t="s">
        <v>328</v>
      </c>
      <c r="H136" s="208">
        <v>15</v>
      </c>
      <c r="I136" s="209"/>
      <c r="J136" s="210">
        <f t="shared" si="0"/>
        <v>0</v>
      </c>
      <c r="K136" s="206" t="s">
        <v>2237</v>
      </c>
      <c r="L136" s="61"/>
      <c r="M136" s="211" t="s">
        <v>22</v>
      </c>
      <c r="N136" s="212" t="s">
        <v>47</v>
      </c>
      <c r="O136" s="42"/>
      <c r="P136" s="213">
        <f t="shared" si="1"/>
        <v>0</v>
      </c>
      <c r="Q136" s="213">
        <v>5.0000000000000001E-4</v>
      </c>
      <c r="R136" s="213">
        <f t="shared" si="2"/>
        <v>7.4999999999999997E-3</v>
      </c>
      <c r="S136" s="213">
        <v>0</v>
      </c>
      <c r="T136" s="214">
        <f t="shared" si="3"/>
        <v>0</v>
      </c>
      <c r="AR136" s="24" t="s">
        <v>187</v>
      </c>
      <c r="AT136" s="24" t="s">
        <v>182</v>
      </c>
      <c r="AU136" s="24" t="s">
        <v>84</v>
      </c>
      <c r="AY136" s="24" t="s">
        <v>179</v>
      </c>
      <c r="BE136" s="215">
        <f t="shared" si="4"/>
        <v>0</v>
      </c>
      <c r="BF136" s="215">
        <f t="shared" si="5"/>
        <v>0</v>
      </c>
      <c r="BG136" s="215">
        <f t="shared" si="6"/>
        <v>0</v>
      </c>
      <c r="BH136" s="215">
        <f t="shared" si="7"/>
        <v>0</v>
      </c>
      <c r="BI136" s="215">
        <f t="shared" si="8"/>
        <v>0</v>
      </c>
      <c r="BJ136" s="24" t="s">
        <v>24</v>
      </c>
      <c r="BK136" s="215">
        <f t="shared" si="9"/>
        <v>0</v>
      </c>
      <c r="BL136" s="24" t="s">
        <v>187</v>
      </c>
      <c r="BM136" s="24" t="s">
        <v>3330</v>
      </c>
    </row>
    <row r="137" spans="2:65" s="1" customFormat="1" ht="22.5" customHeight="1">
      <c r="B137" s="41"/>
      <c r="C137" s="204" t="s">
        <v>187</v>
      </c>
      <c r="D137" s="204" t="s">
        <v>182</v>
      </c>
      <c r="E137" s="205" t="s">
        <v>3331</v>
      </c>
      <c r="F137" s="206" t="s">
        <v>3332</v>
      </c>
      <c r="G137" s="207" t="s">
        <v>328</v>
      </c>
      <c r="H137" s="208">
        <v>10</v>
      </c>
      <c r="I137" s="209"/>
      <c r="J137" s="210">
        <f t="shared" si="0"/>
        <v>0</v>
      </c>
      <c r="K137" s="206" t="s">
        <v>2237</v>
      </c>
      <c r="L137" s="61"/>
      <c r="M137" s="211" t="s">
        <v>22</v>
      </c>
      <c r="N137" s="212" t="s">
        <v>47</v>
      </c>
      <c r="O137" s="42"/>
      <c r="P137" s="213">
        <f t="shared" si="1"/>
        <v>0</v>
      </c>
      <c r="Q137" s="213">
        <v>5.0000000000000001E-4</v>
      </c>
      <c r="R137" s="213">
        <f t="shared" si="2"/>
        <v>5.0000000000000001E-3</v>
      </c>
      <c r="S137" s="213">
        <v>0</v>
      </c>
      <c r="T137" s="214">
        <f t="shared" si="3"/>
        <v>0</v>
      </c>
      <c r="AR137" s="24" t="s">
        <v>187</v>
      </c>
      <c r="AT137" s="24" t="s">
        <v>182</v>
      </c>
      <c r="AU137" s="24" t="s">
        <v>84</v>
      </c>
      <c r="AY137" s="24" t="s">
        <v>179</v>
      </c>
      <c r="BE137" s="215">
        <f t="shared" si="4"/>
        <v>0</v>
      </c>
      <c r="BF137" s="215">
        <f t="shared" si="5"/>
        <v>0</v>
      </c>
      <c r="BG137" s="215">
        <f t="shared" si="6"/>
        <v>0</v>
      </c>
      <c r="BH137" s="215">
        <f t="shared" si="7"/>
        <v>0</v>
      </c>
      <c r="BI137" s="215">
        <f t="shared" si="8"/>
        <v>0</v>
      </c>
      <c r="BJ137" s="24" t="s">
        <v>24</v>
      </c>
      <c r="BK137" s="215">
        <f t="shared" si="9"/>
        <v>0</v>
      </c>
      <c r="BL137" s="24" t="s">
        <v>187</v>
      </c>
      <c r="BM137" s="24" t="s">
        <v>3333</v>
      </c>
    </row>
    <row r="138" spans="2:65" s="1" customFormat="1" ht="22.5" customHeight="1">
      <c r="B138" s="41"/>
      <c r="C138" s="204" t="s">
        <v>203</v>
      </c>
      <c r="D138" s="204" t="s">
        <v>182</v>
      </c>
      <c r="E138" s="205" t="s">
        <v>3334</v>
      </c>
      <c r="F138" s="206" t="s">
        <v>3335</v>
      </c>
      <c r="G138" s="207" t="s">
        <v>328</v>
      </c>
      <c r="H138" s="208">
        <v>22</v>
      </c>
      <c r="I138" s="209"/>
      <c r="J138" s="210">
        <f t="shared" si="0"/>
        <v>0</v>
      </c>
      <c r="K138" s="206" t="s">
        <v>2237</v>
      </c>
      <c r="L138" s="61"/>
      <c r="M138" s="211" t="s">
        <v>22</v>
      </c>
      <c r="N138" s="212" t="s">
        <v>47</v>
      </c>
      <c r="O138" s="42"/>
      <c r="P138" s="213">
        <f t="shared" si="1"/>
        <v>0</v>
      </c>
      <c r="Q138" s="213">
        <v>5.0000000000000001E-4</v>
      </c>
      <c r="R138" s="213">
        <f t="shared" si="2"/>
        <v>1.0999999999999999E-2</v>
      </c>
      <c r="S138" s="213">
        <v>0</v>
      </c>
      <c r="T138" s="214">
        <f t="shared" si="3"/>
        <v>0</v>
      </c>
      <c r="AR138" s="24" t="s">
        <v>187</v>
      </c>
      <c r="AT138" s="24" t="s">
        <v>182</v>
      </c>
      <c r="AU138" s="24" t="s">
        <v>84</v>
      </c>
      <c r="AY138" s="24" t="s">
        <v>179</v>
      </c>
      <c r="BE138" s="215">
        <f t="shared" si="4"/>
        <v>0</v>
      </c>
      <c r="BF138" s="215">
        <f t="shared" si="5"/>
        <v>0</v>
      </c>
      <c r="BG138" s="215">
        <f t="shared" si="6"/>
        <v>0</v>
      </c>
      <c r="BH138" s="215">
        <f t="shared" si="7"/>
        <v>0</v>
      </c>
      <c r="BI138" s="215">
        <f t="shared" si="8"/>
        <v>0</v>
      </c>
      <c r="BJ138" s="24" t="s">
        <v>24</v>
      </c>
      <c r="BK138" s="215">
        <f t="shared" si="9"/>
        <v>0</v>
      </c>
      <c r="BL138" s="24" t="s">
        <v>187</v>
      </c>
      <c r="BM138" s="24" t="s">
        <v>3336</v>
      </c>
    </row>
    <row r="139" spans="2:65" s="1" customFormat="1" ht="22.5" customHeight="1">
      <c r="B139" s="41"/>
      <c r="C139" s="204" t="s">
        <v>195</v>
      </c>
      <c r="D139" s="204" t="s">
        <v>182</v>
      </c>
      <c r="E139" s="205" t="s">
        <v>3337</v>
      </c>
      <c r="F139" s="206" t="s">
        <v>3338</v>
      </c>
      <c r="G139" s="207" t="s">
        <v>328</v>
      </c>
      <c r="H139" s="208">
        <v>10</v>
      </c>
      <c r="I139" s="209"/>
      <c r="J139" s="210">
        <f t="shared" si="0"/>
        <v>0</v>
      </c>
      <c r="K139" s="206" t="s">
        <v>2237</v>
      </c>
      <c r="L139" s="61"/>
      <c r="M139" s="211" t="s">
        <v>22</v>
      </c>
      <c r="N139" s="212" t="s">
        <v>47</v>
      </c>
      <c r="O139" s="42"/>
      <c r="P139" s="213">
        <f t="shared" si="1"/>
        <v>0</v>
      </c>
      <c r="Q139" s="213">
        <v>5.0000000000000001E-4</v>
      </c>
      <c r="R139" s="213">
        <f t="shared" si="2"/>
        <v>5.0000000000000001E-3</v>
      </c>
      <c r="S139" s="213">
        <v>0</v>
      </c>
      <c r="T139" s="214">
        <f t="shared" si="3"/>
        <v>0</v>
      </c>
      <c r="AR139" s="24" t="s">
        <v>187</v>
      </c>
      <c r="AT139" s="24" t="s">
        <v>182</v>
      </c>
      <c r="AU139" s="24" t="s">
        <v>84</v>
      </c>
      <c r="AY139" s="24" t="s">
        <v>179</v>
      </c>
      <c r="BE139" s="215">
        <f t="shared" si="4"/>
        <v>0</v>
      </c>
      <c r="BF139" s="215">
        <f t="shared" si="5"/>
        <v>0</v>
      </c>
      <c r="BG139" s="215">
        <f t="shared" si="6"/>
        <v>0</v>
      </c>
      <c r="BH139" s="215">
        <f t="shared" si="7"/>
        <v>0</v>
      </c>
      <c r="BI139" s="215">
        <f t="shared" si="8"/>
        <v>0</v>
      </c>
      <c r="BJ139" s="24" t="s">
        <v>24</v>
      </c>
      <c r="BK139" s="215">
        <f t="shared" si="9"/>
        <v>0</v>
      </c>
      <c r="BL139" s="24" t="s">
        <v>187</v>
      </c>
      <c r="BM139" s="24" t="s">
        <v>3339</v>
      </c>
    </row>
    <row r="140" spans="2:65" s="1" customFormat="1" ht="22.5" customHeight="1">
      <c r="B140" s="41"/>
      <c r="C140" s="204" t="s">
        <v>215</v>
      </c>
      <c r="D140" s="204" t="s">
        <v>182</v>
      </c>
      <c r="E140" s="205" t="s">
        <v>3340</v>
      </c>
      <c r="F140" s="206" t="s">
        <v>3341</v>
      </c>
      <c r="G140" s="207" t="s">
        <v>328</v>
      </c>
      <c r="H140" s="208">
        <v>2</v>
      </c>
      <c r="I140" s="209"/>
      <c r="J140" s="210">
        <f t="shared" si="0"/>
        <v>0</v>
      </c>
      <c r="K140" s="206" t="s">
        <v>2237</v>
      </c>
      <c r="L140" s="61"/>
      <c r="M140" s="211" t="s">
        <v>22</v>
      </c>
      <c r="N140" s="212" t="s">
        <v>47</v>
      </c>
      <c r="O140" s="42"/>
      <c r="P140" s="213">
        <f t="shared" si="1"/>
        <v>0</v>
      </c>
      <c r="Q140" s="213">
        <v>5.0000000000000001E-4</v>
      </c>
      <c r="R140" s="213">
        <f t="shared" si="2"/>
        <v>1E-3</v>
      </c>
      <c r="S140" s="213">
        <v>0</v>
      </c>
      <c r="T140" s="214">
        <f t="shared" si="3"/>
        <v>0</v>
      </c>
      <c r="AR140" s="24" t="s">
        <v>187</v>
      </c>
      <c r="AT140" s="24" t="s">
        <v>182</v>
      </c>
      <c r="AU140" s="24" t="s">
        <v>84</v>
      </c>
      <c r="AY140" s="24" t="s">
        <v>179</v>
      </c>
      <c r="BE140" s="215">
        <f t="shared" si="4"/>
        <v>0</v>
      </c>
      <c r="BF140" s="215">
        <f t="shared" si="5"/>
        <v>0</v>
      </c>
      <c r="BG140" s="215">
        <f t="shared" si="6"/>
        <v>0</v>
      </c>
      <c r="BH140" s="215">
        <f t="shared" si="7"/>
        <v>0</v>
      </c>
      <c r="BI140" s="215">
        <f t="shared" si="8"/>
        <v>0</v>
      </c>
      <c r="BJ140" s="24" t="s">
        <v>24</v>
      </c>
      <c r="BK140" s="215">
        <f t="shared" si="9"/>
        <v>0</v>
      </c>
      <c r="BL140" s="24" t="s">
        <v>187</v>
      </c>
      <c r="BM140" s="24" t="s">
        <v>3342</v>
      </c>
    </row>
    <row r="141" spans="2:65" s="1" customFormat="1" ht="22.5" customHeight="1">
      <c r="B141" s="41"/>
      <c r="C141" s="204" t="s">
        <v>200</v>
      </c>
      <c r="D141" s="204" t="s">
        <v>182</v>
      </c>
      <c r="E141" s="205" t="s">
        <v>3343</v>
      </c>
      <c r="F141" s="206" t="s">
        <v>3344</v>
      </c>
      <c r="G141" s="207" t="s">
        <v>328</v>
      </c>
      <c r="H141" s="208">
        <v>10</v>
      </c>
      <c r="I141" s="209"/>
      <c r="J141" s="210">
        <f t="shared" si="0"/>
        <v>0</v>
      </c>
      <c r="K141" s="206" t="s">
        <v>2237</v>
      </c>
      <c r="L141" s="61"/>
      <c r="M141" s="211" t="s">
        <v>22</v>
      </c>
      <c r="N141" s="212" t="s">
        <v>47</v>
      </c>
      <c r="O141" s="42"/>
      <c r="P141" s="213">
        <f t="shared" si="1"/>
        <v>0</v>
      </c>
      <c r="Q141" s="213">
        <v>5.0000000000000001E-4</v>
      </c>
      <c r="R141" s="213">
        <f t="shared" si="2"/>
        <v>5.0000000000000001E-3</v>
      </c>
      <c r="S141" s="213">
        <v>0</v>
      </c>
      <c r="T141" s="214">
        <f t="shared" si="3"/>
        <v>0</v>
      </c>
      <c r="AR141" s="24" t="s">
        <v>187</v>
      </c>
      <c r="AT141" s="24" t="s">
        <v>182</v>
      </c>
      <c r="AU141" s="24" t="s">
        <v>84</v>
      </c>
      <c r="AY141" s="24" t="s">
        <v>179</v>
      </c>
      <c r="BE141" s="215">
        <f t="shared" si="4"/>
        <v>0</v>
      </c>
      <c r="BF141" s="215">
        <f t="shared" si="5"/>
        <v>0</v>
      </c>
      <c r="BG141" s="215">
        <f t="shared" si="6"/>
        <v>0</v>
      </c>
      <c r="BH141" s="215">
        <f t="shared" si="7"/>
        <v>0</v>
      </c>
      <c r="BI141" s="215">
        <f t="shared" si="8"/>
        <v>0</v>
      </c>
      <c r="BJ141" s="24" t="s">
        <v>24</v>
      </c>
      <c r="BK141" s="215">
        <f t="shared" si="9"/>
        <v>0</v>
      </c>
      <c r="BL141" s="24" t="s">
        <v>187</v>
      </c>
      <c r="BM141" s="24" t="s">
        <v>3345</v>
      </c>
    </row>
    <row r="142" spans="2:65" s="1" customFormat="1" ht="22.5" customHeight="1">
      <c r="B142" s="41"/>
      <c r="C142" s="204" t="s">
        <v>224</v>
      </c>
      <c r="D142" s="204" t="s">
        <v>182</v>
      </c>
      <c r="E142" s="205" t="s">
        <v>3346</v>
      </c>
      <c r="F142" s="206" t="s">
        <v>3347</v>
      </c>
      <c r="G142" s="207" t="s">
        <v>328</v>
      </c>
      <c r="H142" s="208">
        <v>15</v>
      </c>
      <c r="I142" s="209"/>
      <c r="J142" s="210">
        <f t="shared" si="0"/>
        <v>0</v>
      </c>
      <c r="K142" s="206" t="s">
        <v>2237</v>
      </c>
      <c r="L142" s="61"/>
      <c r="M142" s="211" t="s">
        <v>22</v>
      </c>
      <c r="N142" s="212" t="s">
        <v>47</v>
      </c>
      <c r="O142" s="42"/>
      <c r="P142" s="213">
        <f t="shared" si="1"/>
        <v>0</v>
      </c>
      <c r="Q142" s="213">
        <v>5.0000000000000001E-4</v>
      </c>
      <c r="R142" s="213">
        <f t="shared" si="2"/>
        <v>7.4999999999999997E-3</v>
      </c>
      <c r="S142" s="213">
        <v>0</v>
      </c>
      <c r="T142" s="214">
        <f t="shared" si="3"/>
        <v>0</v>
      </c>
      <c r="AR142" s="24" t="s">
        <v>187</v>
      </c>
      <c r="AT142" s="24" t="s">
        <v>182</v>
      </c>
      <c r="AU142" s="24" t="s">
        <v>84</v>
      </c>
      <c r="AY142" s="24" t="s">
        <v>179</v>
      </c>
      <c r="BE142" s="215">
        <f t="shared" si="4"/>
        <v>0</v>
      </c>
      <c r="BF142" s="215">
        <f t="shared" si="5"/>
        <v>0</v>
      </c>
      <c r="BG142" s="215">
        <f t="shared" si="6"/>
        <v>0</v>
      </c>
      <c r="BH142" s="215">
        <f t="shared" si="7"/>
        <v>0</v>
      </c>
      <c r="BI142" s="215">
        <f t="shared" si="8"/>
        <v>0</v>
      </c>
      <c r="BJ142" s="24" t="s">
        <v>24</v>
      </c>
      <c r="BK142" s="215">
        <f t="shared" si="9"/>
        <v>0</v>
      </c>
      <c r="BL142" s="24" t="s">
        <v>187</v>
      </c>
      <c r="BM142" s="24" t="s">
        <v>3348</v>
      </c>
    </row>
    <row r="143" spans="2:65" s="1" customFormat="1" ht="22.5" customHeight="1">
      <c r="B143" s="41"/>
      <c r="C143" s="204" t="s">
        <v>29</v>
      </c>
      <c r="D143" s="204" t="s">
        <v>182</v>
      </c>
      <c r="E143" s="205" t="s">
        <v>3349</v>
      </c>
      <c r="F143" s="206" t="s">
        <v>3350</v>
      </c>
      <c r="G143" s="207" t="s">
        <v>328</v>
      </c>
      <c r="H143" s="208">
        <v>3</v>
      </c>
      <c r="I143" s="209"/>
      <c r="J143" s="210">
        <f t="shared" si="0"/>
        <v>0</v>
      </c>
      <c r="K143" s="206" t="s">
        <v>2237</v>
      </c>
      <c r="L143" s="61"/>
      <c r="M143" s="211" t="s">
        <v>22</v>
      </c>
      <c r="N143" s="212" t="s">
        <v>47</v>
      </c>
      <c r="O143" s="42"/>
      <c r="P143" s="213">
        <f t="shared" si="1"/>
        <v>0</v>
      </c>
      <c r="Q143" s="213">
        <v>5.0000000000000001E-4</v>
      </c>
      <c r="R143" s="213">
        <f t="shared" si="2"/>
        <v>1.5E-3</v>
      </c>
      <c r="S143" s="213">
        <v>0</v>
      </c>
      <c r="T143" s="214">
        <f t="shared" si="3"/>
        <v>0</v>
      </c>
      <c r="AR143" s="24" t="s">
        <v>187</v>
      </c>
      <c r="AT143" s="24" t="s">
        <v>182</v>
      </c>
      <c r="AU143" s="24" t="s">
        <v>84</v>
      </c>
      <c r="AY143" s="24" t="s">
        <v>179</v>
      </c>
      <c r="BE143" s="215">
        <f t="shared" si="4"/>
        <v>0</v>
      </c>
      <c r="BF143" s="215">
        <f t="shared" si="5"/>
        <v>0</v>
      </c>
      <c r="BG143" s="215">
        <f t="shared" si="6"/>
        <v>0</v>
      </c>
      <c r="BH143" s="215">
        <f t="shared" si="7"/>
        <v>0</v>
      </c>
      <c r="BI143" s="215">
        <f t="shared" si="8"/>
        <v>0</v>
      </c>
      <c r="BJ143" s="24" t="s">
        <v>24</v>
      </c>
      <c r="BK143" s="215">
        <f t="shared" si="9"/>
        <v>0</v>
      </c>
      <c r="BL143" s="24" t="s">
        <v>187</v>
      </c>
      <c r="BM143" s="24" t="s">
        <v>3351</v>
      </c>
    </row>
    <row r="144" spans="2:65" s="1" customFormat="1" ht="22.5" customHeight="1">
      <c r="B144" s="41"/>
      <c r="C144" s="204" t="s">
        <v>240</v>
      </c>
      <c r="D144" s="204" t="s">
        <v>182</v>
      </c>
      <c r="E144" s="205" t="s">
        <v>3352</v>
      </c>
      <c r="F144" s="206" t="s">
        <v>3353</v>
      </c>
      <c r="G144" s="207" t="s">
        <v>328</v>
      </c>
      <c r="H144" s="208">
        <v>3</v>
      </c>
      <c r="I144" s="209"/>
      <c r="J144" s="210">
        <f t="shared" si="0"/>
        <v>0</v>
      </c>
      <c r="K144" s="206" t="s">
        <v>2237</v>
      </c>
      <c r="L144" s="61"/>
      <c r="M144" s="211" t="s">
        <v>22</v>
      </c>
      <c r="N144" s="212" t="s">
        <v>47</v>
      </c>
      <c r="O144" s="42"/>
      <c r="P144" s="213">
        <f t="shared" si="1"/>
        <v>0</v>
      </c>
      <c r="Q144" s="213">
        <v>5.0000000000000001E-4</v>
      </c>
      <c r="R144" s="213">
        <f t="shared" si="2"/>
        <v>1.5E-3</v>
      </c>
      <c r="S144" s="213">
        <v>0</v>
      </c>
      <c r="T144" s="214">
        <f t="shared" si="3"/>
        <v>0</v>
      </c>
      <c r="AR144" s="24" t="s">
        <v>187</v>
      </c>
      <c r="AT144" s="24" t="s">
        <v>182</v>
      </c>
      <c r="AU144" s="24" t="s">
        <v>84</v>
      </c>
      <c r="AY144" s="24" t="s">
        <v>179</v>
      </c>
      <c r="BE144" s="215">
        <f t="shared" si="4"/>
        <v>0</v>
      </c>
      <c r="BF144" s="215">
        <f t="shared" si="5"/>
        <v>0</v>
      </c>
      <c r="BG144" s="215">
        <f t="shared" si="6"/>
        <v>0</v>
      </c>
      <c r="BH144" s="215">
        <f t="shared" si="7"/>
        <v>0</v>
      </c>
      <c r="BI144" s="215">
        <f t="shared" si="8"/>
        <v>0</v>
      </c>
      <c r="BJ144" s="24" t="s">
        <v>24</v>
      </c>
      <c r="BK144" s="215">
        <f t="shared" si="9"/>
        <v>0</v>
      </c>
      <c r="BL144" s="24" t="s">
        <v>187</v>
      </c>
      <c r="BM144" s="24" t="s">
        <v>3354</v>
      </c>
    </row>
    <row r="145" spans="2:65" s="1" customFormat="1" ht="22.5" customHeight="1">
      <c r="B145" s="41"/>
      <c r="C145" s="204" t="s">
        <v>206</v>
      </c>
      <c r="D145" s="204" t="s">
        <v>182</v>
      </c>
      <c r="E145" s="205" t="s">
        <v>3355</v>
      </c>
      <c r="F145" s="206" t="s">
        <v>3356</v>
      </c>
      <c r="G145" s="207" t="s">
        <v>328</v>
      </c>
      <c r="H145" s="208">
        <v>15</v>
      </c>
      <c r="I145" s="209"/>
      <c r="J145" s="210">
        <f t="shared" si="0"/>
        <v>0</v>
      </c>
      <c r="K145" s="206" t="s">
        <v>2237</v>
      </c>
      <c r="L145" s="61"/>
      <c r="M145" s="211" t="s">
        <v>22</v>
      </c>
      <c r="N145" s="212" t="s">
        <v>47</v>
      </c>
      <c r="O145" s="42"/>
      <c r="P145" s="213">
        <f t="shared" si="1"/>
        <v>0</v>
      </c>
      <c r="Q145" s="213">
        <v>5.0000000000000001E-4</v>
      </c>
      <c r="R145" s="213">
        <f t="shared" si="2"/>
        <v>7.4999999999999997E-3</v>
      </c>
      <c r="S145" s="213">
        <v>0</v>
      </c>
      <c r="T145" s="214">
        <f t="shared" si="3"/>
        <v>0</v>
      </c>
      <c r="AR145" s="24" t="s">
        <v>187</v>
      </c>
      <c r="AT145" s="24" t="s">
        <v>182</v>
      </c>
      <c r="AU145" s="24" t="s">
        <v>84</v>
      </c>
      <c r="AY145" s="24" t="s">
        <v>179</v>
      </c>
      <c r="BE145" s="215">
        <f t="shared" si="4"/>
        <v>0</v>
      </c>
      <c r="BF145" s="215">
        <f t="shared" si="5"/>
        <v>0</v>
      </c>
      <c r="BG145" s="215">
        <f t="shared" si="6"/>
        <v>0</v>
      </c>
      <c r="BH145" s="215">
        <f t="shared" si="7"/>
        <v>0</v>
      </c>
      <c r="BI145" s="215">
        <f t="shared" si="8"/>
        <v>0</v>
      </c>
      <c r="BJ145" s="24" t="s">
        <v>24</v>
      </c>
      <c r="BK145" s="215">
        <f t="shared" si="9"/>
        <v>0</v>
      </c>
      <c r="BL145" s="24" t="s">
        <v>187</v>
      </c>
      <c r="BM145" s="24" t="s">
        <v>3357</v>
      </c>
    </row>
    <row r="146" spans="2:65" s="1" customFormat="1" ht="22.5" customHeight="1">
      <c r="B146" s="41"/>
      <c r="C146" s="204" t="s">
        <v>253</v>
      </c>
      <c r="D146" s="204" t="s">
        <v>182</v>
      </c>
      <c r="E146" s="205" t="s">
        <v>3358</v>
      </c>
      <c r="F146" s="206" t="s">
        <v>3359</v>
      </c>
      <c r="G146" s="207" t="s">
        <v>328</v>
      </c>
      <c r="H146" s="208">
        <v>10</v>
      </c>
      <c r="I146" s="209"/>
      <c r="J146" s="210">
        <f t="shared" si="0"/>
        <v>0</v>
      </c>
      <c r="K146" s="206" t="s">
        <v>2237</v>
      </c>
      <c r="L146" s="61"/>
      <c r="M146" s="211" t="s">
        <v>22</v>
      </c>
      <c r="N146" s="212" t="s">
        <v>47</v>
      </c>
      <c r="O146" s="42"/>
      <c r="P146" s="213">
        <f t="shared" si="1"/>
        <v>0</v>
      </c>
      <c r="Q146" s="213">
        <v>5.0000000000000001E-4</v>
      </c>
      <c r="R146" s="213">
        <f t="shared" si="2"/>
        <v>5.0000000000000001E-3</v>
      </c>
      <c r="S146" s="213">
        <v>0</v>
      </c>
      <c r="T146" s="214">
        <f t="shared" si="3"/>
        <v>0</v>
      </c>
      <c r="AR146" s="24" t="s">
        <v>187</v>
      </c>
      <c r="AT146" s="24" t="s">
        <v>182</v>
      </c>
      <c r="AU146" s="24" t="s">
        <v>84</v>
      </c>
      <c r="AY146" s="24" t="s">
        <v>179</v>
      </c>
      <c r="BE146" s="215">
        <f t="shared" si="4"/>
        <v>0</v>
      </c>
      <c r="BF146" s="215">
        <f t="shared" si="5"/>
        <v>0</v>
      </c>
      <c r="BG146" s="215">
        <f t="shared" si="6"/>
        <v>0</v>
      </c>
      <c r="BH146" s="215">
        <f t="shared" si="7"/>
        <v>0</v>
      </c>
      <c r="BI146" s="215">
        <f t="shared" si="8"/>
        <v>0</v>
      </c>
      <c r="BJ146" s="24" t="s">
        <v>24</v>
      </c>
      <c r="BK146" s="215">
        <f t="shared" si="9"/>
        <v>0</v>
      </c>
      <c r="BL146" s="24" t="s">
        <v>187</v>
      </c>
      <c r="BM146" s="24" t="s">
        <v>3360</v>
      </c>
    </row>
    <row r="147" spans="2:65" s="1" customFormat="1" ht="22.5" customHeight="1">
      <c r="B147" s="41"/>
      <c r="C147" s="204" t="s">
        <v>213</v>
      </c>
      <c r="D147" s="204" t="s">
        <v>182</v>
      </c>
      <c r="E147" s="205" t="s">
        <v>3361</v>
      </c>
      <c r="F147" s="206" t="s">
        <v>3362</v>
      </c>
      <c r="G147" s="207" t="s">
        <v>328</v>
      </c>
      <c r="H147" s="208">
        <v>15</v>
      </c>
      <c r="I147" s="209"/>
      <c r="J147" s="210">
        <f t="shared" si="0"/>
        <v>0</v>
      </c>
      <c r="K147" s="206" t="s">
        <v>2237</v>
      </c>
      <c r="L147" s="61"/>
      <c r="M147" s="211" t="s">
        <v>22</v>
      </c>
      <c r="N147" s="212" t="s">
        <v>47</v>
      </c>
      <c r="O147" s="42"/>
      <c r="P147" s="213">
        <f t="shared" si="1"/>
        <v>0</v>
      </c>
      <c r="Q147" s="213">
        <v>5.0000000000000001E-4</v>
      </c>
      <c r="R147" s="213">
        <f t="shared" si="2"/>
        <v>7.4999999999999997E-3</v>
      </c>
      <c r="S147" s="213">
        <v>0</v>
      </c>
      <c r="T147" s="214">
        <f t="shared" si="3"/>
        <v>0</v>
      </c>
      <c r="AR147" s="24" t="s">
        <v>187</v>
      </c>
      <c r="AT147" s="24" t="s">
        <v>182</v>
      </c>
      <c r="AU147" s="24" t="s">
        <v>84</v>
      </c>
      <c r="AY147" s="24" t="s">
        <v>179</v>
      </c>
      <c r="BE147" s="215">
        <f t="shared" si="4"/>
        <v>0</v>
      </c>
      <c r="BF147" s="215">
        <f t="shared" si="5"/>
        <v>0</v>
      </c>
      <c r="BG147" s="215">
        <f t="shared" si="6"/>
        <v>0</v>
      </c>
      <c r="BH147" s="215">
        <f t="shared" si="7"/>
        <v>0</v>
      </c>
      <c r="BI147" s="215">
        <f t="shared" si="8"/>
        <v>0</v>
      </c>
      <c r="BJ147" s="24" t="s">
        <v>24</v>
      </c>
      <c r="BK147" s="215">
        <f t="shared" si="9"/>
        <v>0</v>
      </c>
      <c r="BL147" s="24" t="s">
        <v>187</v>
      </c>
      <c r="BM147" s="24" t="s">
        <v>3363</v>
      </c>
    </row>
    <row r="148" spans="2:65" s="1" customFormat="1" ht="22.5" customHeight="1">
      <c r="B148" s="41"/>
      <c r="C148" s="204" t="s">
        <v>10</v>
      </c>
      <c r="D148" s="204" t="s">
        <v>182</v>
      </c>
      <c r="E148" s="205" t="s">
        <v>3364</v>
      </c>
      <c r="F148" s="206" t="s">
        <v>3365</v>
      </c>
      <c r="G148" s="207" t="s">
        <v>328</v>
      </c>
      <c r="H148" s="208">
        <v>15</v>
      </c>
      <c r="I148" s="209"/>
      <c r="J148" s="210">
        <f t="shared" si="0"/>
        <v>0</v>
      </c>
      <c r="K148" s="206" t="s">
        <v>2237</v>
      </c>
      <c r="L148" s="61"/>
      <c r="M148" s="211" t="s">
        <v>22</v>
      </c>
      <c r="N148" s="212" t="s">
        <v>47</v>
      </c>
      <c r="O148" s="42"/>
      <c r="P148" s="213">
        <f t="shared" si="1"/>
        <v>0</v>
      </c>
      <c r="Q148" s="213">
        <v>5.0000000000000001E-4</v>
      </c>
      <c r="R148" s="213">
        <f t="shared" si="2"/>
        <v>7.4999999999999997E-3</v>
      </c>
      <c r="S148" s="213">
        <v>0</v>
      </c>
      <c r="T148" s="214">
        <f t="shared" si="3"/>
        <v>0</v>
      </c>
      <c r="AR148" s="24" t="s">
        <v>187</v>
      </c>
      <c r="AT148" s="24" t="s">
        <v>182</v>
      </c>
      <c r="AU148" s="24" t="s">
        <v>84</v>
      </c>
      <c r="AY148" s="24" t="s">
        <v>179</v>
      </c>
      <c r="BE148" s="215">
        <f t="shared" si="4"/>
        <v>0</v>
      </c>
      <c r="BF148" s="215">
        <f t="shared" si="5"/>
        <v>0</v>
      </c>
      <c r="BG148" s="215">
        <f t="shared" si="6"/>
        <v>0</v>
      </c>
      <c r="BH148" s="215">
        <f t="shared" si="7"/>
        <v>0</v>
      </c>
      <c r="BI148" s="215">
        <f t="shared" si="8"/>
        <v>0</v>
      </c>
      <c r="BJ148" s="24" t="s">
        <v>24</v>
      </c>
      <c r="BK148" s="215">
        <f t="shared" si="9"/>
        <v>0</v>
      </c>
      <c r="BL148" s="24" t="s">
        <v>187</v>
      </c>
      <c r="BM148" s="24" t="s">
        <v>3366</v>
      </c>
    </row>
    <row r="149" spans="2:65" s="1" customFormat="1" ht="22.5" customHeight="1">
      <c r="B149" s="41"/>
      <c r="C149" s="204" t="s">
        <v>266</v>
      </c>
      <c r="D149" s="204" t="s">
        <v>182</v>
      </c>
      <c r="E149" s="205" t="s">
        <v>3367</v>
      </c>
      <c r="F149" s="206" t="s">
        <v>3368</v>
      </c>
      <c r="G149" s="207" t="s">
        <v>328</v>
      </c>
      <c r="H149" s="208">
        <v>3</v>
      </c>
      <c r="I149" s="209"/>
      <c r="J149" s="210">
        <f t="shared" si="0"/>
        <v>0</v>
      </c>
      <c r="K149" s="206" t="s">
        <v>2237</v>
      </c>
      <c r="L149" s="61"/>
      <c r="M149" s="211" t="s">
        <v>22</v>
      </c>
      <c r="N149" s="212" t="s">
        <v>47</v>
      </c>
      <c r="O149" s="42"/>
      <c r="P149" s="213">
        <f t="shared" si="1"/>
        <v>0</v>
      </c>
      <c r="Q149" s="213">
        <v>5.0000000000000001E-4</v>
      </c>
      <c r="R149" s="213">
        <f t="shared" si="2"/>
        <v>1.5E-3</v>
      </c>
      <c r="S149" s="213">
        <v>0</v>
      </c>
      <c r="T149" s="214">
        <f t="shared" si="3"/>
        <v>0</v>
      </c>
      <c r="AR149" s="24" t="s">
        <v>187</v>
      </c>
      <c r="AT149" s="24" t="s">
        <v>182</v>
      </c>
      <c r="AU149" s="24" t="s">
        <v>84</v>
      </c>
      <c r="AY149" s="24" t="s">
        <v>179</v>
      </c>
      <c r="BE149" s="215">
        <f t="shared" si="4"/>
        <v>0</v>
      </c>
      <c r="BF149" s="215">
        <f t="shared" si="5"/>
        <v>0</v>
      </c>
      <c r="BG149" s="215">
        <f t="shared" si="6"/>
        <v>0</v>
      </c>
      <c r="BH149" s="215">
        <f t="shared" si="7"/>
        <v>0</v>
      </c>
      <c r="BI149" s="215">
        <f t="shared" si="8"/>
        <v>0</v>
      </c>
      <c r="BJ149" s="24" t="s">
        <v>24</v>
      </c>
      <c r="BK149" s="215">
        <f t="shared" si="9"/>
        <v>0</v>
      </c>
      <c r="BL149" s="24" t="s">
        <v>187</v>
      </c>
      <c r="BM149" s="24" t="s">
        <v>3369</v>
      </c>
    </row>
    <row r="150" spans="2:65" s="1" customFormat="1" ht="22.5" customHeight="1">
      <c r="B150" s="41"/>
      <c r="C150" s="204" t="s">
        <v>272</v>
      </c>
      <c r="D150" s="204" t="s">
        <v>182</v>
      </c>
      <c r="E150" s="205" t="s">
        <v>3370</v>
      </c>
      <c r="F150" s="206" t="s">
        <v>3371</v>
      </c>
      <c r="G150" s="207" t="s">
        <v>328</v>
      </c>
      <c r="H150" s="208">
        <v>10</v>
      </c>
      <c r="I150" s="209"/>
      <c r="J150" s="210">
        <f t="shared" si="0"/>
        <v>0</v>
      </c>
      <c r="K150" s="206" t="s">
        <v>2237</v>
      </c>
      <c r="L150" s="61"/>
      <c r="M150" s="211" t="s">
        <v>22</v>
      </c>
      <c r="N150" s="212" t="s">
        <v>47</v>
      </c>
      <c r="O150" s="42"/>
      <c r="P150" s="213">
        <f t="shared" si="1"/>
        <v>0</v>
      </c>
      <c r="Q150" s="213">
        <v>5.0000000000000001E-4</v>
      </c>
      <c r="R150" s="213">
        <f t="shared" si="2"/>
        <v>5.0000000000000001E-3</v>
      </c>
      <c r="S150" s="213">
        <v>0</v>
      </c>
      <c r="T150" s="214">
        <f t="shared" si="3"/>
        <v>0</v>
      </c>
      <c r="AR150" s="24" t="s">
        <v>187</v>
      </c>
      <c r="AT150" s="24" t="s">
        <v>182</v>
      </c>
      <c r="AU150" s="24" t="s">
        <v>84</v>
      </c>
      <c r="AY150" s="24" t="s">
        <v>179</v>
      </c>
      <c r="BE150" s="215">
        <f t="shared" si="4"/>
        <v>0</v>
      </c>
      <c r="BF150" s="215">
        <f t="shared" si="5"/>
        <v>0</v>
      </c>
      <c r="BG150" s="215">
        <f t="shared" si="6"/>
        <v>0</v>
      </c>
      <c r="BH150" s="215">
        <f t="shared" si="7"/>
        <v>0</v>
      </c>
      <c r="BI150" s="215">
        <f t="shared" si="8"/>
        <v>0</v>
      </c>
      <c r="BJ150" s="24" t="s">
        <v>24</v>
      </c>
      <c r="BK150" s="215">
        <f t="shared" si="9"/>
        <v>0</v>
      </c>
      <c r="BL150" s="24" t="s">
        <v>187</v>
      </c>
      <c r="BM150" s="24" t="s">
        <v>3372</v>
      </c>
    </row>
    <row r="151" spans="2:65" s="1" customFormat="1" ht="22.5" customHeight="1">
      <c r="B151" s="41"/>
      <c r="C151" s="204" t="s">
        <v>270</v>
      </c>
      <c r="D151" s="204" t="s">
        <v>182</v>
      </c>
      <c r="E151" s="205" t="s">
        <v>3373</v>
      </c>
      <c r="F151" s="206" t="s">
        <v>3374</v>
      </c>
      <c r="G151" s="207" t="s">
        <v>328</v>
      </c>
      <c r="H151" s="208">
        <v>15</v>
      </c>
      <c r="I151" s="209"/>
      <c r="J151" s="210">
        <f t="shared" si="0"/>
        <v>0</v>
      </c>
      <c r="K151" s="206" t="s">
        <v>2237</v>
      </c>
      <c r="L151" s="61"/>
      <c r="M151" s="211" t="s">
        <v>22</v>
      </c>
      <c r="N151" s="212" t="s">
        <v>47</v>
      </c>
      <c r="O151" s="42"/>
      <c r="P151" s="213">
        <f t="shared" si="1"/>
        <v>0</v>
      </c>
      <c r="Q151" s="213">
        <v>5.0000000000000001E-4</v>
      </c>
      <c r="R151" s="213">
        <f t="shared" si="2"/>
        <v>7.4999999999999997E-3</v>
      </c>
      <c r="S151" s="213">
        <v>0</v>
      </c>
      <c r="T151" s="214">
        <f t="shared" si="3"/>
        <v>0</v>
      </c>
      <c r="AR151" s="24" t="s">
        <v>187</v>
      </c>
      <c r="AT151" s="24" t="s">
        <v>182</v>
      </c>
      <c r="AU151" s="24" t="s">
        <v>84</v>
      </c>
      <c r="AY151" s="24" t="s">
        <v>179</v>
      </c>
      <c r="BE151" s="215">
        <f t="shared" si="4"/>
        <v>0</v>
      </c>
      <c r="BF151" s="215">
        <f t="shared" si="5"/>
        <v>0</v>
      </c>
      <c r="BG151" s="215">
        <f t="shared" si="6"/>
        <v>0</v>
      </c>
      <c r="BH151" s="215">
        <f t="shared" si="7"/>
        <v>0</v>
      </c>
      <c r="BI151" s="215">
        <f t="shared" si="8"/>
        <v>0</v>
      </c>
      <c r="BJ151" s="24" t="s">
        <v>24</v>
      </c>
      <c r="BK151" s="215">
        <f t="shared" si="9"/>
        <v>0</v>
      </c>
      <c r="BL151" s="24" t="s">
        <v>187</v>
      </c>
      <c r="BM151" s="24" t="s">
        <v>3375</v>
      </c>
    </row>
    <row r="152" spans="2:65" s="1" customFormat="1" ht="22.5" customHeight="1">
      <c r="B152" s="41"/>
      <c r="C152" s="204" t="s">
        <v>288</v>
      </c>
      <c r="D152" s="204" t="s">
        <v>182</v>
      </c>
      <c r="E152" s="205" t="s">
        <v>3376</v>
      </c>
      <c r="F152" s="206" t="s">
        <v>3377</v>
      </c>
      <c r="G152" s="207" t="s">
        <v>328</v>
      </c>
      <c r="H152" s="208">
        <v>15</v>
      </c>
      <c r="I152" s="209"/>
      <c r="J152" s="210">
        <f t="shared" si="0"/>
        <v>0</v>
      </c>
      <c r="K152" s="206" t="s">
        <v>2237</v>
      </c>
      <c r="L152" s="61"/>
      <c r="M152" s="211" t="s">
        <v>22</v>
      </c>
      <c r="N152" s="212" t="s">
        <v>47</v>
      </c>
      <c r="O152" s="42"/>
      <c r="P152" s="213">
        <f t="shared" si="1"/>
        <v>0</v>
      </c>
      <c r="Q152" s="213">
        <v>5.0000000000000001E-4</v>
      </c>
      <c r="R152" s="213">
        <f t="shared" si="2"/>
        <v>7.4999999999999997E-3</v>
      </c>
      <c r="S152" s="213">
        <v>0</v>
      </c>
      <c r="T152" s="214">
        <f t="shared" si="3"/>
        <v>0</v>
      </c>
      <c r="AR152" s="24" t="s">
        <v>187</v>
      </c>
      <c r="AT152" s="24" t="s">
        <v>182</v>
      </c>
      <c r="AU152" s="24" t="s">
        <v>84</v>
      </c>
      <c r="AY152" s="24" t="s">
        <v>179</v>
      </c>
      <c r="BE152" s="215">
        <f t="shared" si="4"/>
        <v>0</v>
      </c>
      <c r="BF152" s="215">
        <f t="shared" si="5"/>
        <v>0</v>
      </c>
      <c r="BG152" s="215">
        <f t="shared" si="6"/>
        <v>0</v>
      </c>
      <c r="BH152" s="215">
        <f t="shared" si="7"/>
        <v>0</v>
      </c>
      <c r="BI152" s="215">
        <f t="shared" si="8"/>
        <v>0</v>
      </c>
      <c r="BJ152" s="24" t="s">
        <v>24</v>
      </c>
      <c r="BK152" s="215">
        <f t="shared" si="9"/>
        <v>0</v>
      </c>
      <c r="BL152" s="24" t="s">
        <v>187</v>
      </c>
      <c r="BM152" s="24" t="s">
        <v>3378</v>
      </c>
    </row>
    <row r="153" spans="2:65" s="1" customFormat="1" ht="22.5" customHeight="1">
      <c r="B153" s="41"/>
      <c r="C153" s="204" t="s">
        <v>275</v>
      </c>
      <c r="D153" s="204" t="s">
        <v>182</v>
      </c>
      <c r="E153" s="205" t="s">
        <v>3379</v>
      </c>
      <c r="F153" s="206" t="s">
        <v>3380</v>
      </c>
      <c r="G153" s="207" t="s">
        <v>328</v>
      </c>
      <c r="H153" s="208">
        <v>3</v>
      </c>
      <c r="I153" s="209"/>
      <c r="J153" s="210">
        <f t="shared" si="0"/>
        <v>0</v>
      </c>
      <c r="K153" s="206" t="s">
        <v>2237</v>
      </c>
      <c r="L153" s="61"/>
      <c r="M153" s="211" t="s">
        <v>22</v>
      </c>
      <c r="N153" s="212" t="s">
        <v>47</v>
      </c>
      <c r="O153" s="42"/>
      <c r="P153" s="213">
        <f t="shared" si="1"/>
        <v>0</v>
      </c>
      <c r="Q153" s="213">
        <v>5.0000000000000001E-4</v>
      </c>
      <c r="R153" s="213">
        <f t="shared" si="2"/>
        <v>1.5E-3</v>
      </c>
      <c r="S153" s="213">
        <v>0</v>
      </c>
      <c r="T153" s="214">
        <f t="shared" si="3"/>
        <v>0</v>
      </c>
      <c r="AR153" s="24" t="s">
        <v>187</v>
      </c>
      <c r="AT153" s="24" t="s">
        <v>182</v>
      </c>
      <c r="AU153" s="24" t="s">
        <v>84</v>
      </c>
      <c r="AY153" s="24" t="s">
        <v>179</v>
      </c>
      <c r="BE153" s="215">
        <f t="shared" si="4"/>
        <v>0</v>
      </c>
      <c r="BF153" s="215">
        <f t="shared" si="5"/>
        <v>0</v>
      </c>
      <c r="BG153" s="215">
        <f t="shared" si="6"/>
        <v>0</v>
      </c>
      <c r="BH153" s="215">
        <f t="shared" si="7"/>
        <v>0</v>
      </c>
      <c r="BI153" s="215">
        <f t="shared" si="8"/>
        <v>0</v>
      </c>
      <c r="BJ153" s="24" t="s">
        <v>24</v>
      </c>
      <c r="BK153" s="215">
        <f t="shared" si="9"/>
        <v>0</v>
      </c>
      <c r="BL153" s="24" t="s">
        <v>187</v>
      </c>
      <c r="BM153" s="24" t="s">
        <v>3381</v>
      </c>
    </row>
    <row r="154" spans="2:65" s="1" customFormat="1" ht="22.5" customHeight="1">
      <c r="B154" s="41"/>
      <c r="C154" s="204" t="s">
        <v>9</v>
      </c>
      <c r="D154" s="204" t="s">
        <v>182</v>
      </c>
      <c r="E154" s="205" t="s">
        <v>3382</v>
      </c>
      <c r="F154" s="206" t="s">
        <v>3383</v>
      </c>
      <c r="G154" s="207" t="s">
        <v>328</v>
      </c>
      <c r="H154" s="208">
        <v>45</v>
      </c>
      <c r="I154" s="209"/>
      <c r="J154" s="210">
        <f t="shared" si="0"/>
        <v>0</v>
      </c>
      <c r="K154" s="206" t="s">
        <v>2237</v>
      </c>
      <c r="L154" s="61"/>
      <c r="M154" s="211" t="s">
        <v>22</v>
      </c>
      <c r="N154" s="212" t="s">
        <v>47</v>
      </c>
      <c r="O154" s="42"/>
      <c r="P154" s="213">
        <f t="shared" si="1"/>
        <v>0</v>
      </c>
      <c r="Q154" s="213">
        <v>5.0000000000000001E-4</v>
      </c>
      <c r="R154" s="213">
        <f t="shared" si="2"/>
        <v>2.2499999999999999E-2</v>
      </c>
      <c r="S154" s="213">
        <v>0</v>
      </c>
      <c r="T154" s="214">
        <f t="shared" si="3"/>
        <v>0</v>
      </c>
      <c r="AR154" s="24" t="s">
        <v>187</v>
      </c>
      <c r="AT154" s="24" t="s">
        <v>182</v>
      </c>
      <c r="AU154" s="24" t="s">
        <v>84</v>
      </c>
      <c r="AY154" s="24" t="s">
        <v>179</v>
      </c>
      <c r="BE154" s="215">
        <f t="shared" si="4"/>
        <v>0</v>
      </c>
      <c r="BF154" s="215">
        <f t="shared" si="5"/>
        <v>0</v>
      </c>
      <c r="BG154" s="215">
        <f t="shared" si="6"/>
        <v>0</v>
      </c>
      <c r="BH154" s="215">
        <f t="shared" si="7"/>
        <v>0</v>
      </c>
      <c r="BI154" s="215">
        <f t="shared" si="8"/>
        <v>0</v>
      </c>
      <c r="BJ154" s="24" t="s">
        <v>24</v>
      </c>
      <c r="BK154" s="215">
        <f t="shared" si="9"/>
        <v>0</v>
      </c>
      <c r="BL154" s="24" t="s">
        <v>187</v>
      </c>
      <c r="BM154" s="24" t="s">
        <v>3384</v>
      </c>
    </row>
    <row r="155" spans="2:65" s="1" customFormat="1" ht="22.5" customHeight="1">
      <c r="B155" s="41"/>
      <c r="C155" s="204" t="s">
        <v>281</v>
      </c>
      <c r="D155" s="204" t="s">
        <v>182</v>
      </c>
      <c r="E155" s="205" t="s">
        <v>3385</v>
      </c>
      <c r="F155" s="206" t="s">
        <v>3386</v>
      </c>
      <c r="G155" s="207" t="s">
        <v>328</v>
      </c>
      <c r="H155" s="208">
        <v>10</v>
      </c>
      <c r="I155" s="209"/>
      <c r="J155" s="210">
        <f t="shared" si="0"/>
        <v>0</v>
      </c>
      <c r="K155" s="206" t="s">
        <v>2237</v>
      </c>
      <c r="L155" s="61"/>
      <c r="M155" s="211" t="s">
        <v>22</v>
      </c>
      <c r="N155" s="212" t="s">
        <v>47</v>
      </c>
      <c r="O155" s="42"/>
      <c r="P155" s="213">
        <f t="shared" si="1"/>
        <v>0</v>
      </c>
      <c r="Q155" s="213">
        <v>5.0000000000000001E-4</v>
      </c>
      <c r="R155" s="213">
        <f t="shared" si="2"/>
        <v>5.0000000000000001E-3</v>
      </c>
      <c r="S155" s="213">
        <v>0</v>
      </c>
      <c r="T155" s="214">
        <f t="shared" si="3"/>
        <v>0</v>
      </c>
      <c r="AR155" s="24" t="s">
        <v>187</v>
      </c>
      <c r="AT155" s="24" t="s">
        <v>182</v>
      </c>
      <c r="AU155" s="24" t="s">
        <v>84</v>
      </c>
      <c r="AY155" s="24" t="s">
        <v>179</v>
      </c>
      <c r="BE155" s="215">
        <f t="shared" si="4"/>
        <v>0</v>
      </c>
      <c r="BF155" s="215">
        <f t="shared" si="5"/>
        <v>0</v>
      </c>
      <c r="BG155" s="215">
        <f t="shared" si="6"/>
        <v>0</v>
      </c>
      <c r="BH155" s="215">
        <f t="shared" si="7"/>
        <v>0</v>
      </c>
      <c r="BI155" s="215">
        <f t="shared" si="8"/>
        <v>0</v>
      </c>
      <c r="BJ155" s="24" t="s">
        <v>24</v>
      </c>
      <c r="BK155" s="215">
        <f t="shared" si="9"/>
        <v>0</v>
      </c>
      <c r="BL155" s="24" t="s">
        <v>187</v>
      </c>
      <c r="BM155" s="24" t="s">
        <v>3387</v>
      </c>
    </row>
    <row r="156" spans="2:65" s="1" customFormat="1" ht="22.5" customHeight="1">
      <c r="B156" s="41"/>
      <c r="C156" s="204" t="s">
        <v>308</v>
      </c>
      <c r="D156" s="204" t="s">
        <v>182</v>
      </c>
      <c r="E156" s="205" t="s">
        <v>3388</v>
      </c>
      <c r="F156" s="206" t="s">
        <v>3389</v>
      </c>
      <c r="G156" s="207" t="s">
        <v>328</v>
      </c>
      <c r="H156" s="208">
        <v>3</v>
      </c>
      <c r="I156" s="209"/>
      <c r="J156" s="210">
        <f t="shared" si="0"/>
        <v>0</v>
      </c>
      <c r="K156" s="206" t="s">
        <v>2237</v>
      </c>
      <c r="L156" s="61"/>
      <c r="M156" s="211" t="s">
        <v>22</v>
      </c>
      <c r="N156" s="212" t="s">
        <v>47</v>
      </c>
      <c r="O156" s="42"/>
      <c r="P156" s="213">
        <f t="shared" si="1"/>
        <v>0</v>
      </c>
      <c r="Q156" s="213">
        <v>5.0000000000000001E-4</v>
      </c>
      <c r="R156" s="213">
        <f t="shared" si="2"/>
        <v>1.5E-3</v>
      </c>
      <c r="S156" s="213">
        <v>0</v>
      </c>
      <c r="T156" s="214">
        <f t="shared" si="3"/>
        <v>0</v>
      </c>
      <c r="AR156" s="24" t="s">
        <v>187</v>
      </c>
      <c r="AT156" s="24" t="s">
        <v>182</v>
      </c>
      <c r="AU156" s="24" t="s">
        <v>84</v>
      </c>
      <c r="AY156" s="24" t="s">
        <v>179</v>
      </c>
      <c r="BE156" s="215">
        <f t="shared" si="4"/>
        <v>0</v>
      </c>
      <c r="BF156" s="215">
        <f t="shared" si="5"/>
        <v>0</v>
      </c>
      <c r="BG156" s="215">
        <f t="shared" si="6"/>
        <v>0</v>
      </c>
      <c r="BH156" s="215">
        <f t="shared" si="7"/>
        <v>0</v>
      </c>
      <c r="BI156" s="215">
        <f t="shared" si="8"/>
        <v>0</v>
      </c>
      <c r="BJ156" s="24" t="s">
        <v>24</v>
      </c>
      <c r="BK156" s="215">
        <f t="shared" si="9"/>
        <v>0</v>
      </c>
      <c r="BL156" s="24" t="s">
        <v>187</v>
      </c>
      <c r="BM156" s="24" t="s">
        <v>3390</v>
      </c>
    </row>
    <row r="157" spans="2:65" s="1" customFormat="1" ht="22.5" customHeight="1">
      <c r="B157" s="41"/>
      <c r="C157" s="204" t="s">
        <v>291</v>
      </c>
      <c r="D157" s="204" t="s">
        <v>182</v>
      </c>
      <c r="E157" s="205" t="s">
        <v>3391</v>
      </c>
      <c r="F157" s="206" t="s">
        <v>3392</v>
      </c>
      <c r="G157" s="207" t="s">
        <v>328</v>
      </c>
      <c r="H157" s="208">
        <v>20</v>
      </c>
      <c r="I157" s="209"/>
      <c r="J157" s="210">
        <f t="shared" si="0"/>
        <v>0</v>
      </c>
      <c r="K157" s="206" t="s">
        <v>2237</v>
      </c>
      <c r="L157" s="61"/>
      <c r="M157" s="211" t="s">
        <v>22</v>
      </c>
      <c r="N157" s="212" t="s">
        <v>47</v>
      </c>
      <c r="O157" s="42"/>
      <c r="P157" s="213">
        <f t="shared" si="1"/>
        <v>0</v>
      </c>
      <c r="Q157" s="213">
        <v>5.0000000000000001E-4</v>
      </c>
      <c r="R157" s="213">
        <f t="shared" si="2"/>
        <v>0.01</v>
      </c>
      <c r="S157" s="213">
        <v>0</v>
      </c>
      <c r="T157" s="214">
        <f t="shared" si="3"/>
        <v>0</v>
      </c>
      <c r="AR157" s="24" t="s">
        <v>187</v>
      </c>
      <c r="AT157" s="24" t="s">
        <v>182</v>
      </c>
      <c r="AU157" s="24" t="s">
        <v>84</v>
      </c>
      <c r="AY157" s="24" t="s">
        <v>179</v>
      </c>
      <c r="BE157" s="215">
        <f t="shared" si="4"/>
        <v>0</v>
      </c>
      <c r="BF157" s="215">
        <f t="shared" si="5"/>
        <v>0</v>
      </c>
      <c r="BG157" s="215">
        <f t="shared" si="6"/>
        <v>0</v>
      </c>
      <c r="BH157" s="215">
        <f t="shared" si="7"/>
        <v>0</v>
      </c>
      <c r="BI157" s="215">
        <f t="shared" si="8"/>
        <v>0</v>
      </c>
      <c r="BJ157" s="24" t="s">
        <v>24</v>
      </c>
      <c r="BK157" s="215">
        <f t="shared" si="9"/>
        <v>0</v>
      </c>
      <c r="BL157" s="24" t="s">
        <v>187</v>
      </c>
      <c r="BM157" s="24" t="s">
        <v>3393</v>
      </c>
    </row>
    <row r="158" spans="2:65" s="1" customFormat="1" ht="22.5" customHeight="1">
      <c r="B158" s="41"/>
      <c r="C158" s="204" t="s">
        <v>319</v>
      </c>
      <c r="D158" s="204" t="s">
        <v>182</v>
      </c>
      <c r="E158" s="205" t="s">
        <v>3394</v>
      </c>
      <c r="F158" s="206" t="s">
        <v>3395</v>
      </c>
      <c r="G158" s="207" t="s">
        <v>328</v>
      </c>
      <c r="H158" s="208">
        <v>15</v>
      </c>
      <c r="I158" s="209"/>
      <c r="J158" s="210">
        <f t="shared" si="0"/>
        <v>0</v>
      </c>
      <c r="K158" s="206" t="s">
        <v>2237</v>
      </c>
      <c r="L158" s="61"/>
      <c r="M158" s="211" t="s">
        <v>22</v>
      </c>
      <c r="N158" s="212" t="s">
        <v>47</v>
      </c>
      <c r="O158" s="42"/>
      <c r="P158" s="213">
        <f t="shared" si="1"/>
        <v>0</v>
      </c>
      <c r="Q158" s="213">
        <v>5.0000000000000001E-4</v>
      </c>
      <c r="R158" s="213">
        <f t="shared" si="2"/>
        <v>7.4999999999999997E-3</v>
      </c>
      <c r="S158" s="213">
        <v>0</v>
      </c>
      <c r="T158" s="214">
        <f t="shared" si="3"/>
        <v>0</v>
      </c>
      <c r="AR158" s="24" t="s">
        <v>187</v>
      </c>
      <c r="AT158" s="24" t="s">
        <v>182</v>
      </c>
      <c r="AU158" s="24" t="s">
        <v>84</v>
      </c>
      <c r="AY158" s="24" t="s">
        <v>179</v>
      </c>
      <c r="BE158" s="215">
        <f t="shared" si="4"/>
        <v>0</v>
      </c>
      <c r="BF158" s="215">
        <f t="shared" si="5"/>
        <v>0</v>
      </c>
      <c r="BG158" s="215">
        <f t="shared" si="6"/>
        <v>0</v>
      </c>
      <c r="BH158" s="215">
        <f t="shared" si="7"/>
        <v>0</v>
      </c>
      <c r="BI158" s="215">
        <f t="shared" si="8"/>
        <v>0</v>
      </c>
      <c r="BJ158" s="24" t="s">
        <v>24</v>
      </c>
      <c r="BK158" s="215">
        <f t="shared" si="9"/>
        <v>0</v>
      </c>
      <c r="BL158" s="24" t="s">
        <v>187</v>
      </c>
      <c r="BM158" s="24" t="s">
        <v>3396</v>
      </c>
    </row>
    <row r="159" spans="2:65" s="1" customFormat="1" ht="22.5" customHeight="1">
      <c r="B159" s="41"/>
      <c r="C159" s="204" t="s">
        <v>296</v>
      </c>
      <c r="D159" s="204" t="s">
        <v>182</v>
      </c>
      <c r="E159" s="205" t="s">
        <v>3397</v>
      </c>
      <c r="F159" s="206" t="s">
        <v>3398</v>
      </c>
      <c r="G159" s="207" t="s">
        <v>328</v>
      </c>
      <c r="H159" s="208">
        <v>15</v>
      </c>
      <c r="I159" s="209"/>
      <c r="J159" s="210">
        <f t="shared" si="0"/>
        <v>0</v>
      </c>
      <c r="K159" s="206" t="s">
        <v>2237</v>
      </c>
      <c r="L159" s="61"/>
      <c r="M159" s="211" t="s">
        <v>22</v>
      </c>
      <c r="N159" s="212" t="s">
        <v>47</v>
      </c>
      <c r="O159" s="42"/>
      <c r="P159" s="213">
        <f t="shared" si="1"/>
        <v>0</v>
      </c>
      <c r="Q159" s="213">
        <v>5.0000000000000001E-4</v>
      </c>
      <c r="R159" s="213">
        <f t="shared" si="2"/>
        <v>7.4999999999999997E-3</v>
      </c>
      <c r="S159" s="213">
        <v>0</v>
      </c>
      <c r="T159" s="214">
        <f t="shared" si="3"/>
        <v>0</v>
      </c>
      <c r="AR159" s="24" t="s">
        <v>187</v>
      </c>
      <c r="AT159" s="24" t="s">
        <v>182</v>
      </c>
      <c r="AU159" s="24" t="s">
        <v>84</v>
      </c>
      <c r="AY159" s="24" t="s">
        <v>179</v>
      </c>
      <c r="BE159" s="215">
        <f t="shared" si="4"/>
        <v>0</v>
      </c>
      <c r="BF159" s="215">
        <f t="shared" si="5"/>
        <v>0</v>
      </c>
      <c r="BG159" s="215">
        <f t="shared" si="6"/>
        <v>0</v>
      </c>
      <c r="BH159" s="215">
        <f t="shared" si="7"/>
        <v>0</v>
      </c>
      <c r="BI159" s="215">
        <f t="shared" si="8"/>
        <v>0</v>
      </c>
      <c r="BJ159" s="24" t="s">
        <v>24</v>
      </c>
      <c r="BK159" s="215">
        <f t="shared" si="9"/>
        <v>0</v>
      </c>
      <c r="BL159" s="24" t="s">
        <v>187</v>
      </c>
      <c r="BM159" s="24" t="s">
        <v>3399</v>
      </c>
    </row>
    <row r="160" spans="2:65" s="1" customFormat="1" ht="22.5" customHeight="1">
      <c r="B160" s="41"/>
      <c r="C160" s="204" t="s">
        <v>331</v>
      </c>
      <c r="D160" s="204" t="s">
        <v>182</v>
      </c>
      <c r="E160" s="205" t="s">
        <v>3400</v>
      </c>
      <c r="F160" s="206" t="s">
        <v>3401</v>
      </c>
      <c r="G160" s="207" t="s">
        <v>328</v>
      </c>
      <c r="H160" s="208">
        <v>120</v>
      </c>
      <c r="I160" s="209"/>
      <c r="J160" s="210">
        <f t="shared" si="0"/>
        <v>0</v>
      </c>
      <c r="K160" s="206" t="s">
        <v>2237</v>
      </c>
      <c r="L160" s="61"/>
      <c r="M160" s="211" t="s">
        <v>22</v>
      </c>
      <c r="N160" s="212" t="s">
        <v>47</v>
      </c>
      <c r="O160" s="42"/>
      <c r="P160" s="213">
        <f t="shared" si="1"/>
        <v>0</v>
      </c>
      <c r="Q160" s="213">
        <v>0</v>
      </c>
      <c r="R160" s="213">
        <f t="shared" si="2"/>
        <v>0</v>
      </c>
      <c r="S160" s="213">
        <v>0</v>
      </c>
      <c r="T160" s="214">
        <f t="shared" si="3"/>
        <v>0</v>
      </c>
      <c r="AR160" s="24" t="s">
        <v>187</v>
      </c>
      <c r="AT160" s="24" t="s">
        <v>182</v>
      </c>
      <c r="AU160" s="24" t="s">
        <v>84</v>
      </c>
      <c r="AY160" s="24" t="s">
        <v>179</v>
      </c>
      <c r="BE160" s="215">
        <f t="shared" si="4"/>
        <v>0</v>
      </c>
      <c r="BF160" s="215">
        <f t="shared" si="5"/>
        <v>0</v>
      </c>
      <c r="BG160" s="215">
        <f t="shared" si="6"/>
        <v>0</v>
      </c>
      <c r="BH160" s="215">
        <f t="shared" si="7"/>
        <v>0</v>
      </c>
      <c r="BI160" s="215">
        <f t="shared" si="8"/>
        <v>0</v>
      </c>
      <c r="BJ160" s="24" t="s">
        <v>24</v>
      </c>
      <c r="BK160" s="215">
        <f t="shared" si="9"/>
        <v>0</v>
      </c>
      <c r="BL160" s="24" t="s">
        <v>187</v>
      </c>
      <c r="BM160" s="24" t="s">
        <v>3402</v>
      </c>
    </row>
    <row r="161" spans="2:65" s="1" customFormat="1" ht="40.5">
      <c r="B161" s="41"/>
      <c r="C161" s="63"/>
      <c r="D161" s="218" t="s">
        <v>936</v>
      </c>
      <c r="E161" s="63"/>
      <c r="F161" s="267" t="s">
        <v>3403</v>
      </c>
      <c r="G161" s="63"/>
      <c r="H161" s="63"/>
      <c r="I161" s="172"/>
      <c r="J161" s="63"/>
      <c r="K161" s="63"/>
      <c r="L161" s="61"/>
      <c r="M161" s="268"/>
      <c r="N161" s="42"/>
      <c r="O161" s="42"/>
      <c r="P161" s="42"/>
      <c r="Q161" s="42"/>
      <c r="R161" s="42"/>
      <c r="S161" s="42"/>
      <c r="T161" s="78"/>
      <c r="AT161" s="24" t="s">
        <v>936</v>
      </c>
      <c r="AU161" s="24" t="s">
        <v>84</v>
      </c>
    </row>
    <row r="162" spans="2:65" s="11" customFormat="1" ht="29.85" customHeight="1">
      <c r="B162" s="187"/>
      <c r="C162" s="188"/>
      <c r="D162" s="201" t="s">
        <v>75</v>
      </c>
      <c r="E162" s="202" t="s">
        <v>90</v>
      </c>
      <c r="F162" s="202" t="s">
        <v>3404</v>
      </c>
      <c r="G162" s="188"/>
      <c r="H162" s="188"/>
      <c r="I162" s="191"/>
      <c r="J162" s="203">
        <f>BK162</f>
        <v>0</v>
      </c>
      <c r="K162" s="188"/>
      <c r="L162" s="193"/>
      <c r="M162" s="194"/>
      <c r="N162" s="195"/>
      <c r="O162" s="195"/>
      <c r="P162" s="196">
        <f>SUM(P163:P166)</f>
        <v>0</v>
      </c>
      <c r="Q162" s="195"/>
      <c r="R162" s="196">
        <f>SUM(R163:R166)</f>
        <v>2.5999999999999999E-2</v>
      </c>
      <c r="S162" s="195"/>
      <c r="T162" s="197">
        <f>SUM(T163:T166)</f>
        <v>0</v>
      </c>
      <c r="AR162" s="198" t="s">
        <v>84</v>
      </c>
      <c r="AT162" s="199" t="s">
        <v>75</v>
      </c>
      <c r="AU162" s="199" t="s">
        <v>24</v>
      </c>
      <c r="AY162" s="198" t="s">
        <v>179</v>
      </c>
      <c r="BK162" s="200">
        <f>SUM(BK163:BK166)</f>
        <v>0</v>
      </c>
    </row>
    <row r="163" spans="2:65" s="1" customFormat="1" ht="22.5" customHeight="1">
      <c r="B163" s="41"/>
      <c r="C163" s="204" t="s">
        <v>24</v>
      </c>
      <c r="D163" s="204" t="s">
        <v>182</v>
      </c>
      <c r="E163" s="205" t="s">
        <v>3405</v>
      </c>
      <c r="F163" s="206" t="s">
        <v>3406</v>
      </c>
      <c r="G163" s="207" t="s">
        <v>328</v>
      </c>
      <c r="H163" s="208">
        <v>10</v>
      </c>
      <c r="I163" s="209"/>
      <c r="J163" s="210">
        <f>ROUND(I163*H163,2)</f>
        <v>0</v>
      </c>
      <c r="K163" s="206" t="s">
        <v>2237</v>
      </c>
      <c r="L163" s="61"/>
      <c r="M163" s="211" t="s">
        <v>22</v>
      </c>
      <c r="N163" s="212" t="s">
        <v>47</v>
      </c>
      <c r="O163" s="42"/>
      <c r="P163" s="213">
        <f>O163*H163</f>
        <v>0</v>
      </c>
      <c r="Q163" s="213">
        <v>5.0000000000000001E-4</v>
      </c>
      <c r="R163" s="213">
        <f>Q163*H163</f>
        <v>5.0000000000000001E-3</v>
      </c>
      <c r="S163" s="213">
        <v>0</v>
      </c>
      <c r="T163" s="214">
        <f>S163*H163</f>
        <v>0</v>
      </c>
      <c r="AR163" s="24" t="s">
        <v>187</v>
      </c>
      <c r="AT163" s="24" t="s">
        <v>182</v>
      </c>
      <c r="AU163" s="24" t="s">
        <v>84</v>
      </c>
      <c r="AY163" s="24" t="s">
        <v>179</v>
      </c>
      <c r="BE163" s="215">
        <f>IF(N163="základní",J163,0)</f>
        <v>0</v>
      </c>
      <c r="BF163" s="215">
        <f>IF(N163="snížená",J163,0)</f>
        <v>0</v>
      </c>
      <c r="BG163" s="215">
        <f>IF(N163="zákl. přenesená",J163,0)</f>
        <v>0</v>
      </c>
      <c r="BH163" s="215">
        <f>IF(N163="sníž. přenesená",J163,0)</f>
        <v>0</v>
      </c>
      <c r="BI163" s="215">
        <f>IF(N163="nulová",J163,0)</f>
        <v>0</v>
      </c>
      <c r="BJ163" s="24" t="s">
        <v>24</v>
      </c>
      <c r="BK163" s="215">
        <f>ROUND(I163*H163,2)</f>
        <v>0</v>
      </c>
      <c r="BL163" s="24" t="s">
        <v>187</v>
      </c>
      <c r="BM163" s="24" t="s">
        <v>3407</v>
      </c>
    </row>
    <row r="164" spans="2:65" s="1" customFormat="1" ht="22.5" customHeight="1">
      <c r="B164" s="41"/>
      <c r="C164" s="204" t="s">
        <v>84</v>
      </c>
      <c r="D164" s="204" t="s">
        <v>182</v>
      </c>
      <c r="E164" s="205" t="s">
        <v>3408</v>
      </c>
      <c r="F164" s="206" t="s">
        <v>3409</v>
      </c>
      <c r="G164" s="207" t="s">
        <v>328</v>
      </c>
      <c r="H164" s="208">
        <v>3</v>
      </c>
      <c r="I164" s="209"/>
      <c r="J164" s="210">
        <f>ROUND(I164*H164,2)</f>
        <v>0</v>
      </c>
      <c r="K164" s="206" t="s">
        <v>2237</v>
      </c>
      <c r="L164" s="61"/>
      <c r="M164" s="211" t="s">
        <v>22</v>
      </c>
      <c r="N164" s="212" t="s">
        <v>47</v>
      </c>
      <c r="O164" s="42"/>
      <c r="P164" s="213">
        <f>O164*H164</f>
        <v>0</v>
      </c>
      <c r="Q164" s="213">
        <v>2E-3</v>
      </c>
      <c r="R164" s="213">
        <f>Q164*H164</f>
        <v>6.0000000000000001E-3</v>
      </c>
      <c r="S164" s="213">
        <v>0</v>
      </c>
      <c r="T164" s="214">
        <f>S164*H164</f>
        <v>0</v>
      </c>
      <c r="AR164" s="24" t="s">
        <v>187</v>
      </c>
      <c r="AT164" s="24" t="s">
        <v>182</v>
      </c>
      <c r="AU164" s="24" t="s">
        <v>84</v>
      </c>
      <c r="AY164" s="24" t="s">
        <v>179</v>
      </c>
      <c r="BE164" s="215">
        <f>IF(N164="základní",J164,0)</f>
        <v>0</v>
      </c>
      <c r="BF164" s="215">
        <f>IF(N164="snížená",J164,0)</f>
        <v>0</v>
      </c>
      <c r="BG164" s="215">
        <f>IF(N164="zákl. přenesená",J164,0)</f>
        <v>0</v>
      </c>
      <c r="BH164" s="215">
        <f>IF(N164="sníž. přenesená",J164,0)</f>
        <v>0</v>
      </c>
      <c r="BI164" s="215">
        <f>IF(N164="nulová",J164,0)</f>
        <v>0</v>
      </c>
      <c r="BJ164" s="24" t="s">
        <v>24</v>
      </c>
      <c r="BK164" s="215">
        <f>ROUND(I164*H164,2)</f>
        <v>0</v>
      </c>
      <c r="BL164" s="24" t="s">
        <v>187</v>
      </c>
      <c r="BM164" s="24" t="s">
        <v>3410</v>
      </c>
    </row>
    <row r="165" spans="2:65" s="1" customFormat="1" ht="22.5" customHeight="1">
      <c r="B165" s="41"/>
      <c r="C165" s="204" t="s">
        <v>197</v>
      </c>
      <c r="D165" s="204" t="s">
        <v>182</v>
      </c>
      <c r="E165" s="205" t="s">
        <v>3411</v>
      </c>
      <c r="F165" s="206" t="s">
        <v>3412</v>
      </c>
      <c r="G165" s="207" t="s">
        <v>328</v>
      </c>
      <c r="H165" s="208">
        <v>15</v>
      </c>
      <c r="I165" s="209"/>
      <c r="J165" s="210">
        <f>ROUND(I165*H165,2)</f>
        <v>0</v>
      </c>
      <c r="K165" s="206" t="s">
        <v>2237</v>
      </c>
      <c r="L165" s="61"/>
      <c r="M165" s="211" t="s">
        <v>22</v>
      </c>
      <c r="N165" s="212" t="s">
        <v>47</v>
      </c>
      <c r="O165" s="42"/>
      <c r="P165" s="213">
        <f>O165*H165</f>
        <v>0</v>
      </c>
      <c r="Q165" s="213">
        <v>1E-3</v>
      </c>
      <c r="R165" s="213">
        <f>Q165*H165</f>
        <v>1.4999999999999999E-2</v>
      </c>
      <c r="S165" s="213">
        <v>0</v>
      </c>
      <c r="T165" s="214">
        <f>S165*H165</f>
        <v>0</v>
      </c>
      <c r="AR165" s="24" t="s">
        <v>187</v>
      </c>
      <c r="AT165" s="24" t="s">
        <v>182</v>
      </c>
      <c r="AU165" s="24" t="s">
        <v>84</v>
      </c>
      <c r="AY165" s="24" t="s">
        <v>179</v>
      </c>
      <c r="BE165" s="215">
        <f>IF(N165="základní",J165,0)</f>
        <v>0</v>
      </c>
      <c r="BF165" s="215">
        <f>IF(N165="snížená",J165,0)</f>
        <v>0</v>
      </c>
      <c r="BG165" s="215">
        <f>IF(N165="zákl. přenesená",J165,0)</f>
        <v>0</v>
      </c>
      <c r="BH165" s="215">
        <f>IF(N165="sníž. přenesená",J165,0)</f>
        <v>0</v>
      </c>
      <c r="BI165" s="215">
        <f>IF(N165="nulová",J165,0)</f>
        <v>0</v>
      </c>
      <c r="BJ165" s="24" t="s">
        <v>24</v>
      </c>
      <c r="BK165" s="215">
        <f>ROUND(I165*H165,2)</f>
        <v>0</v>
      </c>
      <c r="BL165" s="24" t="s">
        <v>187</v>
      </c>
      <c r="BM165" s="24" t="s">
        <v>3413</v>
      </c>
    </row>
    <row r="166" spans="2:65" s="1" customFormat="1" ht="27">
      <c r="B166" s="41"/>
      <c r="C166" s="63"/>
      <c r="D166" s="218" t="s">
        <v>936</v>
      </c>
      <c r="E166" s="63"/>
      <c r="F166" s="267" t="s">
        <v>3414</v>
      </c>
      <c r="G166" s="63"/>
      <c r="H166" s="63"/>
      <c r="I166" s="172"/>
      <c r="J166" s="63"/>
      <c r="K166" s="63"/>
      <c r="L166" s="61"/>
      <c r="M166" s="268"/>
      <c r="N166" s="42"/>
      <c r="O166" s="42"/>
      <c r="P166" s="42"/>
      <c r="Q166" s="42"/>
      <c r="R166" s="42"/>
      <c r="S166" s="42"/>
      <c r="T166" s="78"/>
      <c r="AT166" s="24" t="s">
        <v>936</v>
      </c>
      <c r="AU166" s="24" t="s">
        <v>84</v>
      </c>
    </row>
    <row r="167" spans="2:65" s="11" customFormat="1" ht="29.85" customHeight="1">
      <c r="B167" s="187"/>
      <c r="C167" s="188"/>
      <c r="D167" s="201" t="s">
        <v>75</v>
      </c>
      <c r="E167" s="202" t="s">
        <v>93</v>
      </c>
      <c r="F167" s="202" t="s">
        <v>3415</v>
      </c>
      <c r="G167" s="188"/>
      <c r="H167" s="188"/>
      <c r="I167" s="191"/>
      <c r="J167" s="203">
        <f>BK167</f>
        <v>0</v>
      </c>
      <c r="K167" s="188"/>
      <c r="L167" s="193"/>
      <c r="M167" s="194"/>
      <c r="N167" s="195"/>
      <c r="O167" s="195"/>
      <c r="P167" s="196">
        <f>SUM(P168:P178)</f>
        <v>0</v>
      </c>
      <c r="Q167" s="195"/>
      <c r="R167" s="196">
        <f>SUM(R168:R178)</f>
        <v>7.8676699999999995</v>
      </c>
      <c r="S167" s="195"/>
      <c r="T167" s="197">
        <f>SUM(T168:T178)</f>
        <v>0</v>
      </c>
      <c r="AR167" s="198" t="s">
        <v>84</v>
      </c>
      <c r="AT167" s="199" t="s">
        <v>75</v>
      </c>
      <c r="AU167" s="199" t="s">
        <v>24</v>
      </c>
      <c r="AY167" s="198" t="s">
        <v>179</v>
      </c>
      <c r="BK167" s="200">
        <f>SUM(BK168:BK178)</f>
        <v>0</v>
      </c>
    </row>
    <row r="168" spans="2:65" s="1" customFormat="1" ht="22.5" customHeight="1">
      <c r="B168" s="41"/>
      <c r="C168" s="204" t="s">
        <v>24</v>
      </c>
      <c r="D168" s="204" t="s">
        <v>182</v>
      </c>
      <c r="E168" s="205" t="s">
        <v>3416</v>
      </c>
      <c r="F168" s="206" t="s">
        <v>3417</v>
      </c>
      <c r="G168" s="207" t="s">
        <v>328</v>
      </c>
      <c r="H168" s="208">
        <v>3.67</v>
      </c>
      <c r="I168" s="209"/>
      <c r="J168" s="210">
        <f>ROUND(I168*H168,2)</f>
        <v>0</v>
      </c>
      <c r="K168" s="206" t="s">
        <v>2237</v>
      </c>
      <c r="L168" s="61"/>
      <c r="M168" s="211" t="s">
        <v>22</v>
      </c>
      <c r="N168" s="212" t="s">
        <v>47</v>
      </c>
      <c r="O168" s="42"/>
      <c r="P168" s="213">
        <f>O168*H168</f>
        <v>0</v>
      </c>
      <c r="Q168" s="213">
        <v>1E-3</v>
      </c>
      <c r="R168" s="213">
        <f>Q168*H168</f>
        <v>3.6700000000000001E-3</v>
      </c>
      <c r="S168" s="213">
        <v>0</v>
      </c>
      <c r="T168" s="214">
        <f>S168*H168</f>
        <v>0</v>
      </c>
      <c r="AR168" s="24" t="s">
        <v>187</v>
      </c>
      <c r="AT168" s="24" t="s">
        <v>182</v>
      </c>
      <c r="AU168" s="24" t="s">
        <v>84</v>
      </c>
      <c r="AY168" s="24" t="s">
        <v>179</v>
      </c>
      <c r="BE168" s="215">
        <f>IF(N168="základní",J168,0)</f>
        <v>0</v>
      </c>
      <c r="BF168" s="215">
        <f>IF(N168="snížená",J168,0)</f>
        <v>0</v>
      </c>
      <c r="BG168" s="215">
        <f>IF(N168="zákl. přenesená",J168,0)</f>
        <v>0</v>
      </c>
      <c r="BH168" s="215">
        <f>IF(N168="sníž. přenesená",J168,0)</f>
        <v>0</v>
      </c>
      <c r="BI168" s="215">
        <f>IF(N168="nulová",J168,0)</f>
        <v>0</v>
      </c>
      <c r="BJ168" s="24" t="s">
        <v>24</v>
      </c>
      <c r="BK168" s="215">
        <f>ROUND(I168*H168,2)</f>
        <v>0</v>
      </c>
      <c r="BL168" s="24" t="s">
        <v>187</v>
      </c>
      <c r="BM168" s="24" t="s">
        <v>3418</v>
      </c>
    </row>
    <row r="169" spans="2:65" s="1" customFormat="1" ht="27">
      <c r="B169" s="41"/>
      <c r="C169" s="63"/>
      <c r="D169" s="230" t="s">
        <v>936</v>
      </c>
      <c r="E169" s="63"/>
      <c r="F169" s="275" t="s">
        <v>3419</v>
      </c>
      <c r="G169" s="63"/>
      <c r="H169" s="63"/>
      <c r="I169" s="172"/>
      <c r="J169" s="63"/>
      <c r="K169" s="63"/>
      <c r="L169" s="61"/>
      <c r="M169" s="268"/>
      <c r="N169" s="42"/>
      <c r="O169" s="42"/>
      <c r="P169" s="42"/>
      <c r="Q169" s="42"/>
      <c r="R169" s="42"/>
      <c r="S169" s="42"/>
      <c r="T169" s="78"/>
      <c r="AT169" s="24" t="s">
        <v>936</v>
      </c>
      <c r="AU169" s="24" t="s">
        <v>84</v>
      </c>
    </row>
    <row r="170" spans="2:65" s="1" customFormat="1" ht="22.5" customHeight="1">
      <c r="B170" s="41"/>
      <c r="C170" s="204" t="s">
        <v>84</v>
      </c>
      <c r="D170" s="204" t="s">
        <v>182</v>
      </c>
      <c r="E170" s="205" t="s">
        <v>3420</v>
      </c>
      <c r="F170" s="206" t="s">
        <v>3421</v>
      </c>
      <c r="G170" s="207" t="s">
        <v>328</v>
      </c>
      <c r="H170" s="208">
        <v>4.4000000000000004</v>
      </c>
      <c r="I170" s="209"/>
      <c r="J170" s="210">
        <f>ROUND(I170*H170,2)</f>
        <v>0</v>
      </c>
      <c r="K170" s="206" t="s">
        <v>2237</v>
      </c>
      <c r="L170" s="61"/>
      <c r="M170" s="211" t="s">
        <v>22</v>
      </c>
      <c r="N170" s="212" t="s">
        <v>47</v>
      </c>
      <c r="O170" s="42"/>
      <c r="P170" s="213">
        <f>O170*H170</f>
        <v>0</v>
      </c>
      <c r="Q170" s="213">
        <v>1</v>
      </c>
      <c r="R170" s="213">
        <f>Q170*H170</f>
        <v>4.4000000000000004</v>
      </c>
      <c r="S170" s="213">
        <v>0</v>
      </c>
      <c r="T170" s="214">
        <f>S170*H170</f>
        <v>0</v>
      </c>
      <c r="AR170" s="24" t="s">
        <v>187</v>
      </c>
      <c r="AT170" s="24" t="s">
        <v>182</v>
      </c>
      <c r="AU170" s="24" t="s">
        <v>84</v>
      </c>
      <c r="AY170" s="24" t="s">
        <v>179</v>
      </c>
      <c r="BE170" s="215">
        <f>IF(N170="základní",J170,0)</f>
        <v>0</v>
      </c>
      <c r="BF170" s="215">
        <f>IF(N170="snížená",J170,0)</f>
        <v>0</v>
      </c>
      <c r="BG170" s="215">
        <f>IF(N170="zákl. přenesená",J170,0)</f>
        <v>0</v>
      </c>
      <c r="BH170" s="215">
        <f>IF(N170="sníž. přenesená",J170,0)</f>
        <v>0</v>
      </c>
      <c r="BI170" s="215">
        <f>IF(N170="nulová",J170,0)</f>
        <v>0</v>
      </c>
      <c r="BJ170" s="24" t="s">
        <v>24</v>
      </c>
      <c r="BK170" s="215">
        <f>ROUND(I170*H170,2)</f>
        <v>0</v>
      </c>
      <c r="BL170" s="24" t="s">
        <v>187</v>
      </c>
      <c r="BM170" s="24" t="s">
        <v>3422</v>
      </c>
    </row>
    <row r="171" spans="2:65" s="1" customFormat="1" ht="27">
      <c r="B171" s="41"/>
      <c r="C171" s="63"/>
      <c r="D171" s="230" t="s">
        <v>936</v>
      </c>
      <c r="E171" s="63"/>
      <c r="F171" s="275" t="s">
        <v>3423</v>
      </c>
      <c r="G171" s="63"/>
      <c r="H171" s="63"/>
      <c r="I171" s="172"/>
      <c r="J171" s="63"/>
      <c r="K171" s="63"/>
      <c r="L171" s="61"/>
      <c r="M171" s="268"/>
      <c r="N171" s="42"/>
      <c r="O171" s="42"/>
      <c r="P171" s="42"/>
      <c r="Q171" s="42"/>
      <c r="R171" s="42"/>
      <c r="S171" s="42"/>
      <c r="T171" s="78"/>
      <c r="AT171" s="24" t="s">
        <v>936</v>
      </c>
      <c r="AU171" s="24" t="s">
        <v>84</v>
      </c>
    </row>
    <row r="172" spans="2:65" s="1" customFormat="1" ht="22.5" customHeight="1">
      <c r="B172" s="41"/>
      <c r="C172" s="204" t="s">
        <v>197</v>
      </c>
      <c r="D172" s="204" t="s">
        <v>182</v>
      </c>
      <c r="E172" s="205" t="s">
        <v>3424</v>
      </c>
      <c r="F172" s="206" t="s">
        <v>3425</v>
      </c>
      <c r="G172" s="207" t="s">
        <v>328</v>
      </c>
      <c r="H172" s="208">
        <v>12</v>
      </c>
      <c r="I172" s="209"/>
      <c r="J172" s="210">
        <f t="shared" ref="J172:J177" si="10">ROUND(I172*H172,2)</f>
        <v>0</v>
      </c>
      <c r="K172" s="206" t="s">
        <v>2237</v>
      </c>
      <c r="L172" s="61"/>
      <c r="M172" s="211" t="s">
        <v>22</v>
      </c>
      <c r="N172" s="212" t="s">
        <v>47</v>
      </c>
      <c r="O172" s="42"/>
      <c r="P172" s="213">
        <f t="shared" ref="P172:P177" si="11">O172*H172</f>
        <v>0</v>
      </c>
      <c r="Q172" s="213">
        <v>0.04</v>
      </c>
      <c r="R172" s="213">
        <f t="shared" ref="R172:R177" si="12">Q172*H172</f>
        <v>0.48</v>
      </c>
      <c r="S172" s="213">
        <v>0</v>
      </c>
      <c r="T172" s="214">
        <f t="shared" ref="T172:T177" si="13">S172*H172</f>
        <v>0</v>
      </c>
      <c r="AR172" s="24" t="s">
        <v>187</v>
      </c>
      <c r="AT172" s="24" t="s">
        <v>182</v>
      </c>
      <c r="AU172" s="24" t="s">
        <v>84</v>
      </c>
      <c r="AY172" s="24" t="s">
        <v>179</v>
      </c>
      <c r="BE172" s="215">
        <f t="shared" ref="BE172:BE177" si="14">IF(N172="základní",J172,0)</f>
        <v>0</v>
      </c>
      <c r="BF172" s="215">
        <f t="shared" ref="BF172:BF177" si="15">IF(N172="snížená",J172,0)</f>
        <v>0</v>
      </c>
      <c r="BG172" s="215">
        <f t="shared" ref="BG172:BG177" si="16">IF(N172="zákl. přenesená",J172,0)</f>
        <v>0</v>
      </c>
      <c r="BH172" s="215">
        <f t="shared" ref="BH172:BH177" si="17">IF(N172="sníž. přenesená",J172,0)</f>
        <v>0</v>
      </c>
      <c r="BI172" s="215">
        <f t="shared" ref="BI172:BI177" si="18">IF(N172="nulová",J172,0)</f>
        <v>0</v>
      </c>
      <c r="BJ172" s="24" t="s">
        <v>24</v>
      </c>
      <c r="BK172" s="215">
        <f t="shared" ref="BK172:BK177" si="19">ROUND(I172*H172,2)</f>
        <v>0</v>
      </c>
      <c r="BL172" s="24" t="s">
        <v>187</v>
      </c>
      <c r="BM172" s="24" t="s">
        <v>3426</v>
      </c>
    </row>
    <row r="173" spans="2:65" s="1" customFormat="1" ht="22.5" customHeight="1">
      <c r="B173" s="41"/>
      <c r="C173" s="204" t="s">
        <v>187</v>
      </c>
      <c r="D173" s="204" t="s">
        <v>182</v>
      </c>
      <c r="E173" s="205" t="s">
        <v>3427</v>
      </c>
      <c r="F173" s="206" t="s">
        <v>3428</v>
      </c>
      <c r="G173" s="207" t="s">
        <v>328</v>
      </c>
      <c r="H173" s="208">
        <v>3</v>
      </c>
      <c r="I173" s="209"/>
      <c r="J173" s="210">
        <f t="shared" si="10"/>
        <v>0</v>
      </c>
      <c r="K173" s="206" t="s">
        <v>2237</v>
      </c>
      <c r="L173" s="61"/>
      <c r="M173" s="211" t="s">
        <v>22</v>
      </c>
      <c r="N173" s="212" t="s">
        <v>47</v>
      </c>
      <c r="O173" s="42"/>
      <c r="P173" s="213">
        <f t="shared" si="11"/>
        <v>0</v>
      </c>
      <c r="Q173" s="213">
        <v>0.04</v>
      </c>
      <c r="R173" s="213">
        <f t="shared" si="12"/>
        <v>0.12</v>
      </c>
      <c r="S173" s="213">
        <v>0</v>
      </c>
      <c r="T173" s="214">
        <f t="shared" si="13"/>
        <v>0</v>
      </c>
      <c r="AR173" s="24" t="s">
        <v>187</v>
      </c>
      <c r="AT173" s="24" t="s">
        <v>182</v>
      </c>
      <c r="AU173" s="24" t="s">
        <v>84</v>
      </c>
      <c r="AY173" s="24" t="s">
        <v>179</v>
      </c>
      <c r="BE173" s="215">
        <f t="shared" si="14"/>
        <v>0</v>
      </c>
      <c r="BF173" s="215">
        <f t="shared" si="15"/>
        <v>0</v>
      </c>
      <c r="BG173" s="215">
        <f t="shared" si="16"/>
        <v>0</v>
      </c>
      <c r="BH173" s="215">
        <f t="shared" si="17"/>
        <v>0</v>
      </c>
      <c r="BI173" s="215">
        <f t="shared" si="18"/>
        <v>0</v>
      </c>
      <c r="BJ173" s="24" t="s">
        <v>24</v>
      </c>
      <c r="BK173" s="215">
        <f t="shared" si="19"/>
        <v>0</v>
      </c>
      <c r="BL173" s="24" t="s">
        <v>187</v>
      </c>
      <c r="BM173" s="24" t="s">
        <v>3429</v>
      </c>
    </row>
    <row r="174" spans="2:65" s="1" customFormat="1" ht="22.5" customHeight="1">
      <c r="B174" s="41"/>
      <c r="C174" s="204" t="s">
        <v>203</v>
      </c>
      <c r="D174" s="204" t="s">
        <v>182</v>
      </c>
      <c r="E174" s="205" t="s">
        <v>3430</v>
      </c>
      <c r="F174" s="206" t="s">
        <v>3431</v>
      </c>
      <c r="G174" s="207" t="s">
        <v>328</v>
      </c>
      <c r="H174" s="208">
        <v>0.5</v>
      </c>
      <c r="I174" s="209"/>
      <c r="J174" s="210">
        <f t="shared" si="10"/>
        <v>0</v>
      </c>
      <c r="K174" s="206" t="s">
        <v>2237</v>
      </c>
      <c r="L174" s="61"/>
      <c r="M174" s="211" t="s">
        <v>22</v>
      </c>
      <c r="N174" s="212" t="s">
        <v>47</v>
      </c>
      <c r="O174" s="42"/>
      <c r="P174" s="213">
        <f t="shared" si="11"/>
        <v>0</v>
      </c>
      <c r="Q174" s="213">
        <v>1E-3</v>
      </c>
      <c r="R174" s="213">
        <f t="shared" si="12"/>
        <v>5.0000000000000001E-4</v>
      </c>
      <c r="S174" s="213">
        <v>0</v>
      </c>
      <c r="T174" s="214">
        <f t="shared" si="13"/>
        <v>0</v>
      </c>
      <c r="AR174" s="24" t="s">
        <v>187</v>
      </c>
      <c r="AT174" s="24" t="s">
        <v>182</v>
      </c>
      <c r="AU174" s="24" t="s">
        <v>84</v>
      </c>
      <c r="AY174" s="24" t="s">
        <v>179</v>
      </c>
      <c r="BE174" s="215">
        <f t="shared" si="14"/>
        <v>0</v>
      </c>
      <c r="BF174" s="215">
        <f t="shared" si="15"/>
        <v>0</v>
      </c>
      <c r="BG174" s="215">
        <f t="shared" si="16"/>
        <v>0</v>
      </c>
      <c r="BH174" s="215">
        <f t="shared" si="17"/>
        <v>0</v>
      </c>
      <c r="BI174" s="215">
        <f t="shared" si="18"/>
        <v>0</v>
      </c>
      <c r="BJ174" s="24" t="s">
        <v>24</v>
      </c>
      <c r="BK174" s="215">
        <f t="shared" si="19"/>
        <v>0</v>
      </c>
      <c r="BL174" s="24" t="s">
        <v>187</v>
      </c>
      <c r="BM174" s="24" t="s">
        <v>3432</v>
      </c>
    </row>
    <row r="175" spans="2:65" s="1" customFormat="1" ht="22.5" customHeight="1">
      <c r="B175" s="41"/>
      <c r="C175" s="204" t="s">
        <v>195</v>
      </c>
      <c r="D175" s="204" t="s">
        <v>182</v>
      </c>
      <c r="E175" s="205" t="s">
        <v>3433</v>
      </c>
      <c r="F175" s="206" t="s">
        <v>3434</v>
      </c>
      <c r="G175" s="207" t="s">
        <v>328</v>
      </c>
      <c r="H175" s="208">
        <v>5.6</v>
      </c>
      <c r="I175" s="209"/>
      <c r="J175" s="210">
        <f t="shared" si="10"/>
        <v>0</v>
      </c>
      <c r="K175" s="206" t="s">
        <v>2237</v>
      </c>
      <c r="L175" s="61"/>
      <c r="M175" s="211" t="s">
        <v>22</v>
      </c>
      <c r="N175" s="212" t="s">
        <v>47</v>
      </c>
      <c r="O175" s="42"/>
      <c r="P175" s="213">
        <f t="shared" si="11"/>
        <v>0</v>
      </c>
      <c r="Q175" s="213">
        <v>0.5</v>
      </c>
      <c r="R175" s="213">
        <f t="shared" si="12"/>
        <v>2.8</v>
      </c>
      <c r="S175" s="213">
        <v>0</v>
      </c>
      <c r="T175" s="214">
        <f t="shared" si="13"/>
        <v>0</v>
      </c>
      <c r="AR175" s="24" t="s">
        <v>187</v>
      </c>
      <c r="AT175" s="24" t="s">
        <v>182</v>
      </c>
      <c r="AU175" s="24" t="s">
        <v>84</v>
      </c>
      <c r="AY175" s="24" t="s">
        <v>179</v>
      </c>
      <c r="BE175" s="215">
        <f t="shared" si="14"/>
        <v>0</v>
      </c>
      <c r="BF175" s="215">
        <f t="shared" si="15"/>
        <v>0</v>
      </c>
      <c r="BG175" s="215">
        <f t="shared" si="16"/>
        <v>0</v>
      </c>
      <c r="BH175" s="215">
        <f t="shared" si="17"/>
        <v>0</v>
      </c>
      <c r="BI175" s="215">
        <f t="shared" si="18"/>
        <v>0</v>
      </c>
      <c r="BJ175" s="24" t="s">
        <v>24</v>
      </c>
      <c r="BK175" s="215">
        <f t="shared" si="19"/>
        <v>0</v>
      </c>
      <c r="BL175" s="24" t="s">
        <v>187</v>
      </c>
      <c r="BM175" s="24" t="s">
        <v>3435</v>
      </c>
    </row>
    <row r="176" spans="2:65" s="1" customFormat="1" ht="22.5" customHeight="1">
      <c r="B176" s="41"/>
      <c r="C176" s="204" t="s">
        <v>215</v>
      </c>
      <c r="D176" s="204" t="s">
        <v>182</v>
      </c>
      <c r="E176" s="205" t="s">
        <v>3436</v>
      </c>
      <c r="F176" s="206" t="s">
        <v>3437</v>
      </c>
      <c r="G176" s="207" t="s">
        <v>328</v>
      </c>
      <c r="H176" s="208">
        <v>5</v>
      </c>
      <c r="I176" s="209"/>
      <c r="J176" s="210">
        <f t="shared" si="10"/>
        <v>0</v>
      </c>
      <c r="K176" s="206" t="s">
        <v>2237</v>
      </c>
      <c r="L176" s="61"/>
      <c r="M176" s="211" t="s">
        <v>22</v>
      </c>
      <c r="N176" s="212" t="s">
        <v>47</v>
      </c>
      <c r="O176" s="42"/>
      <c r="P176" s="213">
        <f t="shared" si="11"/>
        <v>0</v>
      </c>
      <c r="Q176" s="213">
        <v>1.2E-2</v>
      </c>
      <c r="R176" s="213">
        <f t="shared" si="12"/>
        <v>0.06</v>
      </c>
      <c r="S176" s="213">
        <v>0</v>
      </c>
      <c r="T176" s="214">
        <f t="shared" si="13"/>
        <v>0</v>
      </c>
      <c r="AR176" s="24" t="s">
        <v>187</v>
      </c>
      <c r="AT176" s="24" t="s">
        <v>182</v>
      </c>
      <c r="AU176" s="24" t="s">
        <v>84</v>
      </c>
      <c r="AY176" s="24" t="s">
        <v>179</v>
      </c>
      <c r="BE176" s="215">
        <f t="shared" si="14"/>
        <v>0</v>
      </c>
      <c r="BF176" s="215">
        <f t="shared" si="15"/>
        <v>0</v>
      </c>
      <c r="BG176" s="215">
        <f t="shared" si="16"/>
        <v>0</v>
      </c>
      <c r="BH176" s="215">
        <f t="shared" si="17"/>
        <v>0</v>
      </c>
      <c r="BI176" s="215">
        <f t="shared" si="18"/>
        <v>0</v>
      </c>
      <c r="BJ176" s="24" t="s">
        <v>24</v>
      </c>
      <c r="BK176" s="215">
        <f t="shared" si="19"/>
        <v>0</v>
      </c>
      <c r="BL176" s="24" t="s">
        <v>187</v>
      </c>
      <c r="BM176" s="24" t="s">
        <v>3438</v>
      </c>
    </row>
    <row r="177" spans="2:65" s="1" customFormat="1" ht="22.5" customHeight="1">
      <c r="B177" s="41"/>
      <c r="C177" s="204" t="s">
        <v>200</v>
      </c>
      <c r="D177" s="204" t="s">
        <v>182</v>
      </c>
      <c r="E177" s="205" t="s">
        <v>3439</v>
      </c>
      <c r="F177" s="206" t="s">
        <v>3440</v>
      </c>
      <c r="G177" s="207" t="s">
        <v>328</v>
      </c>
      <c r="H177" s="208">
        <v>3.5</v>
      </c>
      <c r="I177" s="209"/>
      <c r="J177" s="210">
        <f t="shared" si="10"/>
        <v>0</v>
      </c>
      <c r="K177" s="206" t="s">
        <v>2237</v>
      </c>
      <c r="L177" s="61"/>
      <c r="M177" s="211" t="s">
        <v>22</v>
      </c>
      <c r="N177" s="212" t="s">
        <v>47</v>
      </c>
      <c r="O177" s="42"/>
      <c r="P177" s="213">
        <f t="shared" si="11"/>
        <v>0</v>
      </c>
      <c r="Q177" s="213">
        <v>1E-3</v>
      </c>
      <c r="R177" s="213">
        <f t="shared" si="12"/>
        <v>3.5000000000000001E-3</v>
      </c>
      <c r="S177" s="213">
        <v>0</v>
      </c>
      <c r="T177" s="214">
        <f t="shared" si="13"/>
        <v>0</v>
      </c>
      <c r="AR177" s="24" t="s">
        <v>187</v>
      </c>
      <c r="AT177" s="24" t="s">
        <v>182</v>
      </c>
      <c r="AU177" s="24" t="s">
        <v>84</v>
      </c>
      <c r="AY177" s="24" t="s">
        <v>179</v>
      </c>
      <c r="BE177" s="215">
        <f t="shared" si="14"/>
        <v>0</v>
      </c>
      <c r="BF177" s="215">
        <f t="shared" si="15"/>
        <v>0</v>
      </c>
      <c r="BG177" s="215">
        <f t="shared" si="16"/>
        <v>0</v>
      </c>
      <c r="BH177" s="215">
        <f t="shared" si="17"/>
        <v>0</v>
      </c>
      <c r="BI177" s="215">
        <f t="shared" si="18"/>
        <v>0</v>
      </c>
      <c r="BJ177" s="24" t="s">
        <v>24</v>
      </c>
      <c r="BK177" s="215">
        <f t="shared" si="19"/>
        <v>0</v>
      </c>
      <c r="BL177" s="24" t="s">
        <v>187</v>
      </c>
      <c r="BM177" s="24" t="s">
        <v>3441</v>
      </c>
    </row>
    <row r="178" spans="2:65" s="1" customFormat="1" ht="27">
      <c r="B178" s="41"/>
      <c r="C178" s="63"/>
      <c r="D178" s="218" t="s">
        <v>936</v>
      </c>
      <c r="E178" s="63"/>
      <c r="F178" s="267" t="s">
        <v>3442</v>
      </c>
      <c r="G178" s="63"/>
      <c r="H178" s="63"/>
      <c r="I178" s="172"/>
      <c r="J178" s="63"/>
      <c r="K178" s="63"/>
      <c r="L178" s="61"/>
      <c r="M178" s="268"/>
      <c r="N178" s="42"/>
      <c r="O178" s="42"/>
      <c r="P178" s="42"/>
      <c r="Q178" s="42"/>
      <c r="R178" s="42"/>
      <c r="S178" s="42"/>
      <c r="T178" s="78"/>
      <c r="AT178" s="24" t="s">
        <v>936</v>
      </c>
      <c r="AU178" s="24" t="s">
        <v>84</v>
      </c>
    </row>
    <row r="179" spans="2:65" s="11" customFormat="1" ht="29.85" customHeight="1">
      <c r="B179" s="187"/>
      <c r="C179" s="188"/>
      <c r="D179" s="201" t="s">
        <v>75</v>
      </c>
      <c r="E179" s="202" t="s">
        <v>99</v>
      </c>
      <c r="F179" s="202" t="s">
        <v>3443</v>
      </c>
      <c r="G179" s="188"/>
      <c r="H179" s="188"/>
      <c r="I179" s="191"/>
      <c r="J179" s="203">
        <f>BK179</f>
        <v>0</v>
      </c>
      <c r="K179" s="188"/>
      <c r="L179" s="193"/>
      <c r="M179" s="194"/>
      <c r="N179" s="195"/>
      <c r="O179" s="195"/>
      <c r="P179" s="196">
        <f>SUM(P180:P181)</f>
        <v>0</v>
      </c>
      <c r="Q179" s="195"/>
      <c r="R179" s="196">
        <f>SUM(R180:R181)</f>
        <v>2.5000000000000001E-2</v>
      </c>
      <c r="S179" s="195"/>
      <c r="T179" s="197">
        <f>SUM(T180:T181)</f>
        <v>0</v>
      </c>
      <c r="AR179" s="198" t="s">
        <v>84</v>
      </c>
      <c r="AT179" s="199" t="s">
        <v>75</v>
      </c>
      <c r="AU179" s="199" t="s">
        <v>24</v>
      </c>
      <c r="AY179" s="198" t="s">
        <v>179</v>
      </c>
      <c r="BK179" s="200">
        <f>SUM(BK180:BK181)</f>
        <v>0</v>
      </c>
    </row>
    <row r="180" spans="2:65" s="1" customFormat="1" ht="22.5" customHeight="1">
      <c r="B180" s="41"/>
      <c r="C180" s="204" t="s">
        <v>24</v>
      </c>
      <c r="D180" s="204" t="s">
        <v>182</v>
      </c>
      <c r="E180" s="205" t="s">
        <v>3444</v>
      </c>
      <c r="F180" s="206" t="s">
        <v>3445</v>
      </c>
      <c r="G180" s="207" t="s">
        <v>328</v>
      </c>
      <c r="H180" s="208">
        <v>25</v>
      </c>
      <c r="I180" s="209"/>
      <c r="J180" s="210">
        <f>ROUND(I180*H180,2)</f>
        <v>0</v>
      </c>
      <c r="K180" s="206" t="s">
        <v>2237</v>
      </c>
      <c r="L180" s="61"/>
      <c r="M180" s="211" t="s">
        <v>22</v>
      </c>
      <c r="N180" s="212" t="s">
        <v>47</v>
      </c>
      <c r="O180" s="42"/>
      <c r="P180" s="213">
        <f>O180*H180</f>
        <v>0</v>
      </c>
      <c r="Q180" s="213">
        <v>1E-3</v>
      </c>
      <c r="R180" s="213">
        <f>Q180*H180</f>
        <v>2.5000000000000001E-2</v>
      </c>
      <c r="S180" s="213">
        <v>0</v>
      </c>
      <c r="T180" s="214">
        <f>S180*H180</f>
        <v>0</v>
      </c>
      <c r="AR180" s="24" t="s">
        <v>187</v>
      </c>
      <c r="AT180" s="24" t="s">
        <v>182</v>
      </c>
      <c r="AU180" s="24" t="s">
        <v>84</v>
      </c>
      <c r="AY180" s="24" t="s">
        <v>179</v>
      </c>
      <c r="BE180" s="215">
        <f>IF(N180="základní",J180,0)</f>
        <v>0</v>
      </c>
      <c r="BF180" s="215">
        <f>IF(N180="snížená",J180,0)</f>
        <v>0</v>
      </c>
      <c r="BG180" s="215">
        <f>IF(N180="zákl. přenesená",J180,0)</f>
        <v>0</v>
      </c>
      <c r="BH180" s="215">
        <f>IF(N180="sníž. přenesená",J180,0)</f>
        <v>0</v>
      </c>
      <c r="BI180" s="215">
        <f>IF(N180="nulová",J180,0)</f>
        <v>0</v>
      </c>
      <c r="BJ180" s="24" t="s">
        <v>24</v>
      </c>
      <c r="BK180" s="215">
        <f>ROUND(I180*H180,2)</f>
        <v>0</v>
      </c>
      <c r="BL180" s="24" t="s">
        <v>187</v>
      </c>
      <c r="BM180" s="24" t="s">
        <v>3446</v>
      </c>
    </row>
    <row r="181" spans="2:65" s="1" customFormat="1" ht="27">
      <c r="B181" s="41"/>
      <c r="C181" s="63"/>
      <c r="D181" s="218" t="s">
        <v>936</v>
      </c>
      <c r="E181" s="63"/>
      <c r="F181" s="267" t="s">
        <v>3447</v>
      </c>
      <c r="G181" s="63"/>
      <c r="H181" s="63"/>
      <c r="I181" s="172"/>
      <c r="J181" s="63"/>
      <c r="K181" s="63"/>
      <c r="L181" s="61"/>
      <c r="M181" s="276"/>
      <c r="N181" s="270"/>
      <c r="O181" s="270"/>
      <c r="P181" s="270"/>
      <c r="Q181" s="270"/>
      <c r="R181" s="270"/>
      <c r="S181" s="270"/>
      <c r="T181" s="277"/>
      <c r="AT181" s="24" t="s">
        <v>936</v>
      </c>
      <c r="AU181" s="24" t="s">
        <v>84</v>
      </c>
    </row>
    <row r="182" spans="2:65" s="1" customFormat="1" ht="6.95" customHeight="1">
      <c r="B182" s="56"/>
      <c r="C182" s="57"/>
      <c r="D182" s="57"/>
      <c r="E182" s="57"/>
      <c r="F182" s="57"/>
      <c r="G182" s="57"/>
      <c r="H182" s="57"/>
      <c r="I182" s="148"/>
      <c r="J182" s="57"/>
      <c r="K182" s="57"/>
      <c r="L182" s="61"/>
    </row>
  </sheetData>
  <sheetProtection algorithmName="SHA-512" hashValue="jxhFjS75vx+oeGPz+k1UxNSyJreSrX+VtQWk0N0H6pjlVxbckmFbDR+ZV5Lhf8AYA+tg+d19yqRk9Gggxtk8jw==" saltValue="dISez1VV+oqOihXQ63FrpQ==" spinCount="100000" sheet="1" objects="1" scenarios="1" formatCells="0" formatColumns="0" formatRows="0" sort="0" autoFilter="0"/>
  <autoFilter ref="C89:K181"/>
  <mergeCells count="12">
    <mergeCell ref="G1:H1"/>
    <mergeCell ref="L2:V2"/>
    <mergeCell ref="E49:H49"/>
    <mergeCell ref="E51:H51"/>
    <mergeCell ref="E78:H78"/>
    <mergeCell ref="E80:H80"/>
    <mergeCell ref="E82:H82"/>
    <mergeCell ref="E7:H7"/>
    <mergeCell ref="E9:H9"/>
    <mergeCell ref="E11:H11"/>
    <mergeCell ref="E26:H26"/>
    <mergeCell ref="E47:H47"/>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108</v>
      </c>
      <c r="G1" s="410" t="s">
        <v>109</v>
      </c>
      <c r="H1" s="410"/>
      <c r="I1" s="124"/>
      <c r="J1" s="123" t="s">
        <v>110</v>
      </c>
      <c r="K1" s="122" t="s">
        <v>111</v>
      </c>
      <c r="L1" s="123" t="s">
        <v>112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402"/>
      <c r="M2" s="402"/>
      <c r="N2" s="402"/>
      <c r="O2" s="402"/>
      <c r="P2" s="402"/>
      <c r="Q2" s="402"/>
      <c r="R2" s="402"/>
      <c r="S2" s="402"/>
      <c r="T2" s="402"/>
      <c r="U2" s="402"/>
      <c r="V2" s="402"/>
      <c r="AT2" s="24" t="s">
        <v>107</v>
      </c>
    </row>
    <row r="3" spans="1:70" ht="6.95" customHeight="1">
      <c r="B3" s="25"/>
      <c r="C3" s="26"/>
      <c r="D3" s="26"/>
      <c r="E3" s="26"/>
      <c r="F3" s="26"/>
      <c r="G3" s="26"/>
      <c r="H3" s="26"/>
      <c r="I3" s="125"/>
      <c r="J3" s="26"/>
      <c r="K3" s="27"/>
      <c r="AT3" s="24" t="s">
        <v>84</v>
      </c>
    </row>
    <row r="4" spans="1:70" ht="36.950000000000003" customHeight="1">
      <c r="B4" s="28"/>
      <c r="C4" s="29"/>
      <c r="D4" s="30" t="s">
        <v>113</v>
      </c>
      <c r="E4" s="29"/>
      <c r="F4" s="29"/>
      <c r="G4" s="29"/>
      <c r="H4" s="29"/>
      <c r="I4" s="126"/>
      <c r="J4" s="29"/>
      <c r="K4" s="31"/>
      <c r="M4" s="32" t="s">
        <v>12</v>
      </c>
      <c r="AT4" s="24" t="s">
        <v>6</v>
      </c>
    </row>
    <row r="5" spans="1:70" ht="6.95" customHeight="1">
      <c r="B5" s="28"/>
      <c r="C5" s="29"/>
      <c r="D5" s="29"/>
      <c r="E5" s="29"/>
      <c r="F5" s="29"/>
      <c r="G5" s="29"/>
      <c r="H5" s="29"/>
      <c r="I5" s="126"/>
      <c r="J5" s="29"/>
      <c r="K5" s="31"/>
    </row>
    <row r="6" spans="1:70">
      <c r="B6" s="28"/>
      <c r="C6" s="29"/>
      <c r="D6" s="37" t="s">
        <v>18</v>
      </c>
      <c r="E6" s="29"/>
      <c r="F6" s="29"/>
      <c r="G6" s="29"/>
      <c r="H6" s="29"/>
      <c r="I6" s="126"/>
      <c r="J6" s="29"/>
      <c r="K6" s="31"/>
    </row>
    <row r="7" spans="1:70" ht="22.5" customHeight="1">
      <c r="B7" s="28"/>
      <c r="C7" s="29"/>
      <c r="D7" s="29"/>
      <c r="E7" s="403" t="str">
        <f>'Rekapitulace stavby'!K6</f>
        <v>Gymnázium Litomyšl - Modernizace laboratoří přírodovědných předmětů - PP</v>
      </c>
      <c r="F7" s="404"/>
      <c r="G7" s="404"/>
      <c r="H7" s="404"/>
      <c r="I7" s="126"/>
      <c r="J7" s="29"/>
      <c r="K7" s="31"/>
    </row>
    <row r="8" spans="1:70">
      <c r="B8" s="28"/>
      <c r="C8" s="29"/>
      <c r="D8" s="37" t="s">
        <v>114</v>
      </c>
      <c r="E8" s="29"/>
      <c r="F8" s="29"/>
      <c r="G8" s="29"/>
      <c r="H8" s="29"/>
      <c r="I8" s="126"/>
      <c r="J8" s="29"/>
      <c r="K8" s="31"/>
    </row>
    <row r="9" spans="1:70" s="1" customFormat="1" ht="22.5" customHeight="1">
      <c r="B9" s="41"/>
      <c r="C9" s="42"/>
      <c r="D9" s="42"/>
      <c r="E9" s="403" t="s">
        <v>115</v>
      </c>
      <c r="F9" s="405"/>
      <c r="G9" s="405"/>
      <c r="H9" s="405"/>
      <c r="I9" s="127"/>
      <c r="J9" s="42"/>
      <c r="K9" s="45"/>
    </row>
    <row r="10" spans="1:70" s="1" customFormat="1">
      <c r="B10" s="41"/>
      <c r="C10" s="42"/>
      <c r="D10" s="37" t="s">
        <v>116</v>
      </c>
      <c r="E10" s="42"/>
      <c r="F10" s="42"/>
      <c r="G10" s="42"/>
      <c r="H10" s="42"/>
      <c r="I10" s="127"/>
      <c r="J10" s="42"/>
      <c r="K10" s="45"/>
    </row>
    <row r="11" spans="1:70" s="1" customFormat="1" ht="36.950000000000003" customHeight="1">
      <c r="B11" s="41"/>
      <c r="C11" s="42"/>
      <c r="D11" s="42"/>
      <c r="E11" s="406" t="s">
        <v>3448</v>
      </c>
      <c r="F11" s="405"/>
      <c r="G11" s="405"/>
      <c r="H11" s="405"/>
      <c r="I11" s="127"/>
      <c r="J11" s="42"/>
      <c r="K11" s="45"/>
    </row>
    <row r="12" spans="1:70" s="1" customFormat="1" ht="13.5">
      <c r="B12" s="41"/>
      <c r="C12" s="42"/>
      <c r="D12" s="42"/>
      <c r="E12" s="42"/>
      <c r="F12" s="42"/>
      <c r="G12" s="42"/>
      <c r="H12" s="42"/>
      <c r="I12" s="127"/>
      <c r="J12" s="42"/>
      <c r="K12" s="45"/>
    </row>
    <row r="13" spans="1:70" s="1" customFormat="1" ht="14.45" customHeight="1">
      <c r="B13" s="41"/>
      <c r="C13" s="42"/>
      <c r="D13" s="37" t="s">
        <v>21</v>
      </c>
      <c r="E13" s="42"/>
      <c r="F13" s="35" t="s">
        <v>22</v>
      </c>
      <c r="G13" s="42"/>
      <c r="H13" s="42"/>
      <c r="I13" s="128" t="s">
        <v>23</v>
      </c>
      <c r="J13" s="35" t="s">
        <v>22</v>
      </c>
      <c r="K13" s="45"/>
    </row>
    <row r="14" spans="1:70" s="1" customFormat="1" ht="14.45" customHeight="1">
      <c r="B14" s="41"/>
      <c r="C14" s="42"/>
      <c r="D14" s="37" t="s">
        <v>25</v>
      </c>
      <c r="E14" s="42"/>
      <c r="F14" s="35" t="s">
        <v>26</v>
      </c>
      <c r="G14" s="42"/>
      <c r="H14" s="42"/>
      <c r="I14" s="128" t="s">
        <v>27</v>
      </c>
      <c r="J14" s="129" t="str">
        <f>'Rekapitulace stavby'!AN8</f>
        <v>20.2.2017</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31</v>
      </c>
      <c r="E16" s="42"/>
      <c r="F16" s="42"/>
      <c r="G16" s="42"/>
      <c r="H16" s="42"/>
      <c r="I16" s="128" t="s">
        <v>32</v>
      </c>
      <c r="J16" s="35" t="s">
        <v>22</v>
      </c>
      <c r="K16" s="45"/>
    </row>
    <row r="17" spans="2:11" s="1" customFormat="1" ht="18" customHeight="1">
      <c r="B17" s="41"/>
      <c r="C17" s="42"/>
      <c r="D17" s="42"/>
      <c r="E17" s="35" t="s">
        <v>33</v>
      </c>
      <c r="F17" s="42"/>
      <c r="G17" s="42"/>
      <c r="H17" s="42"/>
      <c r="I17" s="128" t="s">
        <v>34</v>
      </c>
      <c r="J17" s="35" t="s">
        <v>22</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35</v>
      </c>
      <c r="E19" s="42"/>
      <c r="F19" s="42"/>
      <c r="G19" s="42"/>
      <c r="H19" s="42"/>
      <c r="I19" s="128" t="s">
        <v>32</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34</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37</v>
      </c>
      <c r="E22" s="42"/>
      <c r="F22" s="42"/>
      <c r="G22" s="42"/>
      <c r="H22" s="42"/>
      <c r="I22" s="128" t="s">
        <v>32</v>
      </c>
      <c r="J22" s="35" t="s">
        <v>22</v>
      </c>
      <c r="K22" s="45"/>
    </row>
    <row r="23" spans="2:11" s="1" customFormat="1" ht="18" customHeight="1">
      <c r="B23" s="41"/>
      <c r="C23" s="42"/>
      <c r="D23" s="42"/>
      <c r="E23" s="35" t="s">
        <v>38</v>
      </c>
      <c r="F23" s="42"/>
      <c r="G23" s="42"/>
      <c r="H23" s="42"/>
      <c r="I23" s="128" t="s">
        <v>34</v>
      </c>
      <c r="J23" s="35" t="s">
        <v>22</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40</v>
      </c>
      <c r="E25" s="42"/>
      <c r="F25" s="42"/>
      <c r="G25" s="42"/>
      <c r="H25" s="42"/>
      <c r="I25" s="127"/>
      <c r="J25" s="42"/>
      <c r="K25" s="45"/>
    </row>
    <row r="26" spans="2:11" s="7" customFormat="1" ht="22.5" customHeight="1">
      <c r="B26" s="130"/>
      <c r="C26" s="131"/>
      <c r="D26" s="131"/>
      <c r="E26" s="368" t="s">
        <v>22</v>
      </c>
      <c r="F26" s="368"/>
      <c r="G26" s="368"/>
      <c r="H26" s="368"/>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42</v>
      </c>
      <c r="E29" s="42"/>
      <c r="F29" s="42"/>
      <c r="G29" s="42"/>
      <c r="H29" s="42"/>
      <c r="I29" s="127"/>
      <c r="J29" s="137">
        <f>ROUND(J89,2)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44</v>
      </c>
      <c r="G31" s="42"/>
      <c r="H31" s="42"/>
      <c r="I31" s="138" t="s">
        <v>43</v>
      </c>
      <c r="J31" s="46" t="s">
        <v>45</v>
      </c>
      <c r="K31" s="45"/>
    </row>
    <row r="32" spans="2:11" s="1" customFormat="1" ht="14.45" customHeight="1">
      <c r="B32" s="41"/>
      <c r="C32" s="42"/>
      <c r="D32" s="49" t="s">
        <v>46</v>
      </c>
      <c r="E32" s="49" t="s">
        <v>47</v>
      </c>
      <c r="F32" s="139">
        <f>ROUND(SUM(BE89:BE127), 2)</f>
        <v>0</v>
      </c>
      <c r="G32" s="42"/>
      <c r="H32" s="42"/>
      <c r="I32" s="140">
        <v>0.21</v>
      </c>
      <c r="J32" s="139">
        <f>ROUND(ROUND((SUM(BE89:BE127)), 2)*I32, 2)</f>
        <v>0</v>
      </c>
      <c r="K32" s="45"/>
    </row>
    <row r="33" spans="2:11" s="1" customFormat="1" ht="14.45" customHeight="1">
      <c r="B33" s="41"/>
      <c r="C33" s="42"/>
      <c r="D33" s="42"/>
      <c r="E33" s="49" t="s">
        <v>48</v>
      </c>
      <c r="F33" s="139">
        <f>ROUND(SUM(BF89:BF127), 2)</f>
        <v>0</v>
      </c>
      <c r="G33" s="42"/>
      <c r="H33" s="42"/>
      <c r="I33" s="140">
        <v>0.15</v>
      </c>
      <c r="J33" s="139">
        <f>ROUND(ROUND((SUM(BF89:BF127)), 2)*I33, 2)</f>
        <v>0</v>
      </c>
      <c r="K33" s="45"/>
    </row>
    <row r="34" spans="2:11" s="1" customFormat="1" ht="14.45" hidden="1" customHeight="1">
      <c r="B34" s="41"/>
      <c r="C34" s="42"/>
      <c r="D34" s="42"/>
      <c r="E34" s="49" t="s">
        <v>49</v>
      </c>
      <c r="F34" s="139">
        <f>ROUND(SUM(BG89:BG127), 2)</f>
        <v>0</v>
      </c>
      <c r="G34" s="42"/>
      <c r="H34" s="42"/>
      <c r="I34" s="140">
        <v>0.21</v>
      </c>
      <c r="J34" s="139">
        <v>0</v>
      </c>
      <c r="K34" s="45"/>
    </row>
    <row r="35" spans="2:11" s="1" customFormat="1" ht="14.45" hidden="1" customHeight="1">
      <c r="B35" s="41"/>
      <c r="C35" s="42"/>
      <c r="D35" s="42"/>
      <c r="E35" s="49" t="s">
        <v>50</v>
      </c>
      <c r="F35" s="139">
        <f>ROUND(SUM(BH89:BH127), 2)</f>
        <v>0</v>
      </c>
      <c r="G35" s="42"/>
      <c r="H35" s="42"/>
      <c r="I35" s="140">
        <v>0.15</v>
      </c>
      <c r="J35" s="139">
        <v>0</v>
      </c>
      <c r="K35" s="45"/>
    </row>
    <row r="36" spans="2:11" s="1" customFormat="1" ht="14.45" hidden="1" customHeight="1">
      <c r="B36" s="41"/>
      <c r="C36" s="42"/>
      <c r="D36" s="42"/>
      <c r="E36" s="49" t="s">
        <v>51</v>
      </c>
      <c r="F36" s="139">
        <f>ROUND(SUM(BI89:BI127),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52</v>
      </c>
      <c r="E38" s="79"/>
      <c r="F38" s="79"/>
      <c r="G38" s="143" t="s">
        <v>53</v>
      </c>
      <c r="H38" s="144" t="s">
        <v>54</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118</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22.5" customHeight="1">
      <c r="B47" s="41"/>
      <c r="C47" s="42"/>
      <c r="D47" s="42"/>
      <c r="E47" s="403" t="str">
        <f>E7</f>
        <v>Gymnázium Litomyšl - Modernizace laboratoří přírodovědných předmětů - PP</v>
      </c>
      <c r="F47" s="404"/>
      <c r="G47" s="404"/>
      <c r="H47" s="404"/>
      <c r="I47" s="127"/>
      <c r="J47" s="42"/>
      <c r="K47" s="45"/>
    </row>
    <row r="48" spans="2:11">
      <c r="B48" s="28"/>
      <c r="C48" s="37" t="s">
        <v>114</v>
      </c>
      <c r="D48" s="29"/>
      <c r="E48" s="29"/>
      <c r="F48" s="29"/>
      <c r="G48" s="29"/>
      <c r="H48" s="29"/>
      <c r="I48" s="126"/>
      <c r="J48" s="29"/>
      <c r="K48" s="31"/>
    </row>
    <row r="49" spans="2:47" s="1" customFormat="1" ht="22.5" customHeight="1">
      <c r="B49" s="41"/>
      <c r="C49" s="42"/>
      <c r="D49" s="42"/>
      <c r="E49" s="403" t="s">
        <v>115</v>
      </c>
      <c r="F49" s="405"/>
      <c r="G49" s="405"/>
      <c r="H49" s="405"/>
      <c r="I49" s="127"/>
      <c r="J49" s="42"/>
      <c r="K49" s="45"/>
    </row>
    <row r="50" spans="2:47" s="1" customFormat="1" ht="14.45" customHeight="1">
      <c r="B50" s="41"/>
      <c r="C50" s="37" t="s">
        <v>116</v>
      </c>
      <c r="D50" s="42"/>
      <c r="E50" s="42"/>
      <c r="F50" s="42"/>
      <c r="G50" s="42"/>
      <c r="H50" s="42"/>
      <c r="I50" s="127"/>
      <c r="J50" s="42"/>
      <c r="K50" s="45"/>
    </row>
    <row r="51" spans="2:47" s="1" customFormat="1" ht="23.25" customHeight="1">
      <c r="B51" s="41"/>
      <c r="C51" s="42"/>
      <c r="D51" s="42"/>
      <c r="E51" s="406" t="str">
        <f>E11</f>
        <v>07 - Ostatní a vedlejší náklady</v>
      </c>
      <c r="F51" s="405"/>
      <c r="G51" s="405"/>
      <c r="H51" s="405"/>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25</v>
      </c>
      <c r="D53" s="42"/>
      <c r="E53" s="42"/>
      <c r="F53" s="35" t="str">
        <f>F14</f>
        <v>Litomyšl</v>
      </c>
      <c r="G53" s="42"/>
      <c r="H53" s="42"/>
      <c r="I53" s="128" t="s">
        <v>27</v>
      </c>
      <c r="J53" s="129" t="str">
        <f>IF(J14="","",J14)</f>
        <v>20.2.2017</v>
      </c>
      <c r="K53" s="45"/>
    </row>
    <row r="54" spans="2:47" s="1" customFormat="1" ht="6.95" customHeight="1">
      <c r="B54" s="41"/>
      <c r="C54" s="42"/>
      <c r="D54" s="42"/>
      <c r="E54" s="42"/>
      <c r="F54" s="42"/>
      <c r="G54" s="42"/>
      <c r="H54" s="42"/>
      <c r="I54" s="127"/>
      <c r="J54" s="42"/>
      <c r="K54" s="45"/>
    </row>
    <row r="55" spans="2:47" s="1" customFormat="1">
      <c r="B55" s="41"/>
      <c r="C55" s="37" t="s">
        <v>31</v>
      </c>
      <c r="D55" s="42"/>
      <c r="E55" s="42"/>
      <c r="F55" s="35" t="str">
        <f>E17</f>
        <v>Pardubický kraj, Komenského náměstí 125, Pardubice</v>
      </c>
      <c r="G55" s="42"/>
      <c r="H55" s="42"/>
      <c r="I55" s="128" t="s">
        <v>37</v>
      </c>
      <c r="J55" s="35" t="str">
        <f>E23</f>
        <v>KIP spol. s r.o., Toulovcovo náměstí 156</v>
      </c>
      <c r="K55" s="45"/>
    </row>
    <row r="56" spans="2:47" s="1" customFormat="1" ht="14.45" customHeight="1">
      <c r="B56" s="41"/>
      <c r="C56" s="37" t="s">
        <v>35</v>
      </c>
      <c r="D56" s="42"/>
      <c r="E56" s="42"/>
      <c r="F56" s="35" t="str">
        <f>IF(E20="","",E20)</f>
        <v/>
      </c>
      <c r="G56" s="42"/>
      <c r="H56" s="42"/>
      <c r="I56" s="127"/>
      <c r="J56" s="42"/>
      <c r="K56" s="45"/>
    </row>
    <row r="57" spans="2:47" s="1" customFormat="1" ht="10.35" customHeight="1">
      <c r="B57" s="41"/>
      <c r="C57" s="42"/>
      <c r="D57" s="42"/>
      <c r="E57" s="42"/>
      <c r="F57" s="42"/>
      <c r="G57" s="42"/>
      <c r="H57" s="42"/>
      <c r="I57" s="127"/>
      <c r="J57" s="42"/>
      <c r="K57" s="45"/>
    </row>
    <row r="58" spans="2:47" s="1" customFormat="1" ht="29.25" customHeight="1">
      <c r="B58" s="41"/>
      <c r="C58" s="153" t="s">
        <v>119</v>
      </c>
      <c r="D58" s="141"/>
      <c r="E58" s="141"/>
      <c r="F58" s="141"/>
      <c r="G58" s="141"/>
      <c r="H58" s="141"/>
      <c r="I58" s="154"/>
      <c r="J58" s="155" t="s">
        <v>120</v>
      </c>
      <c r="K58" s="156"/>
    </row>
    <row r="59" spans="2:47" s="1" customFormat="1" ht="10.35" customHeight="1">
      <c r="B59" s="41"/>
      <c r="C59" s="42"/>
      <c r="D59" s="42"/>
      <c r="E59" s="42"/>
      <c r="F59" s="42"/>
      <c r="G59" s="42"/>
      <c r="H59" s="42"/>
      <c r="I59" s="127"/>
      <c r="J59" s="42"/>
      <c r="K59" s="45"/>
    </row>
    <row r="60" spans="2:47" s="1" customFormat="1" ht="29.25" customHeight="1">
      <c r="B60" s="41"/>
      <c r="C60" s="157" t="s">
        <v>121</v>
      </c>
      <c r="D60" s="42"/>
      <c r="E60" s="42"/>
      <c r="F60" s="42"/>
      <c r="G60" s="42"/>
      <c r="H60" s="42"/>
      <c r="I60" s="127"/>
      <c r="J60" s="137">
        <f>J89</f>
        <v>0</v>
      </c>
      <c r="K60" s="45"/>
      <c r="AU60" s="24" t="s">
        <v>122</v>
      </c>
    </row>
    <row r="61" spans="2:47" s="8" customFormat="1" ht="24.95" customHeight="1">
      <c r="B61" s="158"/>
      <c r="C61" s="159"/>
      <c r="D61" s="160" t="s">
        <v>3240</v>
      </c>
      <c r="E61" s="161"/>
      <c r="F61" s="161"/>
      <c r="G61" s="161"/>
      <c r="H61" s="161"/>
      <c r="I61" s="162"/>
      <c r="J61" s="163">
        <f>J90</f>
        <v>0</v>
      </c>
      <c r="K61" s="164"/>
    </row>
    <row r="62" spans="2:47" s="8" customFormat="1" ht="24.95" customHeight="1">
      <c r="B62" s="158"/>
      <c r="C62" s="159"/>
      <c r="D62" s="160" t="s">
        <v>3449</v>
      </c>
      <c r="E62" s="161"/>
      <c r="F62" s="161"/>
      <c r="G62" s="161"/>
      <c r="H62" s="161"/>
      <c r="I62" s="162"/>
      <c r="J62" s="163">
        <f>J91</f>
        <v>0</v>
      </c>
      <c r="K62" s="164"/>
    </row>
    <row r="63" spans="2:47" s="9" customFormat="1" ht="19.899999999999999" customHeight="1">
      <c r="B63" s="165"/>
      <c r="C63" s="166"/>
      <c r="D63" s="167" t="s">
        <v>3450</v>
      </c>
      <c r="E63" s="168"/>
      <c r="F63" s="168"/>
      <c r="G63" s="168"/>
      <c r="H63" s="168"/>
      <c r="I63" s="169"/>
      <c r="J63" s="170">
        <f>J92</f>
        <v>0</v>
      </c>
      <c r="K63" s="171"/>
    </row>
    <row r="64" spans="2:47" s="9" customFormat="1" ht="19.899999999999999" customHeight="1">
      <c r="B64" s="165"/>
      <c r="C64" s="166"/>
      <c r="D64" s="167" t="s">
        <v>3451</v>
      </c>
      <c r="E64" s="168"/>
      <c r="F64" s="168"/>
      <c r="G64" s="168"/>
      <c r="H64" s="168"/>
      <c r="I64" s="169"/>
      <c r="J64" s="170">
        <f>J98</f>
        <v>0</v>
      </c>
      <c r="K64" s="171"/>
    </row>
    <row r="65" spans="2:12" s="9" customFormat="1" ht="19.899999999999999" customHeight="1">
      <c r="B65" s="165"/>
      <c r="C65" s="166"/>
      <c r="D65" s="167" t="s">
        <v>3452</v>
      </c>
      <c r="E65" s="168"/>
      <c r="F65" s="168"/>
      <c r="G65" s="168"/>
      <c r="H65" s="168"/>
      <c r="I65" s="169"/>
      <c r="J65" s="170">
        <f>J110</f>
        <v>0</v>
      </c>
      <c r="K65" s="171"/>
    </row>
    <row r="66" spans="2:12" s="9" customFormat="1" ht="19.899999999999999" customHeight="1">
      <c r="B66" s="165"/>
      <c r="C66" s="166"/>
      <c r="D66" s="167" t="s">
        <v>3453</v>
      </c>
      <c r="E66" s="168"/>
      <c r="F66" s="168"/>
      <c r="G66" s="168"/>
      <c r="H66" s="168"/>
      <c r="I66" s="169"/>
      <c r="J66" s="170">
        <f>J116</f>
        <v>0</v>
      </c>
      <c r="K66" s="171"/>
    </row>
    <row r="67" spans="2:12" s="9" customFormat="1" ht="19.899999999999999" customHeight="1">
      <c r="B67" s="165"/>
      <c r="C67" s="166"/>
      <c r="D67" s="167" t="s">
        <v>3454</v>
      </c>
      <c r="E67" s="168"/>
      <c r="F67" s="168"/>
      <c r="G67" s="168"/>
      <c r="H67" s="168"/>
      <c r="I67" s="169"/>
      <c r="J67" s="170">
        <f>J125</f>
        <v>0</v>
      </c>
      <c r="K67" s="171"/>
    </row>
    <row r="68" spans="2:12" s="1" customFormat="1" ht="21.75" customHeight="1">
      <c r="B68" s="41"/>
      <c r="C68" s="42"/>
      <c r="D68" s="42"/>
      <c r="E68" s="42"/>
      <c r="F68" s="42"/>
      <c r="G68" s="42"/>
      <c r="H68" s="42"/>
      <c r="I68" s="127"/>
      <c r="J68" s="42"/>
      <c r="K68" s="45"/>
    </row>
    <row r="69" spans="2:12" s="1" customFormat="1" ht="6.95" customHeight="1">
      <c r="B69" s="56"/>
      <c r="C69" s="57"/>
      <c r="D69" s="57"/>
      <c r="E69" s="57"/>
      <c r="F69" s="57"/>
      <c r="G69" s="57"/>
      <c r="H69" s="57"/>
      <c r="I69" s="148"/>
      <c r="J69" s="57"/>
      <c r="K69" s="58"/>
    </row>
    <row r="73" spans="2:12" s="1" customFormat="1" ht="6.95" customHeight="1">
      <c r="B73" s="59"/>
      <c r="C73" s="60"/>
      <c r="D73" s="60"/>
      <c r="E73" s="60"/>
      <c r="F73" s="60"/>
      <c r="G73" s="60"/>
      <c r="H73" s="60"/>
      <c r="I73" s="151"/>
      <c r="J73" s="60"/>
      <c r="K73" s="60"/>
      <c r="L73" s="61"/>
    </row>
    <row r="74" spans="2:12" s="1" customFormat="1" ht="36.950000000000003" customHeight="1">
      <c r="B74" s="41"/>
      <c r="C74" s="62" t="s">
        <v>163</v>
      </c>
      <c r="D74" s="63"/>
      <c r="E74" s="63"/>
      <c r="F74" s="63"/>
      <c r="G74" s="63"/>
      <c r="H74" s="63"/>
      <c r="I74" s="172"/>
      <c r="J74" s="63"/>
      <c r="K74" s="63"/>
      <c r="L74" s="61"/>
    </row>
    <row r="75" spans="2:12" s="1" customFormat="1" ht="6.95" customHeight="1">
      <c r="B75" s="41"/>
      <c r="C75" s="63"/>
      <c r="D75" s="63"/>
      <c r="E75" s="63"/>
      <c r="F75" s="63"/>
      <c r="G75" s="63"/>
      <c r="H75" s="63"/>
      <c r="I75" s="172"/>
      <c r="J75" s="63"/>
      <c r="K75" s="63"/>
      <c r="L75" s="61"/>
    </row>
    <row r="76" spans="2:12" s="1" customFormat="1" ht="14.45" customHeight="1">
      <c r="B76" s="41"/>
      <c r="C76" s="65" t="s">
        <v>18</v>
      </c>
      <c r="D76" s="63"/>
      <c r="E76" s="63"/>
      <c r="F76" s="63"/>
      <c r="G76" s="63"/>
      <c r="H76" s="63"/>
      <c r="I76" s="172"/>
      <c r="J76" s="63"/>
      <c r="K76" s="63"/>
      <c r="L76" s="61"/>
    </row>
    <row r="77" spans="2:12" s="1" customFormat="1" ht="22.5" customHeight="1">
      <c r="B77" s="41"/>
      <c r="C77" s="63"/>
      <c r="D77" s="63"/>
      <c r="E77" s="407" t="str">
        <f>E7</f>
        <v>Gymnázium Litomyšl - Modernizace laboratoří přírodovědných předmětů - PP</v>
      </c>
      <c r="F77" s="408"/>
      <c r="G77" s="408"/>
      <c r="H77" s="408"/>
      <c r="I77" s="172"/>
      <c r="J77" s="63"/>
      <c r="K77" s="63"/>
      <c r="L77" s="61"/>
    </row>
    <row r="78" spans="2:12">
      <c r="B78" s="28"/>
      <c r="C78" s="65" t="s">
        <v>114</v>
      </c>
      <c r="D78" s="173"/>
      <c r="E78" s="173"/>
      <c r="F78" s="173"/>
      <c r="G78" s="173"/>
      <c r="H78" s="173"/>
      <c r="J78" s="173"/>
      <c r="K78" s="173"/>
      <c r="L78" s="174"/>
    </row>
    <row r="79" spans="2:12" s="1" customFormat="1" ht="22.5" customHeight="1">
      <c r="B79" s="41"/>
      <c r="C79" s="63"/>
      <c r="D79" s="63"/>
      <c r="E79" s="407" t="s">
        <v>115</v>
      </c>
      <c r="F79" s="409"/>
      <c r="G79" s="409"/>
      <c r="H79" s="409"/>
      <c r="I79" s="172"/>
      <c r="J79" s="63"/>
      <c r="K79" s="63"/>
      <c r="L79" s="61"/>
    </row>
    <row r="80" spans="2:12" s="1" customFormat="1" ht="14.45" customHeight="1">
      <c r="B80" s="41"/>
      <c r="C80" s="65" t="s">
        <v>116</v>
      </c>
      <c r="D80" s="63"/>
      <c r="E80" s="63"/>
      <c r="F80" s="63"/>
      <c r="G80" s="63"/>
      <c r="H80" s="63"/>
      <c r="I80" s="172"/>
      <c r="J80" s="63"/>
      <c r="K80" s="63"/>
      <c r="L80" s="61"/>
    </row>
    <row r="81" spans="2:65" s="1" customFormat="1" ht="23.25" customHeight="1">
      <c r="B81" s="41"/>
      <c r="C81" s="63"/>
      <c r="D81" s="63"/>
      <c r="E81" s="379" t="str">
        <f>E11</f>
        <v>07 - Ostatní a vedlejší náklady</v>
      </c>
      <c r="F81" s="409"/>
      <c r="G81" s="409"/>
      <c r="H81" s="409"/>
      <c r="I81" s="172"/>
      <c r="J81" s="63"/>
      <c r="K81" s="63"/>
      <c r="L81" s="61"/>
    </row>
    <row r="82" spans="2:65" s="1" customFormat="1" ht="6.95" customHeight="1">
      <c r="B82" s="41"/>
      <c r="C82" s="63"/>
      <c r="D82" s="63"/>
      <c r="E82" s="63"/>
      <c r="F82" s="63"/>
      <c r="G82" s="63"/>
      <c r="H82" s="63"/>
      <c r="I82" s="172"/>
      <c r="J82" s="63"/>
      <c r="K82" s="63"/>
      <c r="L82" s="61"/>
    </row>
    <row r="83" spans="2:65" s="1" customFormat="1" ht="18" customHeight="1">
      <c r="B83" s="41"/>
      <c r="C83" s="65" t="s">
        <v>25</v>
      </c>
      <c r="D83" s="63"/>
      <c r="E83" s="63"/>
      <c r="F83" s="175" t="str">
        <f>F14</f>
        <v>Litomyšl</v>
      </c>
      <c r="G83" s="63"/>
      <c r="H83" s="63"/>
      <c r="I83" s="176" t="s">
        <v>27</v>
      </c>
      <c r="J83" s="73" t="str">
        <f>IF(J14="","",J14)</f>
        <v>20.2.2017</v>
      </c>
      <c r="K83" s="63"/>
      <c r="L83" s="61"/>
    </row>
    <row r="84" spans="2:65" s="1" customFormat="1" ht="6.95" customHeight="1">
      <c r="B84" s="41"/>
      <c r="C84" s="63"/>
      <c r="D84" s="63"/>
      <c r="E84" s="63"/>
      <c r="F84" s="63"/>
      <c r="G84" s="63"/>
      <c r="H84" s="63"/>
      <c r="I84" s="172"/>
      <c r="J84" s="63"/>
      <c r="K84" s="63"/>
      <c r="L84" s="61"/>
    </row>
    <row r="85" spans="2:65" s="1" customFormat="1">
      <c r="B85" s="41"/>
      <c r="C85" s="65" t="s">
        <v>31</v>
      </c>
      <c r="D85" s="63"/>
      <c r="E85" s="63"/>
      <c r="F85" s="175" t="str">
        <f>E17</f>
        <v>Pardubický kraj, Komenského náměstí 125, Pardubice</v>
      </c>
      <c r="G85" s="63"/>
      <c r="H85" s="63"/>
      <c r="I85" s="176" t="s">
        <v>37</v>
      </c>
      <c r="J85" s="175" t="str">
        <f>E23</f>
        <v>KIP spol. s r.o., Toulovcovo náměstí 156</v>
      </c>
      <c r="K85" s="63"/>
      <c r="L85" s="61"/>
    </row>
    <row r="86" spans="2:65" s="1" customFormat="1" ht="14.45" customHeight="1">
      <c r="B86" s="41"/>
      <c r="C86" s="65" t="s">
        <v>35</v>
      </c>
      <c r="D86" s="63"/>
      <c r="E86" s="63"/>
      <c r="F86" s="175" t="str">
        <f>IF(E20="","",E20)</f>
        <v/>
      </c>
      <c r="G86" s="63"/>
      <c r="H86" s="63"/>
      <c r="I86" s="172"/>
      <c r="J86" s="63"/>
      <c r="K86" s="63"/>
      <c r="L86" s="61"/>
    </row>
    <row r="87" spans="2:65" s="1" customFormat="1" ht="10.35" customHeight="1">
      <c r="B87" s="41"/>
      <c r="C87" s="63"/>
      <c r="D87" s="63"/>
      <c r="E87" s="63"/>
      <c r="F87" s="63"/>
      <c r="G87" s="63"/>
      <c r="H87" s="63"/>
      <c r="I87" s="172"/>
      <c r="J87" s="63"/>
      <c r="K87" s="63"/>
      <c r="L87" s="61"/>
    </row>
    <row r="88" spans="2:65" s="10" customFormat="1" ht="29.25" customHeight="1">
      <c r="B88" s="177"/>
      <c r="C88" s="178" t="s">
        <v>164</v>
      </c>
      <c r="D88" s="179" t="s">
        <v>61</v>
      </c>
      <c r="E88" s="179" t="s">
        <v>57</v>
      </c>
      <c r="F88" s="179" t="s">
        <v>165</v>
      </c>
      <c r="G88" s="179" t="s">
        <v>166</v>
      </c>
      <c r="H88" s="179" t="s">
        <v>167</v>
      </c>
      <c r="I88" s="180" t="s">
        <v>168</v>
      </c>
      <c r="J88" s="179" t="s">
        <v>120</v>
      </c>
      <c r="K88" s="181" t="s">
        <v>169</v>
      </c>
      <c r="L88" s="182"/>
      <c r="M88" s="81" t="s">
        <v>170</v>
      </c>
      <c r="N88" s="82" t="s">
        <v>46</v>
      </c>
      <c r="O88" s="82" t="s">
        <v>171</v>
      </c>
      <c r="P88" s="82" t="s">
        <v>172</v>
      </c>
      <c r="Q88" s="82" t="s">
        <v>173</v>
      </c>
      <c r="R88" s="82" t="s">
        <v>174</v>
      </c>
      <c r="S88" s="82" t="s">
        <v>175</v>
      </c>
      <c r="T88" s="83" t="s">
        <v>176</v>
      </c>
    </row>
    <row r="89" spans="2:65" s="1" customFormat="1" ht="29.25" customHeight="1">
      <c r="B89" s="41"/>
      <c r="C89" s="87" t="s">
        <v>121</v>
      </c>
      <c r="D89" s="63"/>
      <c r="E89" s="63"/>
      <c r="F89" s="63"/>
      <c r="G89" s="63"/>
      <c r="H89" s="63"/>
      <c r="I89" s="172"/>
      <c r="J89" s="183">
        <f>BK89</f>
        <v>0</v>
      </c>
      <c r="K89" s="63"/>
      <c r="L89" s="61"/>
      <c r="M89" s="84"/>
      <c r="N89" s="85"/>
      <c r="O89" s="85"/>
      <c r="P89" s="184">
        <f>P90+P91</f>
        <v>0</v>
      </c>
      <c r="Q89" s="85"/>
      <c r="R89" s="184">
        <f>R90+R91</f>
        <v>0</v>
      </c>
      <c r="S89" s="85"/>
      <c r="T89" s="185">
        <f>T90+T91</f>
        <v>0</v>
      </c>
      <c r="AT89" s="24" t="s">
        <v>75</v>
      </c>
      <c r="AU89" s="24" t="s">
        <v>122</v>
      </c>
      <c r="BK89" s="186">
        <f>BK90+BK91</f>
        <v>0</v>
      </c>
    </row>
    <row r="90" spans="2:65" s="11" customFormat="1" ht="37.35" customHeight="1">
      <c r="B90" s="187"/>
      <c r="C90" s="188"/>
      <c r="D90" s="189" t="s">
        <v>75</v>
      </c>
      <c r="E90" s="190" t="s">
        <v>747</v>
      </c>
      <c r="F90" s="190" t="s">
        <v>747</v>
      </c>
      <c r="G90" s="188"/>
      <c r="H90" s="188"/>
      <c r="I90" s="191"/>
      <c r="J90" s="192">
        <f>BK90</f>
        <v>0</v>
      </c>
      <c r="K90" s="188"/>
      <c r="L90" s="193"/>
      <c r="M90" s="194"/>
      <c r="N90" s="195"/>
      <c r="O90" s="195"/>
      <c r="P90" s="196">
        <v>0</v>
      </c>
      <c r="Q90" s="195"/>
      <c r="R90" s="196">
        <v>0</v>
      </c>
      <c r="S90" s="195"/>
      <c r="T90" s="197">
        <v>0</v>
      </c>
      <c r="AR90" s="198" t="s">
        <v>24</v>
      </c>
      <c r="AT90" s="199" t="s">
        <v>75</v>
      </c>
      <c r="AU90" s="199" t="s">
        <v>76</v>
      </c>
      <c r="AY90" s="198" t="s">
        <v>179</v>
      </c>
      <c r="BK90" s="200">
        <v>0</v>
      </c>
    </row>
    <row r="91" spans="2:65" s="11" customFormat="1" ht="24.95" customHeight="1">
      <c r="B91" s="187"/>
      <c r="C91" s="188"/>
      <c r="D91" s="189" t="s">
        <v>75</v>
      </c>
      <c r="E91" s="190" t="s">
        <v>3455</v>
      </c>
      <c r="F91" s="190" t="s">
        <v>3456</v>
      </c>
      <c r="G91" s="188"/>
      <c r="H91" s="188"/>
      <c r="I91" s="191"/>
      <c r="J91" s="192">
        <f>BK91</f>
        <v>0</v>
      </c>
      <c r="K91" s="188"/>
      <c r="L91" s="193"/>
      <c r="M91" s="194"/>
      <c r="N91" s="195"/>
      <c r="O91" s="195"/>
      <c r="P91" s="196">
        <f>P92+P98+P110+P116+P125</f>
        <v>0</v>
      </c>
      <c r="Q91" s="195"/>
      <c r="R91" s="196">
        <f>R92+R98+R110+R116+R125</f>
        <v>0</v>
      </c>
      <c r="S91" s="195"/>
      <c r="T91" s="197">
        <f>T92+T98+T110+T116+T125</f>
        <v>0</v>
      </c>
      <c r="AR91" s="198" t="s">
        <v>24</v>
      </c>
      <c r="AT91" s="199" t="s">
        <v>75</v>
      </c>
      <c r="AU91" s="199" t="s">
        <v>76</v>
      </c>
      <c r="AY91" s="198" t="s">
        <v>179</v>
      </c>
      <c r="BK91" s="200">
        <f>BK92+BK98+BK110+BK116+BK125</f>
        <v>0</v>
      </c>
    </row>
    <row r="92" spans="2:65" s="11" customFormat="1" ht="19.899999999999999" customHeight="1">
      <c r="B92" s="187"/>
      <c r="C92" s="188"/>
      <c r="D92" s="201" t="s">
        <v>75</v>
      </c>
      <c r="E92" s="202" t="s">
        <v>3457</v>
      </c>
      <c r="F92" s="202" t="s">
        <v>3458</v>
      </c>
      <c r="G92" s="188"/>
      <c r="H92" s="188"/>
      <c r="I92" s="191"/>
      <c r="J92" s="203">
        <f>BK92</f>
        <v>0</v>
      </c>
      <c r="K92" s="188"/>
      <c r="L92" s="193"/>
      <c r="M92" s="194"/>
      <c r="N92" s="195"/>
      <c r="O92" s="195"/>
      <c r="P92" s="196">
        <f>SUM(P93:P97)</f>
        <v>0</v>
      </c>
      <c r="Q92" s="195"/>
      <c r="R92" s="196">
        <f>SUM(R93:R97)</f>
        <v>0</v>
      </c>
      <c r="S92" s="195"/>
      <c r="T92" s="197">
        <f>SUM(T93:T97)</f>
        <v>0</v>
      </c>
      <c r="AR92" s="198" t="s">
        <v>24</v>
      </c>
      <c r="AT92" s="199" t="s">
        <v>75</v>
      </c>
      <c r="AU92" s="199" t="s">
        <v>24</v>
      </c>
      <c r="AY92" s="198" t="s">
        <v>179</v>
      </c>
      <c r="BK92" s="200">
        <f>SUM(BK93:BK97)</f>
        <v>0</v>
      </c>
    </row>
    <row r="93" spans="2:65" s="1" customFormat="1" ht="31.5" customHeight="1">
      <c r="B93" s="41"/>
      <c r="C93" s="204" t="s">
        <v>24</v>
      </c>
      <c r="D93" s="204" t="s">
        <v>182</v>
      </c>
      <c r="E93" s="205" t="s">
        <v>3459</v>
      </c>
      <c r="F93" s="206" t="s">
        <v>3460</v>
      </c>
      <c r="G93" s="207" t="s">
        <v>2241</v>
      </c>
      <c r="H93" s="208">
        <v>1</v>
      </c>
      <c r="I93" s="209"/>
      <c r="J93" s="210">
        <f>ROUND(I93*H93,2)</f>
        <v>0</v>
      </c>
      <c r="K93" s="206" t="s">
        <v>2237</v>
      </c>
      <c r="L93" s="61"/>
      <c r="M93" s="211" t="s">
        <v>22</v>
      </c>
      <c r="N93" s="212" t="s">
        <v>47</v>
      </c>
      <c r="O93" s="42"/>
      <c r="P93" s="213">
        <f>O93*H93</f>
        <v>0</v>
      </c>
      <c r="Q93" s="213">
        <v>0</v>
      </c>
      <c r="R93" s="213">
        <f>Q93*H93</f>
        <v>0</v>
      </c>
      <c r="S93" s="213">
        <v>0</v>
      </c>
      <c r="T93" s="214">
        <f>S93*H93</f>
        <v>0</v>
      </c>
      <c r="AR93" s="24" t="s">
        <v>187</v>
      </c>
      <c r="AT93" s="24" t="s">
        <v>182</v>
      </c>
      <c r="AU93" s="24" t="s">
        <v>84</v>
      </c>
      <c r="AY93" s="24" t="s">
        <v>179</v>
      </c>
      <c r="BE93" s="215">
        <f>IF(N93="základní",J93,0)</f>
        <v>0</v>
      </c>
      <c r="BF93" s="215">
        <f>IF(N93="snížená",J93,0)</f>
        <v>0</v>
      </c>
      <c r="BG93" s="215">
        <f>IF(N93="zákl. přenesená",J93,0)</f>
        <v>0</v>
      </c>
      <c r="BH93" s="215">
        <f>IF(N93="sníž. přenesená",J93,0)</f>
        <v>0</v>
      </c>
      <c r="BI93" s="215">
        <f>IF(N93="nulová",J93,0)</f>
        <v>0</v>
      </c>
      <c r="BJ93" s="24" t="s">
        <v>24</v>
      </c>
      <c r="BK93" s="215">
        <f>ROUND(I93*H93,2)</f>
        <v>0</v>
      </c>
      <c r="BL93" s="24" t="s">
        <v>187</v>
      </c>
      <c r="BM93" s="24" t="s">
        <v>3461</v>
      </c>
    </row>
    <row r="94" spans="2:65" s="1" customFormat="1" ht="40.5">
      <c r="B94" s="41"/>
      <c r="C94" s="63"/>
      <c r="D94" s="218" t="s">
        <v>936</v>
      </c>
      <c r="E94" s="63"/>
      <c r="F94" s="267" t="s">
        <v>3462</v>
      </c>
      <c r="G94" s="63"/>
      <c r="H94" s="63"/>
      <c r="I94" s="172"/>
      <c r="J94" s="63"/>
      <c r="K94" s="63"/>
      <c r="L94" s="61"/>
      <c r="M94" s="268"/>
      <c r="N94" s="42"/>
      <c r="O94" s="42"/>
      <c r="P94" s="42"/>
      <c r="Q94" s="42"/>
      <c r="R94" s="42"/>
      <c r="S94" s="42"/>
      <c r="T94" s="78"/>
      <c r="AT94" s="24" t="s">
        <v>936</v>
      </c>
      <c r="AU94" s="24" t="s">
        <v>84</v>
      </c>
    </row>
    <row r="95" spans="2:65" s="12" customFormat="1" ht="13.5">
      <c r="B95" s="216"/>
      <c r="C95" s="217"/>
      <c r="D95" s="218" t="s">
        <v>189</v>
      </c>
      <c r="E95" s="219" t="s">
        <v>22</v>
      </c>
      <c r="F95" s="220" t="s">
        <v>24</v>
      </c>
      <c r="G95" s="217"/>
      <c r="H95" s="221">
        <v>1</v>
      </c>
      <c r="I95" s="222"/>
      <c r="J95" s="217"/>
      <c r="K95" s="217"/>
      <c r="L95" s="223"/>
      <c r="M95" s="224"/>
      <c r="N95" s="225"/>
      <c r="O95" s="225"/>
      <c r="P95" s="225"/>
      <c r="Q95" s="225"/>
      <c r="R95" s="225"/>
      <c r="S95" s="225"/>
      <c r="T95" s="226"/>
      <c r="AT95" s="227" t="s">
        <v>189</v>
      </c>
      <c r="AU95" s="227" t="s">
        <v>84</v>
      </c>
      <c r="AV95" s="12" t="s">
        <v>84</v>
      </c>
      <c r="AW95" s="12" t="s">
        <v>39</v>
      </c>
      <c r="AX95" s="12" t="s">
        <v>76</v>
      </c>
      <c r="AY95" s="227" t="s">
        <v>179</v>
      </c>
    </row>
    <row r="96" spans="2:65" s="12" customFormat="1" ht="13.5">
      <c r="B96" s="216"/>
      <c r="C96" s="217"/>
      <c r="D96" s="218" t="s">
        <v>189</v>
      </c>
      <c r="E96" s="219" t="s">
        <v>22</v>
      </c>
      <c r="F96" s="220" t="s">
        <v>22</v>
      </c>
      <c r="G96" s="217"/>
      <c r="H96" s="221">
        <v>0</v>
      </c>
      <c r="I96" s="222"/>
      <c r="J96" s="217"/>
      <c r="K96" s="217"/>
      <c r="L96" s="223"/>
      <c r="M96" s="224"/>
      <c r="N96" s="225"/>
      <c r="O96" s="225"/>
      <c r="P96" s="225"/>
      <c r="Q96" s="225"/>
      <c r="R96" s="225"/>
      <c r="S96" s="225"/>
      <c r="T96" s="226"/>
      <c r="AT96" s="227" t="s">
        <v>189</v>
      </c>
      <c r="AU96" s="227" t="s">
        <v>84</v>
      </c>
      <c r="AV96" s="12" t="s">
        <v>84</v>
      </c>
      <c r="AW96" s="12" t="s">
        <v>6</v>
      </c>
      <c r="AX96" s="12" t="s">
        <v>76</v>
      </c>
      <c r="AY96" s="227" t="s">
        <v>179</v>
      </c>
    </row>
    <row r="97" spans="2:65" s="13" customFormat="1" ht="13.5">
      <c r="B97" s="228"/>
      <c r="C97" s="229"/>
      <c r="D97" s="218" t="s">
        <v>189</v>
      </c>
      <c r="E97" s="251" t="s">
        <v>22</v>
      </c>
      <c r="F97" s="252" t="s">
        <v>191</v>
      </c>
      <c r="G97" s="229"/>
      <c r="H97" s="253">
        <v>1</v>
      </c>
      <c r="I97" s="234"/>
      <c r="J97" s="229"/>
      <c r="K97" s="229"/>
      <c r="L97" s="235"/>
      <c r="M97" s="236"/>
      <c r="N97" s="237"/>
      <c r="O97" s="237"/>
      <c r="P97" s="237"/>
      <c r="Q97" s="237"/>
      <c r="R97" s="237"/>
      <c r="S97" s="237"/>
      <c r="T97" s="238"/>
      <c r="AT97" s="239" t="s">
        <v>189</v>
      </c>
      <c r="AU97" s="239" t="s">
        <v>84</v>
      </c>
      <c r="AV97" s="13" t="s">
        <v>187</v>
      </c>
      <c r="AW97" s="13" t="s">
        <v>39</v>
      </c>
      <c r="AX97" s="13" t="s">
        <v>24</v>
      </c>
      <c r="AY97" s="239" t="s">
        <v>179</v>
      </c>
    </row>
    <row r="98" spans="2:65" s="11" customFormat="1" ht="29.85" customHeight="1">
      <c r="B98" s="187"/>
      <c r="C98" s="188"/>
      <c r="D98" s="201" t="s">
        <v>75</v>
      </c>
      <c r="E98" s="202" t="s">
        <v>3463</v>
      </c>
      <c r="F98" s="202" t="s">
        <v>3464</v>
      </c>
      <c r="G98" s="188"/>
      <c r="H98" s="188"/>
      <c r="I98" s="191"/>
      <c r="J98" s="203">
        <f>BK98</f>
        <v>0</v>
      </c>
      <c r="K98" s="188"/>
      <c r="L98" s="193"/>
      <c r="M98" s="194"/>
      <c r="N98" s="195"/>
      <c r="O98" s="195"/>
      <c r="P98" s="196">
        <f>SUM(P99:P109)</f>
        <v>0</v>
      </c>
      <c r="Q98" s="195"/>
      <c r="R98" s="196">
        <f>SUM(R99:R109)</f>
        <v>0</v>
      </c>
      <c r="S98" s="195"/>
      <c r="T98" s="197">
        <f>SUM(T99:T109)</f>
        <v>0</v>
      </c>
      <c r="AR98" s="198" t="s">
        <v>24</v>
      </c>
      <c r="AT98" s="199" t="s">
        <v>75</v>
      </c>
      <c r="AU98" s="199" t="s">
        <v>24</v>
      </c>
      <c r="AY98" s="198" t="s">
        <v>179</v>
      </c>
      <c r="BK98" s="200">
        <f>SUM(BK99:BK109)</f>
        <v>0</v>
      </c>
    </row>
    <row r="99" spans="2:65" s="1" customFormat="1" ht="22.5" customHeight="1">
      <c r="B99" s="41"/>
      <c r="C99" s="204" t="s">
        <v>84</v>
      </c>
      <c r="D99" s="204" t="s">
        <v>182</v>
      </c>
      <c r="E99" s="205" t="s">
        <v>3465</v>
      </c>
      <c r="F99" s="206" t="s">
        <v>3466</v>
      </c>
      <c r="G99" s="207" t="s">
        <v>2241</v>
      </c>
      <c r="H99" s="208">
        <v>1</v>
      </c>
      <c r="I99" s="209"/>
      <c r="J99" s="210">
        <f>ROUND(I99*H99,2)</f>
        <v>0</v>
      </c>
      <c r="K99" s="206" t="s">
        <v>2237</v>
      </c>
      <c r="L99" s="61"/>
      <c r="M99" s="211" t="s">
        <v>22</v>
      </c>
      <c r="N99" s="212" t="s">
        <v>47</v>
      </c>
      <c r="O99" s="42"/>
      <c r="P99" s="213">
        <f>O99*H99</f>
        <v>0</v>
      </c>
      <c r="Q99" s="213">
        <v>0</v>
      </c>
      <c r="R99" s="213">
        <f>Q99*H99</f>
        <v>0</v>
      </c>
      <c r="S99" s="213">
        <v>0</v>
      </c>
      <c r="T99" s="214">
        <f>S99*H99</f>
        <v>0</v>
      </c>
      <c r="AR99" s="24" t="s">
        <v>187</v>
      </c>
      <c r="AT99" s="24" t="s">
        <v>182</v>
      </c>
      <c r="AU99" s="24" t="s">
        <v>84</v>
      </c>
      <c r="AY99" s="24" t="s">
        <v>179</v>
      </c>
      <c r="BE99" s="215">
        <f>IF(N99="základní",J99,0)</f>
        <v>0</v>
      </c>
      <c r="BF99" s="215">
        <f>IF(N99="snížená",J99,0)</f>
        <v>0</v>
      </c>
      <c r="BG99" s="215">
        <f>IF(N99="zákl. přenesená",J99,0)</f>
        <v>0</v>
      </c>
      <c r="BH99" s="215">
        <f>IF(N99="sníž. přenesená",J99,0)</f>
        <v>0</v>
      </c>
      <c r="BI99" s="215">
        <f>IF(N99="nulová",J99,0)</f>
        <v>0</v>
      </c>
      <c r="BJ99" s="24" t="s">
        <v>24</v>
      </c>
      <c r="BK99" s="215">
        <f>ROUND(I99*H99,2)</f>
        <v>0</v>
      </c>
      <c r="BL99" s="24" t="s">
        <v>187</v>
      </c>
      <c r="BM99" s="24" t="s">
        <v>3467</v>
      </c>
    </row>
    <row r="100" spans="2:65" s="12" customFormat="1" ht="13.5">
      <c r="B100" s="216"/>
      <c r="C100" s="217"/>
      <c r="D100" s="218" t="s">
        <v>189</v>
      </c>
      <c r="E100" s="219" t="s">
        <v>22</v>
      </c>
      <c r="F100" s="220" t="s">
        <v>24</v>
      </c>
      <c r="G100" s="217"/>
      <c r="H100" s="221">
        <v>1</v>
      </c>
      <c r="I100" s="222"/>
      <c r="J100" s="217"/>
      <c r="K100" s="217"/>
      <c r="L100" s="223"/>
      <c r="M100" s="224"/>
      <c r="N100" s="225"/>
      <c r="O100" s="225"/>
      <c r="P100" s="225"/>
      <c r="Q100" s="225"/>
      <c r="R100" s="225"/>
      <c r="S100" s="225"/>
      <c r="T100" s="226"/>
      <c r="AT100" s="227" t="s">
        <v>189</v>
      </c>
      <c r="AU100" s="227" t="s">
        <v>84</v>
      </c>
      <c r="AV100" s="12" t="s">
        <v>84</v>
      </c>
      <c r="AW100" s="12" t="s">
        <v>39</v>
      </c>
      <c r="AX100" s="12" t="s">
        <v>76</v>
      </c>
      <c r="AY100" s="227" t="s">
        <v>179</v>
      </c>
    </row>
    <row r="101" spans="2:65" s="12" customFormat="1" ht="13.5">
      <c r="B101" s="216"/>
      <c r="C101" s="217"/>
      <c r="D101" s="218" t="s">
        <v>189</v>
      </c>
      <c r="E101" s="219" t="s">
        <v>22</v>
      </c>
      <c r="F101" s="220" t="s">
        <v>22</v>
      </c>
      <c r="G101" s="217"/>
      <c r="H101" s="221">
        <v>0</v>
      </c>
      <c r="I101" s="222"/>
      <c r="J101" s="217"/>
      <c r="K101" s="217"/>
      <c r="L101" s="223"/>
      <c r="M101" s="224"/>
      <c r="N101" s="225"/>
      <c r="O101" s="225"/>
      <c r="P101" s="225"/>
      <c r="Q101" s="225"/>
      <c r="R101" s="225"/>
      <c r="S101" s="225"/>
      <c r="T101" s="226"/>
      <c r="AT101" s="227" t="s">
        <v>189</v>
      </c>
      <c r="AU101" s="227" t="s">
        <v>84</v>
      </c>
      <c r="AV101" s="12" t="s">
        <v>84</v>
      </c>
      <c r="AW101" s="12" t="s">
        <v>6</v>
      </c>
      <c r="AX101" s="12" t="s">
        <v>76</v>
      </c>
      <c r="AY101" s="227" t="s">
        <v>179</v>
      </c>
    </row>
    <row r="102" spans="2:65" s="13" customFormat="1" ht="13.5">
      <c r="B102" s="228"/>
      <c r="C102" s="229"/>
      <c r="D102" s="230" t="s">
        <v>189</v>
      </c>
      <c r="E102" s="231" t="s">
        <v>22</v>
      </c>
      <c r="F102" s="232" t="s">
        <v>191</v>
      </c>
      <c r="G102" s="229"/>
      <c r="H102" s="233">
        <v>1</v>
      </c>
      <c r="I102" s="234"/>
      <c r="J102" s="229"/>
      <c r="K102" s="229"/>
      <c r="L102" s="235"/>
      <c r="M102" s="236"/>
      <c r="N102" s="237"/>
      <c r="O102" s="237"/>
      <c r="P102" s="237"/>
      <c r="Q102" s="237"/>
      <c r="R102" s="237"/>
      <c r="S102" s="237"/>
      <c r="T102" s="238"/>
      <c r="AT102" s="239" t="s">
        <v>189</v>
      </c>
      <c r="AU102" s="239" t="s">
        <v>84</v>
      </c>
      <c r="AV102" s="13" t="s">
        <v>187</v>
      </c>
      <c r="AW102" s="13" t="s">
        <v>39</v>
      </c>
      <c r="AX102" s="13" t="s">
        <v>24</v>
      </c>
      <c r="AY102" s="239" t="s">
        <v>179</v>
      </c>
    </row>
    <row r="103" spans="2:65" s="1" customFormat="1" ht="22.5" customHeight="1">
      <c r="B103" s="41"/>
      <c r="C103" s="204" t="s">
        <v>197</v>
      </c>
      <c r="D103" s="204" t="s">
        <v>182</v>
      </c>
      <c r="E103" s="205" t="s">
        <v>3468</v>
      </c>
      <c r="F103" s="206" t="s">
        <v>3469</v>
      </c>
      <c r="G103" s="207" t="s">
        <v>2241</v>
      </c>
      <c r="H103" s="208">
        <v>1</v>
      </c>
      <c r="I103" s="209"/>
      <c r="J103" s="210">
        <f>ROUND(I103*H103,2)</f>
        <v>0</v>
      </c>
      <c r="K103" s="206" t="s">
        <v>2237</v>
      </c>
      <c r="L103" s="61"/>
      <c r="M103" s="211" t="s">
        <v>22</v>
      </c>
      <c r="N103" s="212" t="s">
        <v>47</v>
      </c>
      <c r="O103" s="42"/>
      <c r="P103" s="213">
        <f>O103*H103</f>
        <v>0</v>
      </c>
      <c r="Q103" s="213">
        <v>0</v>
      </c>
      <c r="R103" s="213">
        <f>Q103*H103</f>
        <v>0</v>
      </c>
      <c r="S103" s="213">
        <v>0</v>
      </c>
      <c r="T103" s="214">
        <f>S103*H103</f>
        <v>0</v>
      </c>
      <c r="AR103" s="24" t="s">
        <v>187</v>
      </c>
      <c r="AT103" s="24" t="s">
        <v>182</v>
      </c>
      <c r="AU103" s="24" t="s">
        <v>84</v>
      </c>
      <c r="AY103" s="24" t="s">
        <v>179</v>
      </c>
      <c r="BE103" s="215">
        <f>IF(N103="základní",J103,0)</f>
        <v>0</v>
      </c>
      <c r="BF103" s="215">
        <f>IF(N103="snížená",J103,0)</f>
        <v>0</v>
      </c>
      <c r="BG103" s="215">
        <f>IF(N103="zákl. přenesená",J103,0)</f>
        <v>0</v>
      </c>
      <c r="BH103" s="215">
        <f>IF(N103="sníž. přenesená",J103,0)</f>
        <v>0</v>
      </c>
      <c r="BI103" s="215">
        <f>IF(N103="nulová",J103,0)</f>
        <v>0</v>
      </c>
      <c r="BJ103" s="24" t="s">
        <v>24</v>
      </c>
      <c r="BK103" s="215">
        <f>ROUND(I103*H103,2)</f>
        <v>0</v>
      </c>
      <c r="BL103" s="24" t="s">
        <v>187</v>
      </c>
      <c r="BM103" s="24" t="s">
        <v>3470</v>
      </c>
    </row>
    <row r="104" spans="2:65" s="12" customFormat="1" ht="13.5">
      <c r="B104" s="216"/>
      <c r="C104" s="217"/>
      <c r="D104" s="218" t="s">
        <v>189</v>
      </c>
      <c r="E104" s="219" t="s">
        <v>22</v>
      </c>
      <c r="F104" s="220" t="s">
        <v>24</v>
      </c>
      <c r="G104" s="217"/>
      <c r="H104" s="221">
        <v>1</v>
      </c>
      <c r="I104" s="222"/>
      <c r="J104" s="217"/>
      <c r="K104" s="217"/>
      <c r="L104" s="223"/>
      <c r="M104" s="224"/>
      <c r="N104" s="225"/>
      <c r="O104" s="225"/>
      <c r="P104" s="225"/>
      <c r="Q104" s="225"/>
      <c r="R104" s="225"/>
      <c r="S104" s="225"/>
      <c r="T104" s="226"/>
      <c r="AT104" s="227" t="s">
        <v>189</v>
      </c>
      <c r="AU104" s="227" t="s">
        <v>84</v>
      </c>
      <c r="AV104" s="12" t="s">
        <v>84</v>
      </c>
      <c r="AW104" s="12" t="s">
        <v>39</v>
      </c>
      <c r="AX104" s="12" t="s">
        <v>76</v>
      </c>
      <c r="AY104" s="227" t="s">
        <v>179</v>
      </c>
    </row>
    <row r="105" spans="2:65" s="13" customFormat="1" ht="13.5">
      <c r="B105" s="228"/>
      <c r="C105" s="229"/>
      <c r="D105" s="230" t="s">
        <v>189</v>
      </c>
      <c r="E105" s="231" t="s">
        <v>22</v>
      </c>
      <c r="F105" s="232" t="s">
        <v>191</v>
      </c>
      <c r="G105" s="229"/>
      <c r="H105" s="233">
        <v>1</v>
      </c>
      <c r="I105" s="234"/>
      <c r="J105" s="229"/>
      <c r="K105" s="229"/>
      <c r="L105" s="235"/>
      <c r="M105" s="236"/>
      <c r="N105" s="237"/>
      <c r="O105" s="237"/>
      <c r="P105" s="237"/>
      <c r="Q105" s="237"/>
      <c r="R105" s="237"/>
      <c r="S105" s="237"/>
      <c r="T105" s="238"/>
      <c r="AT105" s="239" t="s">
        <v>189</v>
      </c>
      <c r="AU105" s="239" t="s">
        <v>84</v>
      </c>
      <c r="AV105" s="13" t="s">
        <v>187</v>
      </c>
      <c r="AW105" s="13" t="s">
        <v>39</v>
      </c>
      <c r="AX105" s="13" t="s">
        <v>24</v>
      </c>
      <c r="AY105" s="239" t="s">
        <v>179</v>
      </c>
    </row>
    <row r="106" spans="2:65" s="1" customFormat="1" ht="22.5" customHeight="1">
      <c r="B106" s="41"/>
      <c r="C106" s="204" t="s">
        <v>187</v>
      </c>
      <c r="D106" s="204" t="s">
        <v>182</v>
      </c>
      <c r="E106" s="205" t="s">
        <v>3471</v>
      </c>
      <c r="F106" s="206" t="s">
        <v>3472</v>
      </c>
      <c r="G106" s="207" t="s">
        <v>2241</v>
      </c>
      <c r="H106" s="208">
        <v>1</v>
      </c>
      <c r="I106" s="209"/>
      <c r="J106" s="210">
        <f>ROUND(I106*H106,2)</f>
        <v>0</v>
      </c>
      <c r="K106" s="206" t="s">
        <v>2237</v>
      </c>
      <c r="L106" s="61"/>
      <c r="M106" s="211" t="s">
        <v>22</v>
      </c>
      <c r="N106" s="212" t="s">
        <v>47</v>
      </c>
      <c r="O106" s="42"/>
      <c r="P106" s="213">
        <f>O106*H106</f>
        <v>0</v>
      </c>
      <c r="Q106" s="213">
        <v>0</v>
      </c>
      <c r="R106" s="213">
        <f>Q106*H106</f>
        <v>0</v>
      </c>
      <c r="S106" s="213">
        <v>0</v>
      </c>
      <c r="T106" s="214">
        <f>S106*H106</f>
        <v>0</v>
      </c>
      <c r="AR106" s="24" t="s">
        <v>187</v>
      </c>
      <c r="AT106" s="24" t="s">
        <v>182</v>
      </c>
      <c r="AU106" s="24" t="s">
        <v>84</v>
      </c>
      <c r="AY106" s="24" t="s">
        <v>179</v>
      </c>
      <c r="BE106" s="215">
        <f>IF(N106="základní",J106,0)</f>
        <v>0</v>
      </c>
      <c r="BF106" s="215">
        <f>IF(N106="snížená",J106,0)</f>
        <v>0</v>
      </c>
      <c r="BG106" s="215">
        <f>IF(N106="zákl. přenesená",J106,0)</f>
        <v>0</v>
      </c>
      <c r="BH106" s="215">
        <f>IF(N106="sníž. přenesená",J106,0)</f>
        <v>0</v>
      </c>
      <c r="BI106" s="215">
        <f>IF(N106="nulová",J106,0)</f>
        <v>0</v>
      </c>
      <c r="BJ106" s="24" t="s">
        <v>24</v>
      </c>
      <c r="BK106" s="215">
        <f>ROUND(I106*H106,2)</f>
        <v>0</v>
      </c>
      <c r="BL106" s="24" t="s">
        <v>187</v>
      </c>
      <c r="BM106" s="24" t="s">
        <v>3473</v>
      </c>
    </row>
    <row r="107" spans="2:65" s="12" customFormat="1" ht="13.5">
      <c r="B107" s="216"/>
      <c r="C107" s="217"/>
      <c r="D107" s="218" t="s">
        <v>189</v>
      </c>
      <c r="E107" s="219" t="s">
        <v>22</v>
      </c>
      <c r="F107" s="220" t="s">
        <v>24</v>
      </c>
      <c r="G107" s="217"/>
      <c r="H107" s="221">
        <v>1</v>
      </c>
      <c r="I107" s="222"/>
      <c r="J107" s="217"/>
      <c r="K107" s="217"/>
      <c r="L107" s="223"/>
      <c r="M107" s="224"/>
      <c r="N107" s="225"/>
      <c r="O107" s="225"/>
      <c r="P107" s="225"/>
      <c r="Q107" s="225"/>
      <c r="R107" s="225"/>
      <c r="S107" s="225"/>
      <c r="T107" s="226"/>
      <c r="AT107" s="227" t="s">
        <v>189</v>
      </c>
      <c r="AU107" s="227" t="s">
        <v>84</v>
      </c>
      <c r="AV107" s="12" t="s">
        <v>84</v>
      </c>
      <c r="AW107" s="12" t="s">
        <v>39</v>
      </c>
      <c r="AX107" s="12" t="s">
        <v>76</v>
      </c>
      <c r="AY107" s="227" t="s">
        <v>179</v>
      </c>
    </row>
    <row r="108" spans="2:65" s="12" customFormat="1" ht="13.5">
      <c r="B108" s="216"/>
      <c r="C108" s="217"/>
      <c r="D108" s="218" t="s">
        <v>189</v>
      </c>
      <c r="E108" s="219" t="s">
        <v>22</v>
      </c>
      <c r="F108" s="220" t="s">
        <v>22</v>
      </c>
      <c r="G108" s="217"/>
      <c r="H108" s="221">
        <v>0</v>
      </c>
      <c r="I108" s="222"/>
      <c r="J108" s="217"/>
      <c r="K108" s="217"/>
      <c r="L108" s="223"/>
      <c r="M108" s="224"/>
      <c r="N108" s="225"/>
      <c r="O108" s="225"/>
      <c r="P108" s="225"/>
      <c r="Q108" s="225"/>
      <c r="R108" s="225"/>
      <c r="S108" s="225"/>
      <c r="T108" s="226"/>
      <c r="AT108" s="227" t="s">
        <v>189</v>
      </c>
      <c r="AU108" s="227" t="s">
        <v>84</v>
      </c>
      <c r="AV108" s="12" t="s">
        <v>84</v>
      </c>
      <c r="AW108" s="12" t="s">
        <v>6</v>
      </c>
      <c r="AX108" s="12" t="s">
        <v>76</v>
      </c>
      <c r="AY108" s="227" t="s">
        <v>179</v>
      </c>
    </row>
    <row r="109" spans="2:65" s="13" customFormat="1" ht="13.5">
      <c r="B109" s="228"/>
      <c r="C109" s="229"/>
      <c r="D109" s="218" t="s">
        <v>189</v>
      </c>
      <c r="E109" s="251" t="s">
        <v>22</v>
      </c>
      <c r="F109" s="252" t="s">
        <v>191</v>
      </c>
      <c r="G109" s="229"/>
      <c r="H109" s="253">
        <v>1</v>
      </c>
      <c r="I109" s="234"/>
      <c r="J109" s="229"/>
      <c r="K109" s="229"/>
      <c r="L109" s="235"/>
      <c r="M109" s="236"/>
      <c r="N109" s="237"/>
      <c r="O109" s="237"/>
      <c r="P109" s="237"/>
      <c r="Q109" s="237"/>
      <c r="R109" s="237"/>
      <c r="S109" s="237"/>
      <c r="T109" s="238"/>
      <c r="AT109" s="239" t="s">
        <v>189</v>
      </c>
      <c r="AU109" s="239" t="s">
        <v>84</v>
      </c>
      <c r="AV109" s="13" t="s">
        <v>187</v>
      </c>
      <c r="AW109" s="13" t="s">
        <v>39</v>
      </c>
      <c r="AX109" s="13" t="s">
        <v>24</v>
      </c>
      <c r="AY109" s="239" t="s">
        <v>179</v>
      </c>
    </row>
    <row r="110" spans="2:65" s="11" customFormat="1" ht="29.85" customHeight="1">
      <c r="B110" s="187"/>
      <c r="C110" s="188"/>
      <c r="D110" s="201" t="s">
        <v>75</v>
      </c>
      <c r="E110" s="202" t="s">
        <v>3474</v>
      </c>
      <c r="F110" s="202" t="s">
        <v>3475</v>
      </c>
      <c r="G110" s="188"/>
      <c r="H110" s="188"/>
      <c r="I110" s="191"/>
      <c r="J110" s="203">
        <f>BK110</f>
        <v>0</v>
      </c>
      <c r="K110" s="188"/>
      <c r="L110" s="193"/>
      <c r="M110" s="194"/>
      <c r="N110" s="195"/>
      <c r="O110" s="195"/>
      <c r="P110" s="196">
        <f>SUM(P111:P115)</f>
        <v>0</v>
      </c>
      <c r="Q110" s="195"/>
      <c r="R110" s="196">
        <f>SUM(R111:R115)</f>
        <v>0</v>
      </c>
      <c r="S110" s="195"/>
      <c r="T110" s="197">
        <f>SUM(T111:T115)</f>
        <v>0</v>
      </c>
      <c r="AR110" s="198" t="s">
        <v>24</v>
      </c>
      <c r="AT110" s="199" t="s">
        <v>75</v>
      </c>
      <c r="AU110" s="199" t="s">
        <v>24</v>
      </c>
      <c r="AY110" s="198" t="s">
        <v>179</v>
      </c>
      <c r="BK110" s="200">
        <f>SUM(BK111:BK115)</f>
        <v>0</v>
      </c>
    </row>
    <row r="111" spans="2:65" s="1" customFormat="1" ht="22.5" customHeight="1">
      <c r="B111" s="41"/>
      <c r="C111" s="204" t="s">
        <v>215</v>
      </c>
      <c r="D111" s="204" t="s">
        <v>182</v>
      </c>
      <c r="E111" s="205" t="s">
        <v>3476</v>
      </c>
      <c r="F111" s="206" t="s">
        <v>3477</v>
      </c>
      <c r="G111" s="207" t="s">
        <v>2241</v>
      </c>
      <c r="H111" s="208">
        <v>1</v>
      </c>
      <c r="I111" s="209"/>
      <c r="J111" s="210">
        <f>ROUND(I111*H111,2)</f>
        <v>0</v>
      </c>
      <c r="K111" s="206" t="s">
        <v>2237</v>
      </c>
      <c r="L111" s="61"/>
      <c r="M111" s="211" t="s">
        <v>22</v>
      </c>
      <c r="N111" s="212" t="s">
        <v>47</v>
      </c>
      <c r="O111" s="42"/>
      <c r="P111" s="213">
        <f>O111*H111</f>
        <v>0</v>
      </c>
      <c r="Q111" s="213">
        <v>0</v>
      </c>
      <c r="R111" s="213">
        <f>Q111*H111</f>
        <v>0</v>
      </c>
      <c r="S111" s="213">
        <v>0</v>
      </c>
      <c r="T111" s="214">
        <f>S111*H111</f>
        <v>0</v>
      </c>
      <c r="AR111" s="24" t="s">
        <v>187</v>
      </c>
      <c r="AT111" s="24" t="s">
        <v>182</v>
      </c>
      <c r="AU111" s="24" t="s">
        <v>84</v>
      </c>
      <c r="AY111" s="24" t="s">
        <v>179</v>
      </c>
      <c r="BE111" s="215">
        <f>IF(N111="základní",J111,0)</f>
        <v>0</v>
      </c>
      <c r="BF111" s="215">
        <f>IF(N111="snížená",J111,0)</f>
        <v>0</v>
      </c>
      <c r="BG111" s="215">
        <f>IF(N111="zákl. přenesená",J111,0)</f>
        <v>0</v>
      </c>
      <c r="BH111" s="215">
        <f>IF(N111="sníž. přenesená",J111,0)</f>
        <v>0</v>
      </c>
      <c r="BI111" s="215">
        <f>IF(N111="nulová",J111,0)</f>
        <v>0</v>
      </c>
      <c r="BJ111" s="24" t="s">
        <v>24</v>
      </c>
      <c r="BK111" s="215">
        <f>ROUND(I111*H111,2)</f>
        <v>0</v>
      </c>
      <c r="BL111" s="24" t="s">
        <v>187</v>
      </c>
      <c r="BM111" s="24" t="s">
        <v>3478</v>
      </c>
    </row>
    <row r="112" spans="2:65" s="1" customFormat="1" ht="27">
      <c r="B112" s="41"/>
      <c r="C112" s="63"/>
      <c r="D112" s="218" t="s">
        <v>936</v>
      </c>
      <c r="E112" s="63"/>
      <c r="F112" s="267" t="s">
        <v>3479</v>
      </c>
      <c r="G112" s="63"/>
      <c r="H112" s="63"/>
      <c r="I112" s="172"/>
      <c r="J112" s="63"/>
      <c r="K112" s="63"/>
      <c r="L112" s="61"/>
      <c r="M112" s="268"/>
      <c r="N112" s="42"/>
      <c r="O112" s="42"/>
      <c r="P112" s="42"/>
      <c r="Q112" s="42"/>
      <c r="R112" s="42"/>
      <c r="S112" s="42"/>
      <c r="T112" s="78"/>
      <c r="AT112" s="24" t="s">
        <v>936</v>
      </c>
      <c r="AU112" s="24" t="s">
        <v>84</v>
      </c>
    </row>
    <row r="113" spans="2:65" s="12" customFormat="1" ht="13.5">
      <c r="B113" s="216"/>
      <c r="C113" s="217"/>
      <c r="D113" s="218" t="s">
        <v>189</v>
      </c>
      <c r="E113" s="219" t="s">
        <v>22</v>
      </c>
      <c r="F113" s="220" t="s">
        <v>24</v>
      </c>
      <c r="G113" s="217"/>
      <c r="H113" s="221">
        <v>1</v>
      </c>
      <c r="I113" s="222"/>
      <c r="J113" s="217"/>
      <c r="K113" s="217"/>
      <c r="L113" s="223"/>
      <c r="M113" s="224"/>
      <c r="N113" s="225"/>
      <c r="O113" s="225"/>
      <c r="P113" s="225"/>
      <c r="Q113" s="225"/>
      <c r="R113" s="225"/>
      <c r="S113" s="225"/>
      <c r="T113" s="226"/>
      <c r="AT113" s="227" t="s">
        <v>189</v>
      </c>
      <c r="AU113" s="227" t="s">
        <v>84</v>
      </c>
      <c r="AV113" s="12" t="s">
        <v>84</v>
      </c>
      <c r="AW113" s="12" t="s">
        <v>39</v>
      </c>
      <c r="AX113" s="12" t="s">
        <v>76</v>
      </c>
      <c r="AY113" s="227" t="s">
        <v>179</v>
      </c>
    </row>
    <row r="114" spans="2:65" s="12" customFormat="1" ht="13.5">
      <c r="B114" s="216"/>
      <c r="C114" s="217"/>
      <c r="D114" s="218" t="s">
        <v>189</v>
      </c>
      <c r="E114" s="219" t="s">
        <v>22</v>
      </c>
      <c r="F114" s="220" t="s">
        <v>22</v>
      </c>
      <c r="G114" s="217"/>
      <c r="H114" s="221">
        <v>0</v>
      </c>
      <c r="I114" s="222"/>
      <c r="J114" s="217"/>
      <c r="K114" s="217"/>
      <c r="L114" s="223"/>
      <c r="M114" s="224"/>
      <c r="N114" s="225"/>
      <c r="O114" s="225"/>
      <c r="P114" s="225"/>
      <c r="Q114" s="225"/>
      <c r="R114" s="225"/>
      <c r="S114" s="225"/>
      <c r="T114" s="226"/>
      <c r="AT114" s="227" t="s">
        <v>189</v>
      </c>
      <c r="AU114" s="227" t="s">
        <v>84</v>
      </c>
      <c r="AV114" s="12" t="s">
        <v>84</v>
      </c>
      <c r="AW114" s="12" t="s">
        <v>6</v>
      </c>
      <c r="AX114" s="12" t="s">
        <v>76</v>
      </c>
      <c r="AY114" s="227" t="s">
        <v>179</v>
      </c>
    </row>
    <row r="115" spans="2:65" s="13" customFormat="1" ht="13.5">
      <c r="B115" s="228"/>
      <c r="C115" s="229"/>
      <c r="D115" s="218" t="s">
        <v>189</v>
      </c>
      <c r="E115" s="251" t="s">
        <v>22</v>
      </c>
      <c r="F115" s="252" t="s">
        <v>191</v>
      </c>
      <c r="G115" s="229"/>
      <c r="H115" s="253">
        <v>1</v>
      </c>
      <c r="I115" s="234"/>
      <c r="J115" s="229"/>
      <c r="K115" s="229"/>
      <c r="L115" s="235"/>
      <c r="M115" s="236"/>
      <c r="N115" s="237"/>
      <c r="O115" s="237"/>
      <c r="P115" s="237"/>
      <c r="Q115" s="237"/>
      <c r="R115" s="237"/>
      <c r="S115" s="237"/>
      <c r="T115" s="238"/>
      <c r="AT115" s="239" t="s">
        <v>189</v>
      </c>
      <c r="AU115" s="239" t="s">
        <v>84</v>
      </c>
      <c r="AV115" s="13" t="s">
        <v>187</v>
      </c>
      <c r="AW115" s="13" t="s">
        <v>39</v>
      </c>
      <c r="AX115" s="13" t="s">
        <v>24</v>
      </c>
      <c r="AY115" s="239" t="s">
        <v>179</v>
      </c>
    </row>
    <row r="116" spans="2:65" s="11" customFormat="1" ht="29.85" customHeight="1">
      <c r="B116" s="187"/>
      <c r="C116" s="188"/>
      <c r="D116" s="201" t="s">
        <v>75</v>
      </c>
      <c r="E116" s="202" t="s">
        <v>3480</v>
      </c>
      <c r="F116" s="202" t="s">
        <v>3481</v>
      </c>
      <c r="G116" s="188"/>
      <c r="H116" s="188"/>
      <c r="I116" s="191"/>
      <c r="J116" s="203">
        <f>BK116</f>
        <v>0</v>
      </c>
      <c r="K116" s="188"/>
      <c r="L116" s="193"/>
      <c r="M116" s="194"/>
      <c r="N116" s="195"/>
      <c r="O116" s="195"/>
      <c r="P116" s="196">
        <f>SUM(P117:P124)</f>
        <v>0</v>
      </c>
      <c r="Q116" s="195"/>
      <c r="R116" s="196">
        <f>SUM(R117:R124)</f>
        <v>0</v>
      </c>
      <c r="S116" s="195"/>
      <c r="T116" s="197">
        <f>SUM(T117:T124)</f>
        <v>0</v>
      </c>
      <c r="AR116" s="198" t="s">
        <v>24</v>
      </c>
      <c r="AT116" s="199" t="s">
        <v>75</v>
      </c>
      <c r="AU116" s="199" t="s">
        <v>24</v>
      </c>
      <c r="AY116" s="198" t="s">
        <v>179</v>
      </c>
      <c r="BK116" s="200">
        <f>SUM(BK117:BK124)</f>
        <v>0</v>
      </c>
    </row>
    <row r="117" spans="2:65" s="1" customFormat="1" ht="31.5" customHeight="1">
      <c r="B117" s="41"/>
      <c r="C117" s="204" t="s">
        <v>200</v>
      </c>
      <c r="D117" s="204" t="s">
        <v>182</v>
      </c>
      <c r="E117" s="205" t="s">
        <v>3482</v>
      </c>
      <c r="F117" s="206" t="s">
        <v>3483</v>
      </c>
      <c r="G117" s="207" t="s">
        <v>2241</v>
      </c>
      <c r="H117" s="208">
        <v>1</v>
      </c>
      <c r="I117" s="209"/>
      <c r="J117" s="210">
        <f>ROUND(I117*H117,2)</f>
        <v>0</v>
      </c>
      <c r="K117" s="206" t="s">
        <v>2237</v>
      </c>
      <c r="L117" s="61"/>
      <c r="M117" s="211" t="s">
        <v>22</v>
      </c>
      <c r="N117" s="212" t="s">
        <v>47</v>
      </c>
      <c r="O117" s="42"/>
      <c r="P117" s="213">
        <f>O117*H117</f>
        <v>0</v>
      </c>
      <c r="Q117" s="213">
        <v>0</v>
      </c>
      <c r="R117" s="213">
        <f>Q117*H117</f>
        <v>0</v>
      </c>
      <c r="S117" s="213">
        <v>0</v>
      </c>
      <c r="T117" s="214">
        <f>S117*H117</f>
        <v>0</v>
      </c>
      <c r="AR117" s="24" t="s">
        <v>187</v>
      </c>
      <c r="AT117" s="24" t="s">
        <v>182</v>
      </c>
      <c r="AU117" s="24" t="s">
        <v>84</v>
      </c>
      <c r="AY117" s="24" t="s">
        <v>179</v>
      </c>
      <c r="BE117" s="215">
        <f>IF(N117="základní",J117,0)</f>
        <v>0</v>
      </c>
      <c r="BF117" s="215">
        <f>IF(N117="snížená",J117,0)</f>
        <v>0</v>
      </c>
      <c r="BG117" s="215">
        <f>IF(N117="zákl. přenesená",J117,0)</f>
        <v>0</v>
      </c>
      <c r="BH117" s="215">
        <f>IF(N117="sníž. přenesená",J117,0)</f>
        <v>0</v>
      </c>
      <c r="BI117" s="215">
        <f>IF(N117="nulová",J117,0)</f>
        <v>0</v>
      </c>
      <c r="BJ117" s="24" t="s">
        <v>24</v>
      </c>
      <c r="BK117" s="215">
        <f>ROUND(I117*H117,2)</f>
        <v>0</v>
      </c>
      <c r="BL117" s="24" t="s">
        <v>187</v>
      </c>
      <c r="BM117" s="24" t="s">
        <v>3484</v>
      </c>
    </row>
    <row r="118" spans="2:65" s="1" customFormat="1" ht="27">
      <c r="B118" s="41"/>
      <c r="C118" s="63"/>
      <c r="D118" s="218" t="s">
        <v>936</v>
      </c>
      <c r="E118" s="63"/>
      <c r="F118" s="267" t="s">
        <v>3485</v>
      </c>
      <c r="G118" s="63"/>
      <c r="H118" s="63"/>
      <c r="I118" s="172"/>
      <c r="J118" s="63"/>
      <c r="K118" s="63"/>
      <c r="L118" s="61"/>
      <c r="M118" s="268"/>
      <c r="N118" s="42"/>
      <c r="O118" s="42"/>
      <c r="P118" s="42"/>
      <c r="Q118" s="42"/>
      <c r="R118" s="42"/>
      <c r="S118" s="42"/>
      <c r="T118" s="78"/>
      <c r="AT118" s="24" t="s">
        <v>936</v>
      </c>
      <c r="AU118" s="24" t="s">
        <v>84</v>
      </c>
    </row>
    <row r="119" spans="2:65" s="12" customFormat="1" ht="13.5">
      <c r="B119" s="216"/>
      <c r="C119" s="217"/>
      <c r="D119" s="218" t="s">
        <v>189</v>
      </c>
      <c r="E119" s="219" t="s">
        <v>22</v>
      </c>
      <c r="F119" s="220" t="s">
        <v>24</v>
      </c>
      <c r="G119" s="217"/>
      <c r="H119" s="221">
        <v>1</v>
      </c>
      <c r="I119" s="222"/>
      <c r="J119" s="217"/>
      <c r="K119" s="217"/>
      <c r="L119" s="223"/>
      <c r="M119" s="224"/>
      <c r="N119" s="225"/>
      <c r="O119" s="225"/>
      <c r="P119" s="225"/>
      <c r="Q119" s="225"/>
      <c r="R119" s="225"/>
      <c r="S119" s="225"/>
      <c r="T119" s="226"/>
      <c r="AT119" s="227" t="s">
        <v>189</v>
      </c>
      <c r="AU119" s="227" t="s">
        <v>84</v>
      </c>
      <c r="AV119" s="12" t="s">
        <v>84</v>
      </c>
      <c r="AW119" s="12" t="s">
        <v>39</v>
      </c>
      <c r="AX119" s="12" t="s">
        <v>76</v>
      </c>
      <c r="AY119" s="227" t="s">
        <v>179</v>
      </c>
    </row>
    <row r="120" spans="2:65" s="13" customFormat="1" ht="13.5">
      <c r="B120" s="228"/>
      <c r="C120" s="229"/>
      <c r="D120" s="230" t="s">
        <v>189</v>
      </c>
      <c r="E120" s="231" t="s">
        <v>22</v>
      </c>
      <c r="F120" s="232" t="s">
        <v>191</v>
      </c>
      <c r="G120" s="229"/>
      <c r="H120" s="233">
        <v>1</v>
      </c>
      <c r="I120" s="234"/>
      <c r="J120" s="229"/>
      <c r="K120" s="229"/>
      <c r="L120" s="235"/>
      <c r="M120" s="236"/>
      <c r="N120" s="237"/>
      <c r="O120" s="237"/>
      <c r="P120" s="237"/>
      <c r="Q120" s="237"/>
      <c r="R120" s="237"/>
      <c r="S120" s="237"/>
      <c r="T120" s="238"/>
      <c r="AT120" s="239" t="s">
        <v>189</v>
      </c>
      <c r="AU120" s="239" t="s">
        <v>84</v>
      </c>
      <c r="AV120" s="13" t="s">
        <v>187</v>
      </c>
      <c r="AW120" s="13" t="s">
        <v>39</v>
      </c>
      <c r="AX120" s="13" t="s">
        <v>24</v>
      </c>
      <c r="AY120" s="239" t="s">
        <v>179</v>
      </c>
    </row>
    <row r="121" spans="2:65" s="1" customFormat="1" ht="22.5" customHeight="1">
      <c r="B121" s="41"/>
      <c r="C121" s="204" t="s">
        <v>224</v>
      </c>
      <c r="D121" s="204" t="s">
        <v>182</v>
      </c>
      <c r="E121" s="205" t="s">
        <v>3486</v>
      </c>
      <c r="F121" s="206" t="s">
        <v>3487</v>
      </c>
      <c r="G121" s="207" t="s">
        <v>2241</v>
      </c>
      <c r="H121" s="208">
        <v>1</v>
      </c>
      <c r="I121" s="209"/>
      <c r="J121" s="210">
        <f>ROUND(I121*H121,2)</f>
        <v>0</v>
      </c>
      <c r="K121" s="206" t="s">
        <v>2237</v>
      </c>
      <c r="L121" s="61"/>
      <c r="M121" s="211" t="s">
        <v>22</v>
      </c>
      <c r="N121" s="212" t="s">
        <v>47</v>
      </c>
      <c r="O121" s="42"/>
      <c r="P121" s="213">
        <f>O121*H121</f>
        <v>0</v>
      </c>
      <c r="Q121" s="213">
        <v>0</v>
      </c>
      <c r="R121" s="213">
        <f>Q121*H121</f>
        <v>0</v>
      </c>
      <c r="S121" s="213">
        <v>0</v>
      </c>
      <c r="T121" s="214">
        <f>S121*H121</f>
        <v>0</v>
      </c>
      <c r="AR121" s="24" t="s">
        <v>187</v>
      </c>
      <c r="AT121" s="24" t="s">
        <v>182</v>
      </c>
      <c r="AU121" s="24" t="s">
        <v>84</v>
      </c>
      <c r="AY121" s="24" t="s">
        <v>179</v>
      </c>
      <c r="BE121" s="215">
        <f>IF(N121="základní",J121,0)</f>
        <v>0</v>
      </c>
      <c r="BF121" s="215">
        <f>IF(N121="snížená",J121,0)</f>
        <v>0</v>
      </c>
      <c r="BG121" s="215">
        <f>IF(N121="zákl. přenesená",J121,0)</f>
        <v>0</v>
      </c>
      <c r="BH121" s="215">
        <f>IF(N121="sníž. přenesená",J121,0)</f>
        <v>0</v>
      </c>
      <c r="BI121" s="215">
        <f>IF(N121="nulová",J121,0)</f>
        <v>0</v>
      </c>
      <c r="BJ121" s="24" t="s">
        <v>24</v>
      </c>
      <c r="BK121" s="215">
        <f>ROUND(I121*H121,2)</f>
        <v>0</v>
      </c>
      <c r="BL121" s="24" t="s">
        <v>187</v>
      </c>
      <c r="BM121" s="24" t="s">
        <v>3488</v>
      </c>
    </row>
    <row r="122" spans="2:65" s="12" customFormat="1" ht="13.5">
      <c r="B122" s="216"/>
      <c r="C122" s="217"/>
      <c r="D122" s="218" t="s">
        <v>189</v>
      </c>
      <c r="E122" s="219" t="s">
        <v>22</v>
      </c>
      <c r="F122" s="220" t="s">
        <v>24</v>
      </c>
      <c r="G122" s="217"/>
      <c r="H122" s="221">
        <v>1</v>
      </c>
      <c r="I122" s="222"/>
      <c r="J122" s="217"/>
      <c r="K122" s="217"/>
      <c r="L122" s="223"/>
      <c r="M122" s="224"/>
      <c r="N122" s="225"/>
      <c r="O122" s="225"/>
      <c r="P122" s="225"/>
      <c r="Q122" s="225"/>
      <c r="R122" s="225"/>
      <c r="S122" s="225"/>
      <c r="T122" s="226"/>
      <c r="AT122" s="227" t="s">
        <v>189</v>
      </c>
      <c r="AU122" s="227" t="s">
        <v>84</v>
      </c>
      <c r="AV122" s="12" t="s">
        <v>84</v>
      </c>
      <c r="AW122" s="12" t="s">
        <v>39</v>
      </c>
      <c r="AX122" s="12" t="s">
        <v>76</v>
      </c>
      <c r="AY122" s="227" t="s">
        <v>179</v>
      </c>
    </row>
    <row r="123" spans="2:65" s="12" customFormat="1" ht="13.5">
      <c r="B123" s="216"/>
      <c r="C123" s="217"/>
      <c r="D123" s="218" t="s">
        <v>189</v>
      </c>
      <c r="E123" s="219" t="s">
        <v>22</v>
      </c>
      <c r="F123" s="220" t="s">
        <v>22</v>
      </c>
      <c r="G123" s="217"/>
      <c r="H123" s="221">
        <v>0</v>
      </c>
      <c r="I123" s="222"/>
      <c r="J123" s="217"/>
      <c r="K123" s="217"/>
      <c r="L123" s="223"/>
      <c r="M123" s="224"/>
      <c r="N123" s="225"/>
      <c r="O123" s="225"/>
      <c r="P123" s="225"/>
      <c r="Q123" s="225"/>
      <c r="R123" s="225"/>
      <c r="S123" s="225"/>
      <c r="T123" s="226"/>
      <c r="AT123" s="227" t="s">
        <v>189</v>
      </c>
      <c r="AU123" s="227" t="s">
        <v>84</v>
      </c>
      <c r="AV123" s="12" t="s">
        <v>84</v>
      </c>
      <c r="AW123" s="12" t="s">
        <v>6</v>
      </c>
      <c r="AX123" s="12" t="s">
        <v>76</v>
      </c>
      <c r="AY123" s="227" t="s">
        <v>179</v>
      </c>
    </row>
    <row r="124" spans="2:65" s="13" customFormat="1" ht="13.5">
      <c r="B124" s="228"/>
      <c r="C124" s="229"/>
      <c r="D124" s="218" t="s">
        <v>189</v>
      </c>
      <c r="E124" s="251" t="s">
        <v>22</v>
      </c>
      <c r="F124" s="252" t="s">
        <v>191</v>
      </c>
      <c r="G124" s="229"/>
      <c r="H124" s="253">
        <v>1</v>
      </c>
      <c r="I124" s="234"/>
      <c r="J124" s="229"/>
      <c r="K124" s="229"/>
      <c r="L124" s="235"/>
      <c r="M124" s="236"/>
      <c r="N124" s="237"/>
      <c r="O124" s="237"/>
      <c r="P124" s="237"/>
      <c r="Q124" s="237"/>
      <c r="R124" s="237"/>
      <c r="S124" s="237"/>
      <c r="T124" s="238"/>
      <c r="AT124" s="239" t="s">
        <v>189</v>
      </c>
      <c r="AU124" s="239" t="s">
        <v>84</v>
      </c>
      <c r="AV124" s="13" t="s">
        <v>187</v>
      </c>
      <c r="AW124" s="13" t="s">
        <v>39</v>
      </c>
      <c r="AX124" s="13" t="s">
        <v>24</v>
      </c>
      <c r="AY124" s="239" t="s">
        <v>179</v>
      </c>
    </row>
    <row r="125" spans="2:65" s="11" customFormat="1" ht="29.85" customHeight="1">
      <c r="B125" s="187"/>
      <c r="C125" s="188"/>
      <c r="D125" s="201" t="s">
        <v>75</v>
      </c>
      <c r="E125" s="202" t="s">
        <v>3489</v>
      </c>
      <c r="F125" s="202" t="s">
        <v>3490</v>
      </c>
      <c r="G125" s="188"/>
      <c r="H125" s="188"/>
      <c r="I125" s="191"/>
      <c r="J125" s="203">
        <f>BK125</f>
        <v>0</v>
      </c>
      <c r="K125" s="188"/>
      <c r="L125" s="193"/>
      <c r="M125" s="194"/>
      <c r="N125" s="195"/>
      <c r="O125" s="195"/>
      <c r="P125" s="196">
        <f>SUM(P126:P127)</f>
        <v>0</v>
      </c>
      <c r="Q125" s="195"/>
      <c r="R125" s="196">
        <f>SUM(R126:R127)</f>
        <v>0</v>
      </c>
      <c r="S125" s="195"/>
      <c r="T125" s="197">
        <f>SUM(T126:T127)</f>
        <v>0</v>
      </c>
      <c r="AR125" s="198" t="s">
        <v>24</v>
      </c>
      <c r="AT125" s="199" t="s">
        <v>75</v>
      </c>
      <c r="AU125" s="199" t="s">
        <v>24</v>
      </c>
      <c r="AY125" s="198" t="s">
        <v>179</v>
      </c>
      <c r="BK125" s="200">
        <f>SUM(BK126:BK127)</f>
        <v>0</v>
      </c>
    </row>
    <row r="126" spans="2:65" s="1" customFormat="1" ht="31.5" customHeight="1">
      <c r="B126" s="41"/>
      <c r="C126" s="204" t="s">
        <v>240</v>
      </c>
      <c r="D126" s="204" t="s">
        <v>182</v>
      </c>
      <c r="E126" s="205" t="s">
        <v>3491</v>
      </c>
      <c r="F126" s="206" t="s">
        <v>3492</v>
      </c>
      <c r="G126" s="207" t="s">
        <v>328</v>
      </c>
      <c r="H126" s="208">
        <v>1</v>
      </c>
      <c r="I126" s="209"/>
      <c r="J126" s="210">
        <f>ROUND(I126*H126,2)</f>
        <v>0</v>
      </c>
      <c r="K126" s="206" t="s">
        <v>2237</v>
      </c>
      <c r="L126" s="61"/>
      <c r="M126" s="211" t="s">
        <v>22</v>
      </c>
      <c r="N126" s="212" t="s">
        <v>47</v>
      </c>
      <c r="O126" s="42"/>
      <c r="P126" s="213">
        <f>O126*H126</f>
        <v>0</v>
      </c>
      <c r="Q126" s="213">
        <v>0</v>
      </c>
      <c r="R126" s="213">
        <f>Q126*H126</f>
        <v>0</v>
      </c>
      <c r="S126" s="213">
        <v>0</v>
      </c>
      <c r="T126" s="214">
        <f>S126*H126</f>
        <v>0</v>
      </c>
      <c r="AR126" s="24" t="s">
        <v>187</v>
      </c>
      <c r="AT126" s="24" t="s">
        <v>182</v>
      </c>
      <c r="AU126" s="24" t="s">
        <v>84</v>
      </c>
      <c r="AY126" s="24" t="s">
        <v>179</v>
      </c>
      <c r="BE126" s="215">
        <f>IF(N126="základní",J126,0)</f>
        <v>0</v>
      </c>
      <c r="BF126" s="215">
        <f>IF(N126="snížená",J126,0)</f>
        <v>0</v>
      </c>
      <c r="BG126" s="215">
        <f>IF(N126="zákl. přenesená",J126,0)</f>
        <v>0</v>
      </c>
      <c r="BH126" s="215">
        <f>IF(N126="sníž. přenesená",J126,0)</f>
        <v>0</v>
      </c>
      <c r="BI126" s="215">
        <f>IF(N126="nulová",J126,0)</f>
        <v>0</v>
      </c>
      <c r="BJ126" s="24" t="s">
        <v>24</v>
      </c>
      <c r="BK126" s="215">
        <f>ROUND(I126*H126,2)</f>
        <v>0</v>
      </c>
      <c r="BL126" s="24" t="s">
        <v>187</v>
      </c>
      <c r="BM126" s="24" t="s">
        <v>3493</v>
      </c>
    </row>
    <row r="127" spans="2:65" s="1" customFormat="1" ht="22.5" customHeight="1">
      <c r="B127" s="41"/>
      <c r="C127" s="204" t="s">
        <v>206</v>
      </c>
      <c r="D127" s="204" t="s">
        <v>182</v>
      </c>
      <c r="E127" s="205" t="s">
        <v>3494</v>
      </c>
      <c r="F127" s="206" t="s">
        <v>3495</v>
      </c>
      <c r="G127" s="207" t="s">
        <v>328</v>
      </c>
      <c r="H127" s="208">
        <v>1</v>
      </c>
      <c r="I127" s="209"/>
      <c r="J127" s="210">
        <f>ROUND(I127*H127,2)</f>
        <v>0</v>
      </c>
      <c r="K127" s="206" t="s">
        <v>2237</v>
      </c>
      <c r="L127" s="61"/>
      <c r="M127" s="211" t="s">
        <v>22</v>
      </c>
      <c r="N127" s="269" t="s">
        <v>47</v>
      </c>
      <c r="O127" s="270"/>
      <c r="P127" s="271">
        <f>O127*H127</f>
        <v>0</v>
      </c>
      <c r="Q127" s="271">
        <v>0</v>
      </c>
      <c r="R127" s="271">
        <f>Q127*H127</f>
        <v>0</v>
      </c>
      <c r="S127" s="271">
        <v>0</v>
      </c>
      <c r="T127" s="272">
        <f>S127*H127</f>
        <v>0</v>
      </c>
      <c r="AR127" s="24" t="s">
        <v>187</v>
      </c>
      <c r="AT127" s="24" t="s">
        <v>182</v>
      </c>
      <c r="AU127" s="24" t="s">
        <v>84</v>
      </c>
      <c r="AY127" s="24" t="s">
        <v>179</v>
      </c>
      <c r="BE127" s="215">
        <f>IF(N127="základní",J127,0)</f>
        <v>0</v>
      </c>
      <c r="BF127" s="215">
        <f>IF(N127="snížená",J127,0)</f>
        <v>0</v>
      </c>
      <c r="BG127" s="215">
        <f>IF(N127="zákl. přenesená",J127,0)</f>
        <v>0</v>
      </c>
      <c r="BH127" s="215">
        <f>IF(N127="sníž. přenesená",J127,0)</f>
        <v>0</v>
      </c>
      <c r="BI127" s="215">
        <f>IF(N127="nulová",J127,0)</f>
        <v>0</v>
      </c>
      <c r="BJ127" s="24" t="s">
        <v>24</v>
      </c>
      <c r="BK127" s="215">
        <f>ROUND(I127*H127,2)</f>
        <v>0</v>
      </c>
      <c r="BL127" s="24" t="s">
        <v>187</v>
      </c>
      <c r="BM127" s="24" t="s">
        <v>3496</v>
      </c>
    </row>
    <row r="128" spans="2:65" s="1" customFormat="1" ht="6.95" customHeight="1">
      <c r="B128" s="56"/>
      <c r="C128" s="57"/>
      <c r="D128" s="57"/>
      <c r="E128" s="57"/>
      <c r="F128" s="57"/>
      <c r="G128" s="57"/>
      <c r="H128" s="57"/>
      <c r="I128" s="148"/>
      <c r="J128" s="57"/>
      <c r="K128" s="57"/>
      <c r="L128" s="61"/>
    </row>
  </sheetData>
  <sheetProtection algorithmName="SHA-512" hashValue="Z6bHnInvTaIfy40vnYqU/yw3OQZXN7Cs3I2Pyj7x76nkUjHncugvBSMmgCqrl+LgalJkZDQCxuqd99vVJ6Ugtw==" saltValue="vB9FPykGeq59ZffbZWUvIQ==" spinCount="100000" sheet="1" objects="1" scenarios="1" formatCells="0" formatColumns="0" formatRows="0" sort="0" autoFilter="0"/>
  <autoFilter ref="C88:K127"/>
  <mergeCells count="12">
    <mergeCell ref="G1:H1"/>
    <mergeCell ref="L2:V2"/>
    <mergeCell ref="E49:H49"/>
    <mergeCell ref="E51:H51"/>
    <mergeCell ref="E77:H77"/>
    <mergeCell ref="E79:H79"/>
    <mergeCell ref="E81:H81"/>
    <mergeCell ref="E7:H7"/>
    <mergeCell ref="E9:H9"/>
    <mergeCell ref="E11:H11"/>
    <mergeCell ref="E26:H26"/>
    <mergeCell ref="E47:H47"/>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83" customWidth="1"/>
    <col min="2" max="2" width="1.6640625" style="283" customWidth="1"/>
    <col min="3" max="4" width="5" style="283" customWidth="1"/>
    <col min="5" max="5" width="11.6640625" style="283" customWidth="1"/>
    <col min="6" max="6" width="9.1640625" style="283" customWidth="1"/>
    <col min="7" max="7" width="5" style="283" customWidth="1"/>
    <col min="8" max="8" width="77.83203125" style="283" customWidth="1"/>
    <col min="9" max="10" width="20" style="283" customWidth="1"/>
    <col min="11" max="11" width="1.6640625" style="283" customWidth="1"/>
  </cols>
  <sheetData>
    <row r="1" spans="2:11" ht="37.5" customHeight="1"/>
    <row r="2" spans="2:11" ht="7.5" customHeight="1">
      <c r="B2" s="284"/>
      <c r="C2" s="285"/>
      <c r="D2" s="285"/>
      <c r="E2" s="285"/>
      <c r="F2" s="285"/>
      <c r="G2" s="285"/>
      <c r="H2" s="285"/>
      <c r="I2" s="285"/>
      <c r="J2" s="285"/>
      <c r="K2" s="286"/>
    </row>
    <row r="3" spans="2:11" s="15" customFormat="1" ht="45" customHeight="1">
      <c r="B3" s="287"/>
      <c r="C3" s="414" t="s">
        <v>3497</v>
      </c>
      <c r="D3" s="414"/>
      <c r="E3" s="414"/>
      <c r="F3" s="414"/>
      <c r="G3" s="414"/>
      <c r="H3" s="414"/>
      <c r="I3" s="414"/>
      <c r="J3" s="414"/>
      <c r="K3" s="288"/>
    </row>
    <row r="4" spans="2:11" ht="25.5" customHeight="1">
      <c r="B4" s="289"/>
      <c r="C4" s="418" t="s">
        <v>3498</v>
      </c>
      <c r="D4" s="418"/>
      <c r="E4" s="418"/>
      <c r="F4" s="418"/>
      <c r="G4" s="418"/>
      <c r="H4" s="418"/>
      <c r="I4" s="418"/>
      <c r="J4" s="418"/>
      <c r="K4" s="290"/>
    </row>
    <row r="5" spans="2:11" ht="5.25" customHeight="1">
      <c r="B5" s="289"/>
      <c r="C5" s="291"/>
      <c r="D5" s="291"/>
      <c r="E5" s="291"/>
      <c r="F5" s="291"/>
      <c r="G5" s="291"/>
      <c r="H5" s="291"/>
      <c r="I5" s="291"/>
      <c r="J5" s="291"/>
      <c r="K5" s="290"/>
    </row>
    <row r="6" spans="2:11" ht="15" customHeight="1">
      <c r="B6" s="289"/>
      <c r="C6" s="417" t="s">
        <v>3499</v>
      </c>
      <c r="D6" s="417"/>
      <c r="E6" s="417"/>
      <c r="F6" s="417"/>
      <c r="G6" s="417"/>
      <c r="H6" s="417"/>
      <c r="I6" s="417"/>
      <c r="J6" s="417"/>
      <c r="K6" s="290"/>
    </row>
    <row r="7" spans="2:11" ht="15" customHeight="1">
      <c r="B7" s="293"/>
      <c r="C7" s="417" t="s">
        <v>3500</v>
      </c>
      <c r="D7" s="417"/>
      <c r="E7" s="417"/>
      <c r="F7" s="417"/>
      <c r="G7" s="417"/>
      <c r="H7" s="417"/>
      <c r="I7" s="417"/>
      <c r="J7" s="417"/>
      <c r="K7" s="290"/>
    </row>
    <row r="8" spans="2:11" ht="12.75" customHeight="1">
      <c r="B8" s="293"/>
      <c r="C8" s="292"/>
      <c r="D8" s="292"/>
      <c r="E8" s="292"/>
      <c r="F8" s="292"/>
      <c r="G8" s="292"/>
      <c r="H8" s="292"/>
      <c r="I8" s="292"/>
      <c r="J8" s="292"/>
      <c r="K8" s="290"/>
    </row>
    <row r="9" spans="2:11" ht="15" customHeight="1">
      <c r="B9" s="293"/>
      <c r="C9" s="417" t="s">
        <v>3501</v>
      </c>
      <c r="D9" s="417"/>
      <c r="E9" s="417"/>
      <c r="F9" s="417"/>
      <c r="G9" s="417"/>
      <c r="H9" s="417"/>
      <c r="I9" s="417"/>
      <c r="J9" s="417"/>
      <c r="K9" s="290"/>
    </row>
    <row r="10" spans="2:11" ht="15" customHeight="1">
      <c r="B10" s="293"/>
      <c r="C10" s="292"/>
      <c r="D10" s="417" t="s">
        <v>3502</v>
      </c>
      <c r="E10" s="417"/>
      <c r="F10" s="417"/>
      <c r="G10" s="417"/>
      <c r="H10" s="417"/>
      <c r="I10" s="417"/>
      <c r="J10" s="417"/>
      <c r="K10" s="290"/>
    </row>
    <row r="11" spans="2:11" ht="15" customHeight="1">
      <c r="B11" s="293"/>
      <c r="C11" s="294"/>
      <c r="D11" s="417" t="s">
        <v>3503</v>
      </c>
      <c r="E11" s="417"/>
      <c r="F11" s="417"/>
      <c r="G11" s="417"/>
      <c r="H11" s="417"/>
      <c r="I11" s="417"/>
      <c r="J11" s="417"/>
      <c r="K11" s="290"/>
    </row>
    <row r="12" spans="2:11" ht="12.75" customHeight="1">
      <c r="B12" s="293"/>
      <c r="C12" s="294"/>
      <c r="D12" s="294"/>
      <c r="E12" s="294"/>
      <c r="F12" s="294"/>
      <c r="G12" s="294"/>
      <c r="H12" s="294"/>
      <c r="I12" s="294"/>
      <c r="J12" s="294"/>
      <c r="K12" s="290"/>
    </row>
    <row r="13" spans="2:11" ht="15" customHeight="1">
      <c r="B13" s="293"/>
      <c r="C13" s="294"/>
      <c r="D13" s="417" t="s">
        <v>3504</v>
      </c>
      <c r="E13" s="417"/>
      <c r="F13" s="417"/>
      <c r="G13" s="417"/>
      <c r="H13" s="417"/>
      <c r="I13" s="417"/>
      <c r="J13" s="417"/>
      <c r="K13" s="290"/>
    </row>
    <row r="14" spans="2:11" ht="15" customHeight="1">
      <c r="B14" s="293"/>
      <c r="C14" s="294"/>
      <c r="D14" s="417" t="s">
        <v>3505</v>
      </c>
      <c r="E14" s="417"/>
      <c r="F14" s="417"/>
      <c r="G14" s="417"/>
      <c r="H14" s="417"/>
      <c r="I14" s="417"/>
      <c r="J14" s="417"/>
      <c r="K14" s="290"/>
    </row>
    <row r="15" spans="2:11" ht="15" customHeight="1">
      <c r="B15" s="293"/>
      <c r="C15" s="294"/>
      <c r="D15" s="417" t="s">
        <v>3506</v>
      </c>
      <c r="E15" s="417"/>
      <c r="F15" s="417"/>
      <c r="G15" s="417"/>
      <c r="H15" s="417"/>
      <c r="I15" s="417"/>
      <c r="J15" s="417"/>
      <c r="K15" s="290"/>
    </row>
    <row r="16" spans="2:11" ht="15" customHeight="1">
      <c r="B16" s="293"/>
      <c r="C16" s="294"/>
      <c r="D16" s="294"/>
      <c r="E16" s="295" t="s">
        <v>82</v>
      </c>
      <c r="F16" s="417" t="s">
        <v>3507</v>
      </c>
      <c r="G16" s="417"/>
      <c r="H16" s="417"/>
      <c r="I16" s="417"/>
      <c r="J16" s="417"/>
      <c r="K16" s="290"/>
    </row>
    <row r="17" spans="2:11" ht="15" customHeight="1">
      <c r="B17" s="293"/>
      <c r="C17" s="294"/>
      <c r="D17" s="294"/>
      <c r="E17" s="295" t="s">
        <v>3508</v>
      </c>
      <c r="F17" s="417" t="s">
        <v>3509</v>
      </c>
      <c r="G17" s="417"/>
      <c r="H17" s="417"/>
      <c r="I17" s="417"/>
      <c r="J17" s="417"/>
      <c r="K17" s="290"/>
    </row>
    <row r="18" spans="2:11" ht="15" customHeight="1">
      <c r="B18" s="293"/>
      <c r="C18" s="294"/>
      <c r="D18" s="294"/>
      <c r="E18" s="295" t="s">
        <v>3510</v>
      </c>
      <c r="F18" s="417" t="s">
        <v>3511</v>
      </c>
      <c r="G18" s="417"/>
      <c r="H18" s="417"/>
      <c r="I18" s="417"/>
      <c r="J18" s="417"/>
      <c r="K18" s="290"/>
    </row>
    <row r="19" spans="2:11" ht="15" customHeight="1">
      <c r="B19" s="293"/>
      <c r="C19" s="294"/>
      <c r="D19" s="294"/>
      <c r="E19" s="295" t="s">
        <v>3512</v>
      </c>
      <c r="F19" s="417" t="s">
        <v>3513</v>
      </c>
      <c r="G19" s="417"/>
      <c r="H19" s="417"/>
      <c r="I19" s="417"/>
      <c r="J19" s="417"/>
      <c r="K19" s="290"/>
    </row>
    <row r="20" spans="2:11" ht="15" customHeight="1">
      <c r="B20" s="293"/>
      <c r="C20" s="294"/>
      <c r="D20" s="294"/>
      <c r="E20" s="295" t="s">
        <v>3514</v>
      </c>
      <c r="F20" s="417" t="s">
        <v>3515</v>
      </c>
      <c r="G20" s="417"/>
      <c r="H20" s="417"/>
      <c r="I20" s="417"/>
      <c r="J20" s="417"/>
      <c r="K20" s="290"/>
    </row>
    <row r="21" spans="2:11" ht="15" customHeight="1">
      <c r="B21" s="293"/>
      <c r="C21" s="294"/>
      <c r="D21" s="294"/>
      <c r="E21" s="295" t="s">
        <v>88</v>
      </c>
      <c r="F21" s="417" t="s">
        <v>3516</v>
      </c>
      <c r="G21" s="417"/>
      <c r="H21" s="417"/>
      <c r="I21" s="417"/>
      <c r="J21" s="417"/>
      <c r="K21" s="290"/>
    </row>
    <row r="22" spans="2:11" ht="12.75" customHeight="1">
      <c r="B22" s="293"/>
      <c r="C22" s="294"/>
      <c r="D22" s="294"/>
      <c r="E22" s="294"/>
      <c r="F22" s="294"/>
      <c r="G22" s="294"/>
      <c r="H22" s="294"/>
      <c r="I22" s="294"/>
      <c r="J22" s="294"/>
      <c r="K22" s="290"/>
    </row>
    <row r="23" spans="2:11" ht="15" customHeight="1">
      <c r="B23" s="293"/>
      <c r="C23" s="417" t="s">
        <v>3517</v>
      </c>
      <c r="D23" s="417"/>
      <c r="E23" s="417"/>
      <c r="F23" s="417"/>
      <c r="G23" s="417"/>
      <c r="H23" s="417"/>
      <c r="I23" s="417"/>
      <c r="J23" s="417"/>
      <c r="K23" s="290"/>
    </row>
    <row r="24" spans="2:11" ht="15" customHeight="1">
      <c r="B24" s="293"/>
      <c r="C24" s="417" t="s">
        <v>3518</v>
      </c>
      <c r="D24" s="417"/>
      <c r="E24" s="417"/>
      <c r="F24" s="417"/>
      <c r="G24" s="417"/>
      <c r="H24" s="417"/>
      <c r="I24" s="417"/>
      <c r="J24" s="417"/>
      <c r="K24" s="290"/>
    </row>
    <row r="25" spans="2:11" ht="15" customHeight="1">
      <c r="B25" s="293"/>
      <c r="C25" s="292"/>
      <c r="D25" s="417" t="s">
        <v>3519</v>
      </c>
      <c r="E25" s="417"/>
      <c r="F25" s="417"/>
      <c r="G25" s="417"/>
      <c r="H25" s="417"/>
      <c r="I25" s="417"/>
      <c r="J25" s="417"/>
      <c r="K25" s="290"/>
    </row>
    <row r="26" spans="2:11" ht="15" customHeight="1">
      <c r="B26" s="293"/>
      <c r="C26" s="294"/>
      <c r="D26" s="417" t="s">
        <v>3520</v>
      </c>
      <c r="E26" s="417"/>
      <c r="F26" s="417"/>
      <c r="G26" s="417"/>
      <c r="H26" s="417"/>
      <c r="I26" s="417"/>
      <c r="J26" s="417"/>
      <c r="K26" s="290"/>
    </row>
    <row r="27" spans="2:11" ht="12.75" customHeight="1">
      <c r="B27" s="293"/>
      <c r="C27" s="294"/>
      <c r="D27" s="294"/>
      <c r="E27" s="294"/>
      <c r="F27" s="294"/>
      <c r="G27" s="294"/>
      <c r="H27" s="294"/>
      <c r="I27" s="294"/>
      <c r="J27" s="294"/>
      <c r="K27" s="290"/>
    </row>
    <row r="28" spans="2:11" ht="15" customHeight="1">
      <c r="B28" s="293"/>
      <c r="C28" s="294"/>
      <c r="D28" s="417" t="s">
        <v>3521</v>
      </c>
      <c r="E28" s="417"/>
      <c r="F28" s="417"/>
      <c r="G28" s="417"/>
      <c r="H28" s="417"/>
      <c r="I28" s="417"/>
      <c r="J28" s="417"/>
      <c r="K28" s="290"/>
    </row>
    <row r="29" spans="2:11" ht="15" customHeight="1">
      <c r="B29" s="293"/>
      <c r="C29" s="294"/>
      <c r="D29" s="417" t="s">
        <v>3522</v>
      </c>
      <c r="E29" s="417"/>
      <c r="F29" s="417"/>
      <c r="G29" s="417"/>
      <c r="H29" s="417"/>
      <c r="I29" s="417"/>
      <c r="J29" s="417"/>
      <c r="K29" s="290"/>
    </row>
    <row r="30" spans="2:11" ht="12.75" customHeight="1">
      <c r="B30" s="293"/>
      <c r="C30" s="294"/>
      <c r="D30" s="294"/>
      <c r="E30" s="294"/>
      <c r="F30" s="294"/>
      <c r="G30" s="294"/>
      <c r="H30" s="294"/>
      <c r="I30" s="294"/>
      <c r="J30" s="294"/>
      <c r="K30" s="290"/>
    </row>
    <row r="31" spans="2:11" ht="15" customHeight="1">
      <c r="B31" s="293"/>
      <c r="C31" s="294"/>
      <c r="D31" s="417" t="s">
        <v>3523</v>
      </c>
      <c r="E31" s="417"/>
      <c r="F31" s="417"/>
      <c r="G31" s="417"/>
      <c r="H31" s="417"/>
      <c r="I31" s="417"/>
      <c r="J31" s="417"/>
      <c r="K31" s="290"/>
    </row>
    <row r="32" spans="2:11" ht="15" customHeight="1">
      <c r="B32" s="293"/>
      <c r="C32" s="294"/>
      <c r="D32" s="417" t="s">
        <v>3524</v>
      </c>
      <c r="E32" s="417"/>
      <c r="F32" s="417"/>
      <c r="G32" s="417"/>
      <c r="H32" s="417"/>
      <c r="I32" s="417"/>
      <c r="J32" s="417"/>
      <c r="K32" s="290"/>
    </row>
    <row r="33" spans="2:11" ht="15" customHeight="1">
      <c r="B33" s="293"/>
      <c r="C33" s="294"/>
      <c r="D33" s="417" t="s">
        <v>3525</v>
      </c>
      <c r="E33" s="417"/>
      <c r="F33" s="417"/>
      <c r="G33" s="417"/>
      <c r="H33" s="417"/>
      <c r="I33" s="417"/>
      <c r="J33" s="417"/>
      <c r="K33" s="290"/>
    </row>
    <row r="34" spans="2:11" ht="15" customHeight="1">
      <c r="B34" s="293"/>
      <c r="C34" s="294"/>
      <c r="D34" s="292"/>
      <c r="E34" s="296" t="s">
        <v>164</v>
      </c>
      <c r="F34" s="292"/>
      <c r="G34" s="417" t="s">
        <v>3526</v>
      </c>
      <c r="H34" s="417"/>
      <c r="I34" s="417"/>
      <c r="J34" s="417"/>
      <c r="K34" s="290"/>
    </row>
    <row r="35" spans="2:11" ht="30.75" customHeight="1">
      <c r="B35" s="293"/>
      <c r="C35" s="294"/>
      <c r="D35" s="292"/>
      <c r="E35" s="296" t="s">
        <v>3527</v>
      </c>
      <c r="F35" s="292"/>
      <c r="G35" s="417" t="s">
        <v>3528</v>
      </c>
      <c r="H35" s="417"/>
      <c r="I35" s="417"/>
      <c r="J35" s="417"/>
      <c r="K35" s="290"/>
    </row>
    <row r="36" spans="2:11" ht="15" customHeight="1">
      <c r="B36" s="293"/>
      <c r="C36" s="294"/>
      <c r="D36" s="292"/>
      <c r="E36" s="296" t="s">
        <v>57</v>
      </c>
      <c r="F36" s="292"/>
      <c r="G36" s="417" t="s">
        <v>3529</v>
      </c>
      <c r="H36" s="417"/>
      <c r="I36" s="417"/>
      <c r="J36" s="417"/>
      <c r="K36" s="290"/>
    </row>
    <row r="37" spans="2:11" ht="15" customHeight="1">
      <c r="B37" s="293"/>
      <c r="C37" s="294"/>
      <c r="D37" s="292"/>
      <c r="E37" s="296" t="s">
        <v>165</v>
      </c>
      <c r="F37" s="292"/>
      <c r="G37" s="417" t="s">
        <v>3530</v>
      </c>
      <c r="H37" s="417"/>
      <c r="I37" s="417"/>
      <c r="J37" s="417"/>
      <c r="K37" s="290"/>
    </row>
    <row r="38" spans="2:11" ht="15" customHeight="1">
      <c r="B38" s="293"/>
      <c r="C38" s="294"/>
      <c r="D38" s="292"/>
      <c r="E38" s="296" t="s">
        <v>166</v>
      </c>
      <c r="F38" s="292"/>
      <c r="G38" s="417" t="s">
        <v>3531</v>
      </c>
      <c r="H38" s="417"/>
      <c r="I38" s="417"/>
      <c r="J38" s="417"/>
      <c r="K38" s="290"/>
    </row>
    <row r="39" spans="2:11" ht="15" customHeight="1">
      <c r="B39" s="293"/>
      <c r="C39" s="294"/>
      <c r="D39" s="292"/>
      <c r="E39" s="296" t="s">
        <v>167</v>
      </c>
      <c r="F39" s="292"/>
      <c r="G39" s="417" t="s">
        <v>3532</v>
      </c>
      <c r="H39" s="417"/>
      <c r="I39" s="417"/>
      <c r="J39" s="417"/>
      <c r="K39" s="290"/>
    </row>
    <row r="40" spans="2:11" ht="15" customHeight="1">
      <c r="B40" s="293"/>
      <c r="C40" s="294"/>
      <c r="D40" s="292"/>
      <c r="E40" s="296" t="s">
        <v>3533</v>
      </c>
      <c r="F40" s="292"/>
      <c r="G40" s="417" t="s">
        <v>3534</v>
      </c>
      <c r="H40" s="417"/>
      <c r="I40" s="417"/>
      <c r="J40" s="417"/>
      <c r="K40" s="290"/>
    </row>
    <row r="41" spans="2:11" ht="15" customHeight="1">
      <c r="B41" s="293"/>
      <c r="C41" s="294"/>
      <c r="D41" s="292"/>
      <c r="E41" s="296"/>
      <c r="F41" s="292"/>
      <c r="G41" s="417" t="s">
        <v>3535</v>
      </c>
      <c r="H41" s="417"/>
      <c r="I41" s="417"/>
      <c r="J41" s="417"/>
      <c r="K41" s="290"/>
    </row>
    <row r="42" spans="2:11" ht="15" customHeight="1">
      <c r="B42" s="293"/>
      <c r="C42" s="294"/>
      <c r="D42" s="292"/>
      <c r="E42" s="296" t="s">
        <v>3536</v>
      </c>
      <c r="F42" s="292"/>
      <c r="G42" s="417" t="s">
        <v>3537</v>
      </c>
      <c r="H42" s="417"/>
      <c r="I42" s="417"/>
      <c r="J42" s="417"/>
      <c r="K42" s="290"/>
    </row>
    <row r="43" spans="2:11" ht="15" customHeight="1">
      <c r="B43" s="293"/>
      <c r="C43" s="294"/>
      <c r="D43" s="292"/>
      <c r="E43" s="296" t="s">
        <v>169</v>
      </c>
      <c r="F43" s="292"/>
      <c r="G43" s="417" t="s">
        <v>3538</v>
      </c>
      <c r="H43" s="417"/>
      <c r="I43" s="417"/>
      <c r="J43" s="417"/>
      <c r="K43" s="290"/>
    </row>
    <row r="44" spans="2:11" ht="12.75" customHeight="1">
      <c r="B44" s="293"/>
      <c r="C44" s="294"/>
      <c r="D44" s="292"/>
      <c r="E44" s="292"/>
      <c r="F44" s="292"/>
      <c r="G44" s="292"/>
      <c r="H44" s="292"/>
      <c r="I44" s="292"/>
      <c r="J44" s="292"/>
      <c r="K44" s="290"/>
    </row>
    <row r="45" spans="2:11" ht="15" customHeight="1">
      <c r="B45" s="293"/>
      <c r="C45" s="294"/>
      <c r="D45" s="417" t="s">
        <v>3539</v>
      </c>
      <c r="E45" s="417"/>
      <c r="F45" s="417"/>
      <c r="G45" s="417"/>
      <c r="H45" s="417"/>
      <c r="I45" s="417"/>
      <c r="J45" s="417"/>
      <c r="K45" s="290"/>
    </row>
    <row r="46" spans="2:11" ht="15" customHeight="1">
      <c r="B46" s="293"/>
      <c r="C46" s="294"/>
      <c r="D46" s="294"/>
      <c r="E46" s="417" t="s">
        <v>3540</v>
      </c>
      <c r="F46" s="417"/>
      <c r="G46" s="417"/>
      <c r="H46" s="417"/>
      <c r="I46" s="417"/>
      <c r="J46" s="417"/>
      <c r="K46" s="290"/>
    </row>
    <row r="47" spans="2:11" ht="15" customHeight="1">
      <c r="B47" s="293"/>
      <c r="C47" s="294"/>
      <c r="D47" s="294"/>
      <c r="E47" s="417" t="s">
        <v>3541</v>
      </c>
      <c r="F47" s="417"/>
      <c r="G47" s="417"/>
      <c r="H47" s="417"/>
      <c r="I47" s="417"/>
      <c r="J47" s="417"/>
      <c r="K47" s="290"/>
    </row>
    <row r="48" spans="2:11" ht="15" customHeight="1">
      <c r="B48" s="293"/>
      <c r="C48" s="294"/>
      <c r="D48" s="294"/>
      <c r="E48" s="417" t="s">
        <v>3542</v>
      </c>
      <c r="F48" s="417"/>
      <c r="G48" s="417"/>
      <c r="H48" s="417"/>
      <c r="I48" s="417"/>
      <c r="J48" s="417"/>
      <c r="K48" s="290"/>
    </row>
    <row r="49" spans="2:11" ht="15" customHeight="1">
      <c r="B49" s="293"/>
      <c r="C49" s="294"/>
      <c r="D49" s="417" t="s">
        <v>3543</v>
      </c>
      <c r="E49" s="417"/>
      <c r="F49" s="417"/>
      <c r="G49" s="417"/>
      <c r="H49" s="417"/>
      <c r="I49" s="417"/>
      <c r="J49" s="417"/>
      <c r="K49" s="290"/>
    </row>
    <row r="50" spans="2:11" ht="25.5" customHeight="1">
      <c r="B50" s="289"/>
      <c r="C50" s="418" t="s">
        <v>3544</v>
      </c>
      <c r="D50" s="418"/>
      <c r="E50" s="418"/>
      <c r="F50" s="418"/>
      <c r="G50" s="418"/>
      <c r="H50" s="418"/>
      <c r="I50" s="418"/>
      <c r="J50" s="418"/>
      <c r="K50" s="290"/>
    </row>
    <row r="51" spans="2:11" ht="5.25" customHeight="1">
      <c r="B51" s="289"/>
      <c r="C51" s="291"/>
      <c r="D51" s="291"/>
      <c r="E51" s="291"/>
      <c r="F51" s="291"/>
      <c r="G51" s="291"/>
      <c r="H51" s="291"/>
      <c r="I51" s="291"/>
      <c r="J51" s="291"/>
      <c r="K51" s="290"/>
    </row>
    <row r="52" spans="2:11" ht="15" customHeight="1">
      <c r="B52" s="289"/>
      <c r="C52" s="417" t="s">
        <v>3545</v>
      </c>
      <c r="D52" s="417"/>
      <c r="E52" s="417"/>
      <c r="F52" s="417"/>
      <c r="G52" s="417"/>
      <c r="H52" s="417"/>
      <c r="I52" s="417"/>
      <c r="J52" s="417"/>
      <c r="K52" s="290"/>
    </row>
    <row r="53" spans="2:11" ht="15" customHeight="1">
      <c r="B53" s="289"/>
      <c r="C53" s="417" t="s">
        <v>3546</v>
      </c>
      <c r="D53" s="417"/>
      <c r="E53" s="417"/>
      <c r="F53" s="417"/>
      <c r="G53" s="417"/>
      <c r="H53" s="417"/>
      <c r="I53" s="417"/>
      <c r="J53" s="417"/>
      <c r="K53" s="290"/>
    </row>
    <row r="54" spans="2:11" ht="12.75" customHeight="1">
      <c r="B54" s="289"/>
      <c r="C54" s="292"/>
      <c r="D54" s="292"/>
      <c r="E54" s="292"/>
      <c r="F54" s="292"/>
      <c r="G54" s="292"/>
      <c r="H54" s="292"/>
      <c r="I54" s="292"/>
      <c r="J54" s="292"/>
      <c r="K54" s="290"/>
    </row>
    <row r="55" spans="2:11" ht="15" customHeight="1">
      <c r="B55" s="289"/>
      <c r="C55" s="417" t="s">
        <v>3547</v>
      </c>
      <c r="D55" s="417"/>
      <c r="E55" s="417"/>
      <c r="F55" s="417"/>
      <c r="G55" s="417"/>
      <c r="H55" s="417"/>
      <c r="I55" s="417"/>
      <c r="J55" s="417"/>
      <c r="K55" s="290"/>
    </row>
    <row r="56" spans="2:11" ht="15" customHeight="1">
      <c r="B56" s="289"/>
      <c r="C56" s="294"/>
      <c r="D56" s="417" t="s">
        <v>3548</v>
      </c>
      <c r="E56" s="417"/>
      <c r="F56" s="417"/>
      <c r="G56" s="417"/>
      <c r="H56" s="417"/>
      <c r="I56" s="417"/>
      <c r="J56" s="417"/>
      <c r="K56" s="290"/>
    </row>
    <row r="57" spans="2:11" ht="15" customHeight="1">
      <c r="B57" s="289"/>
      <c r="C57" s="294"/>
      <c r="D57" s="417" t="s">
        <v>3549</v>
      </c>
      <c r="E57" s="417"/>
      <c r="F57" s="417"/>
      <c r="G57" s="417"/>
      <c r="H57" s="417"/>
      <c r="I57" s="417"/>
      <c r="J57" s="417"/>
      <c r="K57" s="290"/>
    </row>
    <row r="58" spans="2:11" ht="15" customHeight="1">
      <c r="B58" s="289"/>
      <c r="C58" s="294"/>
      <c r="D58" s="417" t="s">
        <v>3550</v>
      </c>
      <c r="E58" s="417"/>
      <c r="F58" s="417"/>
      <c r="G58" s="417"/>
      <c r="H58" s="417"/>
      <c r="I58" s="417"/>
      <c r="J58" s="417"/>
      <c r="K58" s="290"/>
    </row>
    <row r="59" spans="2:11" ht="15" customHeight="1">
      <c r="B59" s="289"/>
      <c r="C59" s="294"/>
      <c r="D59" s="417" t="s">
        <v>3551</v>
      </c>
      <c r="E59" s="417"/>
      <c r="F59" s="417"/>
      <c r="G59" s="417"/>
      <c r="H59" s="417"/>
      <c r="I59" s="417"/>
      <c r="J59" s="417"/>
      <c r="K59" s="290"/>
    </row>
    <row r="60" spans="2:11" ht="15" customHeight="1">
      <c r="B60" s="289"/>
      <c r="C60" s="294"/>
      <c r="D60" s="416" t="s">
        <v>3552</v>
      </c>
      <c r="E60" s="416"/>
      <c r="F60" s="416"/>
      <c r="G60" s="416"/>
      <c r="H60" s="416"/>
      <c r="I60" s="416"/>
      <c r="J60" s="416"/>
      <c r="K60" s="290"/>
    </row>
    <row r="61" spans="2:11" ht="15" customHeight="1">
      <c r="B61" s="289"/>
      <c r="C61" s="294"/>
      <c r="D61" s="417" t="s">
        <v>3553</v>
      </c>
      <c r="E61" s="417"/>
      <c r="F61" s="417"/>
      <c r="G61" s="417"/>
      <c r="H61" s="417"/>
      <c r="I61" s="417"/>
      <c r="J61" s="417"/>
      <c r="K61" s="290"/>
    </row>
    <row r="62" spans="2:11" ht="12.75" customHeight="1">
      <c r="B62" s="289"/>
      <c r="C62" s="294"/>
      <c r="D62" s="294"/>
      <c r="E62" s="297"/>
      <c r="F62" s="294"/>
      <c r="G62" s="294"/>
      <c r="H62" s="294"/>
      <c r="I62" s="294"/>
      <c r="J62" s="294"/>
      <c r="K62" s="290"/>
    </row>
    <row r="63" spans="2:11" ht="15" customHeight="1">
      <c r="B63" s="289"/>
      <c r="C63" s="294"/>
      <c r="D63" s="417" t="s">
        <v>3554</v>
      </c>
      <c r="E63" s="417"/>
      <c r="F63" s="417"/>
      <c r="G63" s="417"/>
      <c r="H63" s="417"/>
      <c r="I63" s="417"/>
      <c r="J63" s="417"/>
      <c r="K63" s="290"/>
    </row>
    <row r="64" spans="2:11" ht="15" customHeight="1">
      <c r="B64" s="289"/>
      <c r="C64" s="294"/>
      <c r="D64" s="416" t="s">
        <v>3555</v>
      </c>
      <c r="E64" s="416"/>
      <c r="F64" s="416"/>
      <c r="G64" s="416"/>
      <c r="H64" s="416"/>
      <c r="I64" s="416"/>
      <c r="J64" s="416"/>
      <c r="K64" s="290"/>
    </row>
    <row r="65" spans="2:11" ht="15" customHeight="1">
      <c r="B65" s="289"/>
      <c r="C65" s="294"/>
      <c r="D65" s="417" t="s">
        <v>3556</v>
      </c>
      <c r="E65" s="417"/>
      <c r="F65" s="417"/>
      <c r="G65" s="417"/>
      <c r="H65" s="417"/>
      <c r="I65" s="417"/>
      <c r="J65" s="417"/>
      <c r="K65" s="290"/>
    </row>
    <row r="66" spans="2:11" ht="15" customHeight="1">
      <c r="B66" s="289"/>
      <c r="C66" s="294"/>
      <c r="D66" s="417" t="s">
        <v>3557</v>
      </c>
      <c r="E66" s="417"/>
      <c r="F66" s="417"/>
      <c r="G66" s="417"/>
      <c r="H66" s="417"/>
      <c r="I66" s="417"/>
      <c r="J66" s="417"/>
      <c r="K66" s="290"/>
    </row>
    <row r="67" spans="2:11" ht="15" customHeight="1">
      <c r="B67" s="289"/>
      <c r="C67" s="294"/>
      <c r="D67" s="417" t="s">
        <v>3558</v>
      </c>
      <c r="E67" s="417"/>
      <c r="F67" s="417"/>
      <c r="G67" s="417"/>
      <c r="H67" s="417"/>
      <c r="I67" s="417"/>
      <c r="J67" s="417"/>
      <c r="K67" s="290"/>
    </row>
    <row r="68" spans="2:11" ht="15" customHeight="1">
      <c r="B68" s="289"/>
      <c r="C68" s="294"/>
      <c r="D68" s="417" t="s">
        <v>3559</v>
      </c>
      <c r="E68" s="417"/>
      <c r="F68" s="417"/>
      <c r="G68" s="417"/>
      <c r="H68" s="417"/>
      <c r="I68" s="417"/>
      <c r="J68" s="417"/>
      <c r="K68" s="290"/>
    </row>
    <row r="69" spans="2:11" ht="12.75" customHeight="1">
      <c r="B69" s="298"/>
      <c r="C69" s="299"/>
      <c r="D69" s="299"/>
      <c r="E69" s="299"/>
      <c r="F69" s="299"/>
      <c r="G69" s="299"/>
      <c r="H69" s="299"/>
      <c r="I69" s="299"/>
      <c r="J69" s="299"/>
      <c r="K69" s="300"/>
    </row>
    <row r="70" spans="2:11" ht="18.75" customHeight="1">
      <c r="B70" s="301"/>
      <c r="C70" s="301"/>
      <c r="D70" s="301"/>
      <c r="E70" s="301"/>
      <c r="F70" s="301"/>
      <c r="G70" s="301"/>
      <c r="H70" s="301"/>
      <c r="I70" s="301"/>
      <c r="J70" s="301"/>
      <c r="K70" s="302"/>
    </row>
    <row r="71" spans="2:11" ht="18.75" customHeight="1">
      <c r="B71" s="302"/>
      <c r="C71" s="302"/>
      <c r="D71" s="302"/>
      <c r="E71" s="302"/>
      <c r="F71" s="302"/>
      <c r="G71" s="302"/>
      <c r="H71" s="302"/>
      <c r="I71" s="302"/>
      <c r="J71" s="302"/>
      <c r="K71" s="302"/>
    </row>
    <row r="72" spans="2:11" ht="7.5" customHeight="1">
      <c r="B72" s="303"/>
      <c r="C72" s="304"/>
      <c r="D72" s="304"/>
      <c r="E72" s="304"/>
      <c r="F72" s="304"/>
      <c r="G72" s="304"/>
      <c r="H72" s="304"/>
      <c r="I72" s="304"/>
      <c r="J72" s="304"/>
      <c r="K72" s="305"/>
    </row>
    <row r="73" spans="2:11" ht="45" customHeight="1">
      <c r="B73" s="306"/>
      <c r="C73" s="415" t="s">
        <v>112</v>
      </c>
      <c r="D73" s="415"/>
      <c r="E73" s="415"/>
      <c r="F73" s="415"/>
      <c r="G73" s="415"/>
      <c r="H73" s="415"/>
      <c r="I73" s="415"/>
      <c r="J73" s="415"/>
      <c r="K73" s="307"/>
    </row>
    <row r="74" spans="2:11" ht="17.25" customHeight="1">
      <c r="B74" s="306"/>
      <c r="C74" s="308" t="s">
        <v>3560</v>
      </c>
      <c r="D74" s="308"/>
      <c r="E74" s="308"/>
      <c r="F74" s="308" t="s">
        <v>3561</v>
      </c>
      <c r="G74" s="309"/>
      <c r="H74" s="308" t="s">
        <v>165</v>
      </c>
      <c r="I74" s="308" t="s">
        <v>61</v>
      </c>
      <c r="J74" s="308" t="s">
        <v>3562</v>
      </c>
      <c r="K74" s="307"/>
    </row>
    <row r="75" spans="2:11" ht="17.25" customHeight="1">
      <c r="B75" s="306"/>
      <c r="C75" s="310" t="s">
        <v>3563</v>
      </c>
      <c r="D75" s="310"/>
      <c r="E75" s="310"/>
      <c r="F75" s="311" t="s">
        <v>3564</v>
      </c>
      <c r="G75" s="312"/>
      <c r="H75" s="310"/>
      <c r="I75" s="310"/>
      <c r="J75" s="310" t="s">
        <v>3565</v>
      </c>
      <c r="K75" s="307"/>
    </row>
    <row r="76" spans="2:11" ht="5.25" customHeight="1">
      <c r="B76" s="306"/>
      <c r="C76" s="313"/>
      <c r="D76" s="313"/>
      <c r="E76" s="313"/>
      <c r="F76" s="313"/>
      <c r="G76" s="314"/>
      <c r="H76" s="313"/>
      <c r="I76" s="313"/>
      <c r="J76" s="313"/>
      <c r="K76" s="307"/>
    </row>
    <row r="77" spans="2:11" ht="15" customHeight="1">
      <c r="B77" s="306"/>
      <c r="C77" s="296" t="s">
        <v>57</v>
      </c>
      <c r="D77" s="313"/>
      <c r="E77" s="313"/>
      <c r="F77" s="315" t="s">
        <v>3566</v>
      </c>
      <c r="G77" s="314"/>
      <c r="H77" s="296" t="s">
        <v>3567</v>
      </c>
      <c r="I77" s="296" t="s">
        <v>3568</v>
      </c>
      <c r="J77" s="296">
        <v>20</v>
      </c>
      <c r="K77" s="307"/>
    </row>
    <row r="78" spans="2:11" ht="15" customHeight="1">
      <c r="B78" s="306"/>
      <c r="C78" s="296" t="s">
        <v>3569</v>
      </c>
      <c r="D78" s="296"/>
      <c r="E78" s="296"/>
      <c r="F78" s="315" t="s">
        <v>3566</v>
      </c>
      <c r="G78" s="314"/>
      <c r="H78" s="296" t="s">
        <v>3570</v>
      </c>
      <c r="I78" s="296" t="s">
        <v>3568</v>
      </c>
      <c r="J78" s="296">
        <v>120</v>
      </c>
      <c r="K78" s="307"/>
    </row>
    <row r="79" spans="2:11" ht="15" customHeight="1">
      <c r="B79" s="316"/>
      <c r="C79" s="296" t="s">
        <v>3571</v>
      </c>
      <c r="D79" s="296"/>
      <c r="E79" s="296"/>
      <c r="F79" s="315" t="s">
        <v>3572</v>
      </c>
      <c r="G79" s="314"/>
      <c r="H79" s="296" t="s">
        <v>3573</v>
      </c>
      <c r="I79" s="296" t="s">
        <v>3568</v>
      </c>
      <c r="J79" s="296">
        <v>50</v>
      </c>
      <c r="K79" s="307"/>
    </row>
    <row r="80" spans="2:11" ht="15" customHeight="1">
      <c r="B80" s="316"/>
      <c r="C80" s="296" t="s">
        <v>3574</v>
      </c>
      <c r="D80" s="296"/>
      <c r="E80" s="296"/>
      <c r="F80" s="315" t="s">
        <v>3566</v>
      </c>
      <c r="G80" s="314"/>
      <c r="H80" s="296" t="s">
        <v>3575</v>
      </c>
      <c r="I80" s="296" t="s">
        <v>3576</v>
      </c>
      <c r="J80" s="296"/>
      <c r="K80" s="307"/>
    </row>
    <row r="81" spans="2:11" ht="15" customHeight="1">
      <c r="B81" s="316"/>
      <c r="C81" s="317" t="s">
        <v>3577</v>
      </c>
      <c r="D81" s="317"/>
      <c r="E81" s="317"/>
      <c r="F81" s="318" t="s">
        <v>3572</v>
      </c>
      <c r="G81" s="317"/>
      <c r="H81" s="317" t="s">
        <v>3578</v>
      </c>
      <c r="I81" s="317" t="s">
        <v>3568</v>
      </c>
      <c r="J81" s="317">
        <v>15</v>
      </c>
      <c r="K81" s="307"/>
    </row>
    <row r="82" spans="2:11" ht="15" customHeight="1">
      <c r="B82" s="316"/>
      <c r="C82" s="317" t="s">
        <v>3579</v>
      </c>
      <c r="D82" s="317"/>
      <c r="E82" s="317"/>
      <c r="F82" s="318" t="s">
        <v>3572</v>
      </c>
      <c r="G82" s="317"/>
      <c r="H82" s="317" t="s">
        <v>3580</v>
      </c>
      <c r="I82" s="317" t="s">
        <v>3568</v>
      </c>
      <c r="J82" s="317">
        <v>15</v>
      </c>
      <c r="K82" s="307"/>
    </row>
    <row r="83" spans="2:11" ht="15" customHeight="1">
      <c r="B83" s="316"/>
      <c r="C83" s="317" t="s">
        <v>3581</v>
      </c>
      <c r="D83" s="317"/>
      <c r="E83" s="317"/>
      <c r="F83" s="318" t="s">
        <v>3572</v>
      </c>
      <c r="G83" s="317"/>
      <c r="H83" s="317" t="s">
        <v>3582</v>
      </c>
      <c r="I83" s="317" t="s">
        <v>3568</v>
      </c>
      <c r="J83" s="317">
        <v>20</v>
      </c>
      <c r="K83" s="307"/>
    </row>
    <row r="84" spans="2:11" ht="15" customHeight="1">
      <c r="B84" s="316"/>
      <c r="C84" s="317" t="s">
        <v>3583</v>
      </c>
      <c r="D84" s="317"/>
      <c r="E84" s="317"/>
      <c r="F84" s="318" t="s">
        <v>3572</v>
      </c>
      <c r="G84" s="317"/>
      <c r="H84" s="317" t="s">
        <v>3584</v>
      </c>
      <c r="I84" s="317" t="s">
        <v>3568</v>
      </c>
      <c r="J84" s="317">
        <v>20</v>
      </c>
      <c r="K84" s="307"/>
    </row>
    <row r="85" spans="2:11" ht="15" customHeight="1">
      <c r="B85" s="316"/>
      <c r="C85" s="296" t="s">
        <v>3585</v>
      </c>
      <c r="D85" s="296"/>
      <c r="E85" s="296"/>
      <c r="F85" s="315" t="s">
        <v>3572</v>
      </c>
      <c r="G85" s="314"/>
      <c r="H85" s="296" t="s">
        <v>3586</v>
      </c>
      <c r="I85" s="296" t="s">
        <v>3568</v>
      </c>
      <c r="J85" s="296">
        <v>50</v>
      </c>
      <c r="K85" s="307"/>
    </row>
    <row r="86" spans="2:11" ht="15" customHeight="1">
      <c r="B86" s="316"/>
      <c r="C86" s="296" t="s">
        <v>3587</v>
      </c>
      <c r="D86" s="296"/>
      <c r="E86" s="296"/>
      <c r="F86" s="315" t="s">
        <v>3572</v>
      </c>
      <c r="G86" s="314"/>
      <c r="H86" s="296" t="s">
        <v>3588</v>
      </c>
      <c r="I86" s="296" t="s">
        <v>3568</v>
      </c>
      <c r="J86" s="296">
        <v>20</v>
      </c>
      <c r="K86" s="307"/>
    </row>
    <row r="87" spans="2:11" ht="15" customHeight="1">
      <c r="B87" s="316"/>
      <c r="C87" s="296" t="s">
        <v>3589</v>
      </c>
      <c r="D87" s="296"/>
      <c r="E87" s="296"/>
      <c r="F87" s="315" t="s">
        <v>3572</v>
      </c>
      <c r="G87" s="314"/>
      <c r="H87" s="296" t="s">
        <v>3590</v>
      </c>
      <c r="I87" s="296" t="s">
        <v>3568</v>
      </c>
      <c r="J87" s="296">
        <v>20</v>
      </c>
      <c r="K87" s="307"/>
    </row>
    <row r="88" spans="2:11" ht="15" customHeight="1">
      <c r="B88" s="316"/>
      <c r="C88" s="296" t="s">
        <v>3591</v>
      </c>
      <c r="D88" s="296"/>
      <c r="E88" s="296"/>
      <c r="F88" s="315" t="s">
        <v>3572</v>
      </c>
      <c r="G88" s="314"/>
      <c r="H88" s="296" t="s">
        <v>3592</v>
      </c>
      <c r="I88" s="296" t="s">
        <v>3568</v>
      </c>
      <c r="J88" s="296">
        <v>50</v>
      </c>
      <c r="K88" s="307"/>
    </row>
    <row r="89" spans="2:11" ht="15" customHeight="1">
      <c r="B89" s="316"/>
      <c r="C89" s="296" t="s">
        <v>3593</v>
      </c>
      <c r="D89" s="296"/>
      <c r="E89" s="296"/>
      <c r="F89" s="315" t="s">
        <v>3572</v>
      </c>
      <c r="G89" s="314"/>
      <c r="H89" s="296" t="s">
        <v>3593</v>
      </c>
      <c r="I89" s="296" t="s">
        <v>3568</v>
      </c>
      <c r="J89" s="296">
        <v>50</v>
      </c>
      <c r="K89" s="307"/>
    </row>
    <row r="90" spans="2:11" ht="15" customHeight="1">
      <c r="B90" s="316"/>
      <c r="C90" s="296" t="s">
        <v>170</v>
      </c>
      <c r="D90" s="296"/>
      <c r="E90" s="296"/>
      <c r="F90" s="315" t="s">
        <v>3572</v>
      </c>
      <c r="G90" s="314"/>
      <c r="H90" s="296" t="s">
        <v>3594</v>
      </c>
      <c r="I90" s="296" t="s">
        <v>3568</v>
      </c>
      <c r="J90" s="296">
        <v>255</v>
      </c>
      <c r="K90" s="307"/>
    </row>
    <row r="91" spans="2:11" ht="15" customHeight="1">
      <c r="B91" s="316"/>
      <c r="C91" s="296" t="s">
        <v>3595</v>
      </c>
      <c r="D91" s="296"/>
      <c r="E91" s="296"/>
      <c r="F91" s="315" t="s">
        <v>3566</v>
      </c>
      <c r="G91" s="314"/>
      <c r="H91" s="296" t="s">
        <v>3596</v>
      </c>
      <c r="I91" s="296" t="s">
        <v>3597</v>
      </c>
      <c r="J91" s="296"/>
      <c r="K91" s="307"/>
    </row>
    <row r="92" spans="2:11" ht="15" customHeight="1">
      <c r="B92" s="316"/>
      <c r="C92" s="296" t="s">
        <v>3598</v>
      </c>
      <c r="D92" s="296"/>
      <c r="E92" s="296"/>
      <c r="F92" s="315" t="s">
        <v>3566</v>
      </c>
      <c r="G92" s="314"/>
      <c r="H92" s="296" t="s">
        <v>3599</v>
      </c>
      <c r="I92" s="296" t="s">
        <v>3600</v>
      </c>
      <c r="J92" s="296"/>
      <c r="K92" s="307"/>
    </row>
    <row r="93" spans="2:11" ht="15" customHeight="1">
      <c r="B93" s="316"/>
      <c r="C93" s="296" t="s">
        <v>3601</v>
      </c>
      <c r="D93" s="296"/>
      <c r="E93" s="296"/>
      <c r="F93" s="315" t="s">
        <v>3566</v>
      </c>
      <c r="G93" s="314"/>
      <c r="H93" s="296" t="s">
        <v>3601</v>
      </c>
      <c r="I93" s="296" t="s">
        <v>3600</v>
      </c>
      <c r="J93" s="296"/>
      <c r="K93" s="307"/>
    </row>
    <row r="94" spans="2:11" ht="15" customHeight="1">
      <c r="B94" s="316"/>
      <c r="C94" s="296" t="s">
        <v>42</v>
      </c>
      <c r="D94" s="296"/>
      <c r="E94" s="296"/>
      <c r="F94" s="315" t="s">
        <v>3566</v>
      </c>
      <c r="G94" s="314"/>
      <c r="H94" s="296" t="s">
        <v>3602</v>
      </c>
      <c r="I94" s="296" t="s">
        <v>3600</v>
      </c>
      <c r="J94" s="296"/>
      <c r="K94" s="307"/>
    </row>
    <row r="95" spans="2:11" ht="15" customHeight="1">
      <c r="B95" s="316"/>
      <c r="C95" s="296" t="s">
        <v>52</v>
      </c>
      <c r="D95" s="296"/>
      <c r="E95" s="296"/>
      <c r="F95" s="315" t="s">
        <v>3566</v>
      </c>
      <c r="G95" s="314"/>
      <c r="H95" s="296" t="s">
        <v>3603</v>
      </c>
      <c r="I95" s="296" t="s">
        <v>3600</v>
      </c>
      <c r="J95" s="296"/>
      <c r="K95" s="307"/>
    </row>
    <row r="96" spans="2:11" ht="15" customHeight="1">
      <c r="B96" s="319"/>
      <c r="C96" s="320"/>
      <c r="D96" s="320"/>
      <c r="E96" s="320"/>
      <c r="F96" s="320"/>
      <c r="G96" s="320"/>
      <c r="H96" s="320"/>
      <c r="I96" s="320"/>
      <c r="J96" s="320"/>
      <c r="K96" s="321"/>
    </row>
    <row r="97" spans="2:11" ht="18.75" customHeight="1">
      <c r="B97" s="322"/>
      <c r="C97" s="323"/>
      <c r="D97" s="323"/>
      <c r="E97" s="323"/>
      <c r="F97" s="323"/>
      <c r="G97" s="323"/>
      <c r="H97" s="323"/>
      <c r="I97" s="323"/>
      <c r="J97" s="323"/>
      <c r="K97" s="322"/>
    </row>
    <row r="98" spans="2:11" ht="18.75" customHeight="1">
      <c r="B98" s="302"/>
      <c r="C98" s="302"/>
      <c r="D98" s="302"/>
      <c r="E98" s="302"/>
      <c r="F98" s="302"/>
      <c r="G98" s="302"/>
      <c r="H98" s="302"/>
      <c r="I98" s="302"/>
      <c r="J98" s="302"/>
      <c r="K98" s="302"/>
    </row>
    <row r="99" spans="2:11" ht="7.5" customHeight="1">
      <c r="B99" s="303"/>
      <c r="C99" s="304"/>
      <c r="D99" s="304"/>
      <c r="E99" s="304"/>
      <c r="F99" s="304"/>
      <c r="G99" s="304"/>
      <c r="H99" s="304"/>
      <c r="I99" s="304"/>
      <c r="J99" s="304"/>
      <c r="K99" s="305"/>
    </row>
    <row r="100" spans="2:11" ht="45" customHeight="1">
      <c r="B100" s="306"/>
      <c r="C100" s="415" t="s">
        <v>3604</v>
      </c>
      <c r="D100" s="415"/>
      <c r="E100" s="415"/>
      <c r="F100" s="415"/>
      <c r="G100" s="415"/>
      <c r="H100" s="415"/>
      <c r="I100" s="415"/>
      <c r="J100" s="415"/>
      <c r="K100" s="307"/>
    </row>
    <row r="101" spans="2:11" ht="17.25" customHeight="1">
      <c r="B101" s="306"/>
      <c r="C101" s="308" t="s">
        <v>3560</v>
      </c>
      <c r="D101" s="308"/>
      <c r="E101" s="308"/>
      <c r="F101" s="308" t="s">
        <v>3561</v>
      </c>
      <c r="G101" s="309"/>
      <c r="H101" s="308" t="s">
        <v>165</v>
      </c>
      <c r="I101" s="308" t="s">
        <v>61</v>
      </c>
      <c r="J101" s="308" t="s">
        <v>3562</v>
      </c>
      <c r="K101" s="307"/>
    </row>
    <row r="102" spans="2:11" ht="17.25" customHeight="1">
      <c r="B102" s="306"/>
      <c r="C102" s="310" t="s">
        <v>3563</v>
      </c>
      <c r="D102" s="310"/>
      <c r="E102" s="310"/>
      <c r="F102" s="311" t="s">
        <v>3564</v>
      </c>
      <c r="G102" s="312"/>
      <c r="H102" s="310"/>
      <c r="I102" s="310"/>
      <c r="J102" s="310" t="s">
        <v>3565</v>
      </c>
      <c r="K102" s="307"/>
    </row>
    <row r="103" spans="2:11" ht="5.25" customHeight="1">
      <c r="B103" s="306"/>
      <c r="C103" s="308"/>
      <c r="D103" s="308"/>
      <c r="E103" s="308"/>
      <c r="F103" s="308"/>
      <c r="G103" s="324"/>
      <c r="H103" s="308"/>
      <c r="I103" s="308"/>
      <c r="J103" s="308"/>
      <c r="K103" s="307"/>
    </row>
    <row r="104" spans="2:11" ht="15" customHeight="1">
      <c r="B104" s="306"/>
      <c r="C104" s="296" t="s">
        <v>57</v>
      </c>
      <c r="D104" s="313"/>
      <c r="E104" s="313"/>
      <c r="F104" s="315" t="s">
        <v>3566</v>
      </c>
      <c r="G104" s="324"/>
      <c r="H104" s="296" t="s">
        <v>3605</v>
      </c>
      <c r="I104" s="296" t="s">
        <v>3568</v>
      </c>
      <c r="J104" s="296">
        <v>20</v>
      </c>
      <c r="K104" s="307"/>
    </row>
    <row r="105" spans="2:11" ht="15" customHeight="1">
      <c r="B105" s="306"/>
      <c r="C105" s="296" t="s">
        <v>3569</v>
      </c>
      <c r="D105" s="296"/>
      <c r="E105" s="296"/>
      <c r="F105" s="315" t="s">
        <v>3566</v>
      </c>
      <c r="G105" s="296"/>
      <c r="H105" s="296" t="s">
        <v>3605</v>
      </c>
      <c r="I105" s="296" t="s">
        <v>3568</v>
      </c>
      <c r="J105" s="296">
        <v>120</v>
      </c>
      <c r="K105" s="307"/>
    </row>
    <row r="106" spans="2:11" ht="15" customHeight="1">
      <c r="B106" s="316"/>
      <c r="C106" s="296" t="s">
        <v>3571</v>
      </c>
      <c r="D106" s="296"/>
      <c r="E106" s="296"/>
      <c r="F106" s="315" t="s">
        <v>3572</v>
      </c>
      <c r="G106" s="296"/>
      <c r="H106" s="296" t="s">
        <v>3605</v>
      </c>
      <c r="I106" s="296" t="s">
        <v>3568</v>
      </c>
      <c r="J106" s="296">
        <v>50</v>
      </c>
      <c r="K106" s="307"/>
    </row>
    <row r="107" spans="2:11" ht="15" customHeight="1">
      <c r="B107" s="316"/>
      <c r="C107" s="296" t="s">
        <v>3574</v>
      </c>
      <c r="D107" s="296"/>
      <c r="E107" s="296"/>
      <c r="F107" s="315" t="s">
        <v>3566</v>
      </c>
      <c r="G107" s="296"/>
      <c r="H107" s="296" t="s">
        <v>3605</v>
      </c>
      <c r="I107" s="296" t="s">
        <v>3576</v>
      </c>
      <c r="J107" s="296"/>
      <c r="K107" s="307"/>
    </row>
    <row r="108" spans="2:11" ht="15" customHeight="1">
      <c r="B108" s="316"/>
      <c r="C108" s="296" t="s">
        <v>3585</v>
      </c>
      <c r="D108" s="296"/>
      <c r="E108" s="296"/>
      <c r="F108" s="315" t="s">
        <v>3572</v>
      </c>
      <c r="G108" s="296"/>
      <c r="H108" s="296" t="s">
        <v>3605</v>
      </c>
      <c r="I108" s="296" t="s">
        <v>3568</v>
      </c>
      <c r="J108" s="296">
        <v>50</v>
      </c>
      <c r="K108" s="307"/>
    </row>
    <row r="109" spans="2:11" ht="15" customHeight="1">
      <c r="B109" s="316"/>
      <c r="C109" s="296" t="s">
        <v>3593</v>
      </c>
      <c r="D109" s="296"/>
      <c r="E109" s="296"/>
      <c r="F109" s="315" t="s">
        <v>3572</v>
      </c>
      <c r="G109" s="296"/>
      <c r="H109" s="296" t="s">
        <v>3605</v>
      </c>
      <c r="I109" s="296" t="s">
        <v>3568</v>
      </c>
      <c r="J109" s="296">
        <v>50</v>
      </c>
      <c r="K109" s="307"/>
    </row>
    <row r="110" spans="2:11" ht="15" customHeight="1">
      <c r="B110" s="316"/>
      <c r="C110" s="296" t="s">
        <v>3591</v>
      </c>
      <c r="D110" s="296"/>
      <c r="E110" s="296"/>
      <c r="F110" s="315" t="s">
        <v>3572</v>
      </c>
      <c r="G110" s="296"/>
      <c r="H110" s="296" t="s">
        <v>3605</v>
      </c>
      <c r="I110" s="296" t="s">
        <v>3568</v>
      </c>
      <c r="J110" s="296">
        <v>50</v>
      </c>
      <c r="K110" s="307"/>
    </row>
    <row r="111" spans="2:11" ht="15" customHeight="1">
      <c r="B111" s="316"/>
      <c r="C111" s="296" t="s">
        <v>57</v>
      </c>
      <c r="D111" s="296"/>
      <c r="E111" s="296"/>
      <c r="F111" s="315" t="s">
        <v>3566</v>
      </c>
      <c r="G111" s="296"/>
      <c r="H111" s="296" t="s">
        <v>3606</v>
      </c>
      <c r="I111" s="296" t="s">
        <v>3568</v>
      </c>
      <c r="J111" s="296">
        <v>20</v>
      </c>
      <c r="K111" s="307"/>
    </row>
    <row r="112" spans="2:11" ht="15" customHeight="1">
      <c r="B112" s="316"/>
      <c r="C112" s="296" t="s">
        <v>3607</v>
      </c>
      <c r="D112" s="296"/>
      <c r="E112" s="296"/>
      <c r="F112" s="315" t="s">
        <v>3566</v>
      </c>
      <c r="G112" s="296"/>
      <c r="H112" s="296" t="s">
        <v>3608</v>
      </c>
      <c r="I112" s="296" t="s">
        <v>3568</v>
      </c>
      <c r="J112" s="296">
        <v>120</v>
      </c>
      <c r="K112" s="307"/>
    </row>
    <row r="113" spans="2:11" ht="15" customHeight="1">
      <c r="B113" s="316"/>
      <c r="C113" s="296" t="s">
        <v>42</v>
      </c>
      <c r="D113" s="296"/>
      <c r="E113" s="296"/>
      <c r="F113" s="315" t="s">
        <v>3566</v>
      </c>
      <c r="G113" s="296"/>
      <c r="H113" s="296" t="s">
        <v>3609</v>
      </c>
      <c r="I113" s="296" t="s">
        <v>3600</v>
      </c>
      <c r="J113" s="296"/>
      <c r="K113" s="307"/>
    </row>
    <row r="114" spans="2:11" ht="15" customHeight="1">
      <c r="B114" s="316"/>
      <c r="C114" s="296" t="s">
        <v>52</v>
      </c>
      <c r="D114" s="296"/>
      <c r="E114" s="296"/>
      <c r="F114" s="315" t="s">
        <v>3566</v>
      </c>
      <c r="G114" s="296"/>
      <c r="H114" s="296" t="s">
        <v>3610</v>
      </c>
      <c r="I114" s="296" t="s">
        <v>3600</v>
      </c>
      <c r="J114" s="296"/>
      <c r="K114" s="307"/>
    </row>
    <row r="115" spans="2:11" ht="15" customHeight="1">
      <c r="B115" s="316"/>
      <c r="C115" s="296" t="s">
        <v>61</v>
      </c>
      <c r="D115" s="296"/>
      <c r="E115" s="296"/>
      <c r="F115" s="315" t="s">
        <v>3566</v>
      </c>
      <c r="G115" s="296"/>
      <c r="H115" s="296" t="s">
        <v>3611</v>
      </c>
      <c r="I115" s="296" t="s">
        <v>3612</v>
      </c>
      <c r="J115" s="296"/>
      <c r="K115" s="307"/>
    </row>
    <row r="116" spans="2:11" ht="15" customHeight="1">
      <c r="B116" s="319"/>
      <c r="C116" s="325"/>
      <c r="D116" s="325"/>
      <c r="E116" s="325"/>
      <c r="F116" s="325"/>
      <c r="G116" s="325"/>
      <c r="H116" s="325"/>
      <c r="I116" s="325"/>
      <c r="J116" s="325"/>
      <c r="K116" s="321"/>
    </row>
    <row r="117" spans="2:11" ht="18.75" customHeight="1">
      <c r="B117" s="326"/>
      <c r="C117" s="292"/>
      <c r="D117" s="292"/>
      <c r="E117" s="292"/>
      <c r="F117" s="327"/>
      <c r="G117" s="292"/>
      <c r="H117" s="292"/>
      <c r="I117" s="292"/>
      <c r="J117" s="292"/>
      <c r="K117" s="326"/>
    </row>
    <row r="118" spans="2:11" ht="18.75" customHeight="1">
      <c r="B118" s="302"/>
      <c r="C118" s="302"/>
      <c r="D118" s="302"/>
      <c r="E118" s="302"/>
      <c r="F118" s="302"/>
      <c r="G118" s="302"/>
      <c r="H118" s="302"/>
      <c r="I118" s="302"/>
      <c r="J118" s="302"/>
      <c r="K118" s="302"/>
    </row>
    <row r="119" spans="2:11" ht="7.5" customHeight="1">
      <c r="B119" s="328"/>
      <c r="C119" s="329"/>
      <c r="D119" s="329"/>
      <c r="E119" s="329"/>
      <c r="F119" s="329"/>
      <c r="G119" s="329"/>
      <c r="H119" s="329"/>
      <c r="I119" s="329"/>
      <c r="J119" s="329"/>
      <c r="K119" s="330"/>
    </row>
    <row r="120" spans="2:11" ht="45" customHeight="1">
      <c r="B120" s="331"/>
      <c r="C120" s="414" t="s">
        <v>3613</v>
      </c>
      <c r="D120" s="414"/>
      <c r="E120" s="414"/>
      <c r="F120" s="414"/>
      <c r="G120" s="414"/>
      <c r="H120" s="414"/>
      <c r="I120" s="414"/>
      <c r="J120" s="414"/>
      <c r="K120" s="332"/>
    </row>
    <row r="121" spans="2:11" ht="17.25" customHeight="1">
      <c r="B121" s="333"/>
      <c r="C121" s="308" t="s">
        <v>3560</v>
      </c>
      <c r="D121" s="308"/>
      <c r="E121" s="308"/>
      <c r="F121" s="308" t="s">
        <v>3561</v>
      </c>
      <c r="G121" s="309"/>
      <c r="H121" s="308" t="s">
        <v>165</v>
      </c>
      <c r="I121" s="308" t="s">
        <v>61</v>
      </c>
      <c r="J121" s="308" t="s">
        <v>3562</v>
      </c>
      <c r="K121" s="334"/>
    </row>
    <row r="122" spans="2:11" ht="17.25" customHeight="1">
      <c r="B122" s="333"/>
      <c r="C122" s="310" t="s">
        <v>3563</v>
      </c>
      <c r="D122" s="310"/>
      <c r="E122" s="310"/>
      <c r="F122" s="311" t="s">
        <v>3564</v>
      </c>
      <c r="G122" s="312"/>
      <c r="H122" s="310"/>
      <c r="I122" s="310"/>
      <c r="J122" s="310" t="s">
        <v>3565</v>
      </c>
      <c r="K122" s="334"/>
    </row>
    <row r="123" spans="2:11" ht="5.25" customHeight="1">
      <c r="B123" s="335"/>
      <c r="C123" s="313"/>
      <c r="D123" s="313"/>
      <c r="E123" s="313"/>
      <c r="F123" s="313"/>
      <c r="G123" s="296"/>
      <c r="H123" s="313"/>
      <c r="I123" s="313"/>
      <c r="J123" s="313"/>
      <c r="K123" s="336"/>
    </row>
    <row r="124" spans="2:11" ht="15" customHeight="1">
      <c r="B124" s="335"/>
      <c r="C124" s="296" t="s">
        <v>3569</v>
      </c>
      <c r="D124" s="313"/>
      <c r="E124" s="313"/>
      <c r="F124" s="315" t="s">
        <v>3566</v>
      </c>
      <c r="G124" s="296"/>
      <c r="H124" s="296" t="s">
        <v>3605</v>
      </c>
      <c r="I124" s="296" t="s">
        <v>3568</v>
      </c>
      <c r="J124" s="296">
        <v>120</v>
      </c>
      <c r="K124" s="337"/>
    </row>
    <row r="125" spans="2:11" ht="15" customHeight="1">
      <c r="B125" s="335"/>
      <c r="C125" s="296" t="s">
        <v>3614</v>
      </c>
      <c r="D125" s="296"/>
      <c r="E125" s="296"/>
      <c r="F125" s="315" t="s">
        <v>3566</v>
      </c>
      <c r="G125" s="296"/>
      <c r="H125" s="296" t="s">
        <v>3615</v>
      </c>
      <c r="I125" s="296" t="s">
        <v>3568</v>
      </c>
      <c r="J125" s="296" t="s">
        <v>3616</v>
      </c>
      <c r="K125" s="337"/>
    </row>
    <row r="126" spans="2:11" ht="15" customHeight="1">
      <c r="B126" s="335"/>
      <c r="C126" s="296" t="s">
        <v>88</v>
      </c>
      <c r="D126" s="296"/>
      <c r="E126" s="296"/>
      <c r="F126" s="315" t="s">
        <v>3566</v>
      </c>
      <c r="G126" s="296"/>
      <c r="H126" s="296" t="s">
        <v>3617</v>
      </c>
      <c r="I126" s="296" t="s">
        <v>3568</v>
      </c>
      <c r="J126" s="296" t="s">
        <v>3616</v>
      </c>
      <c r="K126" s="337"/>
    </row>
    <row r="127" spans="2:11" ht="15" customHeight="1">
      <c r="B127" s="335"/>
      <c r="C127" s="296" t="s">
        <v>3577</v>
      </c>
      <c r="D127" s="296"/>
      <c r="E127" s="296"/>
      <c r="F127" s="315" t="s">
        <v>3572</v>
      </c>
      <c r="G127" s="296"/>
      <c r="H127" s="296" t="s">
        <v>3578</v>
      </c>
      <c r="I127" s="296" t="s">
        <v>3568</v>
      </c>
      <c r="J127" s="296">
        <v>15</v>
      </c>
      <c r="K127" s="337"/>
    </row>
    <row r="128" spans="2:11" ht="15" customHeight="1">
      <c r="B128" s="335"/>
      <c r="C128" s="317" t="s">
        <v>3579</v>
      </c>
      <c r="D128" s="317"/>
      <c r="E128" s="317"/>
      <c r="F128" s="318" t="s">
        <v>3572</v>
      </c>
      <c r="G128" s="317"/>
      <c r="H128" s="317" t="s">
        <v>3580</v>
      </c>
      <c r="I128" s="317" t="s">
        <v>3568</v>
      </c>
      <c r="J128" s="317">
        <v>15</v>
      </c>
      <c r="K128" s="337"/>
    </row>
    <row r="129" spans="2:11" ht="15" customHeight="1">
      <c r="B129" s="335"/>
      <c r="C129" s="317" t="s">
        <v>3581</v>
      </c>
      <c r="D129" s="317"/>
      <c r="E129" s="317"/>
      <c r="F129" s="318" t="s">
        <v>3572</v>
      </c>
      <c r="G129" s="317"/>
      <c r="H129" s="317" t="s">
        <v>3582</v>
      </c>
      <c r="I129" s="317" t="s">
        <v>3568</v>
      </c>
      <c r="J129" s="317">
        <v>20</v>
      </c>
      <c r="K129" s="337"/>
    </row>
    <row r="130" spans="2:11" ht="15" customHeight="1">
      <c r="B130" s="335"/>
      <c r="C130" s="317" t="s">
        <v>3583</v>
      </c>
      <c r="D130" s="317"/>
      <c r="E130" s="317"/>
      <c r="F130" s="318" t="s">
        <v>3572</v>
      </c>
      <c r="G130" s="317"/>
      <c r="H130" s="317" t="s">
        <v>3584</v>
      </c>
      <c r="I130" s="317" t="s">
        <v>3568</v>
      </c>
      <c r="J130" s="317">
        <v>20</v>
      </c>
      <c r="K130" s="337"/>
    </row>
    <row r="131" spans="2:11" ht="15" customHeight="1">
      <c r="B131" s="335"/>
      <c r="C131" s="296" t="s">
        <v>3571</v>
      </c>
      <c r="D131" s="296"/>
      <c r="E131" s="296"/>
      <c r="F131" s="315" t="s">
        <v>3572</v>
      </c>
      <c r="G131" s="296"/>
      <c r="H131" s="296" t="s">
        <v>3605</v>
      </c>
      <c r="I131" s="296" t="s">
        <v>3568</v>
      </c>
      <c r="J131" s="296">
        <v>50</v>
      </c>
      <c r="K131" s="337"/>
    </row>
    <row r="132" spans="2:11" ht="15" customHeight="1">
      <c r="B132" s="335"/>
      <c r="C132" s="296" t="s">
        <v>3585</v>
      </c>
      <c r="D132" s="296"/>
      <c r="E132" s="296"/>
      <c r="F132" s="315" t="s">
        <v>3572</v>
      </c>
      <c r="G132" s="296"/>
      <c r="H132" s="296" t="s">
        <v>3605</v>
      </c>
      <c r="I132" s="296" t="s">
        <v>3568</v>
      </c>
      <c r="J132" s="296">
        <v>50</v>
      </c>
      <c r="K132" s="337"/>
    </row>
    <row r="133" spans="2:11" ht="15" customHeight="1">
      <c r="B133" s="335"/>
      <c r="C133" s="296" t="s">
        <v>3591</v>
      </c>
      <c r="D133" s="296"/>
      <c r="E133" s="296"/>
      <c r="F133" s="315" t="s">
        <v>3572</v>
      </c>
      <c r="G133" s="296"/>
      <c r="H133" s="296" t="s">
        <v>3605</v>
      </c>
      <c r="I133" s="296" t="s">
        <v>3568</v>
      </c>
      <c r="J133" s="296">
        <v>50</v>
      </c>
      <c r="K133" s="337"/>
    </row>
    <row r="134" spans="2:11" ht="15" customHeight="1">
      <c r="B134" s="335"/>
      <c r="C134" s="296" t="s">
        <v>3593</v>
      </c>
      <c r="D134" s="296"/>
      <c r="E134" s="296"/>
      <c r="F134" s="315" t="s">
        <v>3572</v>
      </c>
      <c r="G134" s="296"/>
      <c r="H134" s="296" t="s">
        <v>3605</v>
      </c>
      <c r="I134" s="296" t="s">
        <v>3568</v>
      </c>
      <c r="J134" s="296">
        <v>50</v>
      </c>
      <c r="K134" s="337"/>
    </row>
    <row r="135" spans="2:11" ht="15" customHeight="1">
      <c r="B135" s="335"/>
      <c r="C135" s="296" t="s">
        <v>170</v>
      </c>
      <c r="D135" s="296"/>
      <c r="E135" s="296"/>
      <c r="F135" s="315" t="s">
        <v>3572</v>
      </c>
      <c r="G135" s="296"/>
      <c r="H135" s="296" t="s">
        <v>3618</v>
      </c>
      <c r="I135" s="296" t="s">
        <v>3568</v>
      </c>
      <c r="J135" s="296">
        <v>255</v>
      </c>
      <c r="K135" s="337"/>
    </row>
    <row r="136" spans="2:11" ht="15" customHeight="1">
      <c r="B136" s="335"/>
      <c r="C136" s="296" t="s">
        <v>3595</v>
      </c>
      <c r="D136" s="296"/>
      <c r="E136" s="296"/>
      <c r="F136" s="315" t="s">
        <v>3566</v>
      </c>
      <c r="G136" s="296"/>
      <c r="H136" s="296" t="s">
        <v>3619</v>
      </c>
      <c r="I136" s="296" t="s">
        <v>3597</v>
      </c>
      <c r="J136" s="296"/>
      <c r="K136" s="337"/>
    </row>
    <row r="137" spans="2:11" ht="15" customHeight="1">
      <c r="B137" s="335"/>
      <c r="C137" s="296" t="s">
        <v>3598</v>
      </c>
      <c r="D137" s="296"/>
      <c r="E137" s="296"/>
      <c r="F137" s="315" t="s">
        <v>3566</v>
      </c>
      <c r="G137" s="296"/>
      <c r="H137" s="296" t="s">
        <v>3620</v>
      </c>
      <c r="I137" s="296" t="s">
        <v>3600</v>
      </c>
      <c r="J137" s="296"/>
      <c r="K137" s="337"/>
    </row>
    <row r="138" spans="2:11" ht="15" customHeight="1">
      <c r="B138" s="335"/>
      <c r="C138" s="296" t="s">
        <v>3601</v>
      </c>
      <c r="D138" s="296"/>
      <c r="E138" s="296"/>
      <c r="F138" s="315" t="s">
        <v>3566</v>
      </c>
      <c r="G138" s="296"/>
      <c r="H138" s="296" t="s">
        <v>3601</v>
      </c>
      <c r="I138" s="296" t="s">
        <v>3600</v>
      </c>
      <c r="J138" s="296"/>
      <c r="K138" s="337"/>
    </row>
    <row r="139" spans="2:11" ht="15" customHeight="1">
      <c r="B139" s="335"/>
      <c r="C139" s="296" t="s">
        <v>42</v>
      </c>
      <c r="D139" s="296"/>
      <c r="E139" s="296"/>
      <c r="F139" s="315" t="s">
        <v>3566</v>
      </c>
      <c r="G139" s="296"/>
      <c r="H139" s="296" t="s">
        <v>3621</v>
      </c>
      <c r="I139" s="296" t="s">
        <v>3600</v>
      </c>
      <c r="J139" s="296"/>
      <c r="K139" s="337"/>
    </row>
    <row r="140" spans="2:11" ht="15" customHeight="1">
      <c r="B140" s="335"/>
      <c r="C140" s="296" t="s">
        <v>3622</v>
      </c>
      <c r="D140" s="296"/>
      <c r="E140" s="296"/>
      <c r="F140" s="315" t="s">
        <v>3566</v>
      </c>
      <c r="G140" s="296"/>
      <c r="H140" s="296" t="s">
        <v>3623</v>
      </c>
      <c r="I140" s="296" t="s">
        <v>3600</v>
      </c>
      <c r="J140" s="296"/>
      <c r="K140" s="337"/>
    </row>
    <row r="141" spans="2:11" ht="15" customHeight="1">
      <c r="B141" s="338"/>
      <c r="C141" s="339"/>
      <c r="D141" s="339"/>
      <c r="E141" s="339"/>
      <c r="F141" s="339"/>
      <c r="G141" s="339"/>
      <c r="H141" s="339"/>
      <c r="I141" s="339"/>
      <c r="J141" s="339"/>
      <c r="K141" s="340"/>
    </row>
    <row r="142" spans="2:11" ht="18.75" customHeight="1">
      <c r="B142" s="292"/>
      <c r="C142" s="292"/>
      <c r="D142" s="292"/>
      <c r="E142" s="292"/>
      <c r="F142" s="327"/>
      <c r="G142" s="292"/>
      <c r="H142" s="292"/>
      <c r="I142" s="292"/>
      <c r="J142" s="292"/>
      <c r="K142" s="292"/>
    </row>
    <row r="143" spans="2:11" ht="18.75" customHeight="1">
      <c r="B143" s="302"/>
      <c r="C143" s="302"/>
      <c r="D143" s="302"/>
      <c r="E143" s="302"/>
      <c r="F143" s="302"/>
      <c r="G143" s="302"/>
      <c r="H143" s="302"/>
      <c r="I143" s="302"/>
      <c r="J143" s="302"/>
      <c r="K143" s="302"/>
    </row>
    <row r="144" spans="2:11" ht="7.5" customHeight="1">
      <c r="B144" s="303"/>
      <c r="C144" s="304"/>
      <c r="D144" s="304"/>
      <c r="E144" s="304"/>
      <c r="F144" s="304"/>
      <c r="G144" s="304"/>
      <c r="H144" s="304"/>
      <c r="I144" s="304"/>
      <c r="J144" s="304"/>
      <c r="K144" s="305"/>
    </row>
    <row r="145" spans="2:11" ht="45" customHeight="1">
      <c r="B145" s="306"/>
      <c r="C145" s="415" t="s">
        <v>3624</v>
      </c>
      <c r="D145" s="415"/>
      <c r="E145" s="415"/>
      <c r="F145" s="415"/>
      <c r="G145" s="415"/>
      <c r="H145" s="415"/>
      <c r="I145" s="415"/>
      <c r="J145" s="415"/>
      <c r="K145" s="307"/>
    </row>
    <row r="146" spans="2:11" ht="17.25" customHeight="1">
      <c r="B146" s="306"/>
      <c r="C146" s="308" t="s">
        <v>3560</v>
      </c>
      <c r="D146" s="308"/>
      <c r="E146" s="308"/>
      <c r="F146" s="308" t="s">
        <v>3561</v>
      </c>
      <c r="G146" s="309"/>
      <c r="H146" s="308" t="s">
        <v>165</v>
      </c>
      <c r="I146" s="308" t="s">
        <v>61</v>
      </c>
      <c r="J146" s="308" t="s">
        <v>3562</v>
      </c>
      <c r="K146" s="307"/>
    </row>
    <row r="147" spans="2:11" ht="17.25" customHeight="1">
      <c r="B147" s="306"/>
      <c r="C147" s="310" t="s">
        <v>3563</v>
      </c>
      <c r="D147" s="310"/>
      <c r="E147" s="310"/>
      <c r="F147" s="311" t="s">
        <v>3564</v>
      </c>
      <c r="G147" s="312"/>
      <c r="H147" s="310"/>
      <c r="I147" s="310"/>
      <c r="J147" s="310" t="s">
        <v>3565</v>
      </c>
      <c r="K147" s="307"/>
    </row>
    <row r="148" spans="2:11" ht="5.25" customHeight="1">
      <c r="B148" s="316"/>
      <c r="C148" s="313"/>
      <c r="D148" s="313"/>
      <c r="E148" s="313"/>
      <c r="F148" s="313"/>
      <c r="G148" s="314"/>
      <c r="H148" s="313"/>
      <c r="I148" s="313"/>
      <c r="J148" s="313"/>
      <c r="K148" s="337"/>
    </row>
    <row r="149" spans="2:11" ht="15" customHeight="1">
      <c r="B149" s="316"/>
      <c r="C149" s="341" t="s">
        <v>3569</v>
      </c>
      <c r="D149" s="296"/>
      <c r="E149" s="296"/>
      <c r="F149" s="342" t="s">
        <v>3566</v>
      </c>
      <c r="G149" s="296"/>
      <c r="H149" s="341" t="s">
        <v>3605</v>
      </c>
      <c r="I149" s="341" t="s">
        <v>3568</v>
      </c>
      <c r="J149" s="341">
        <v>120</v>
      </c>
      <c r="K149" s="337"/>
    </row>
    <row r="150" spans="2:11" ht="15" customHeight="1">
      <c r="B150" s="316"/>
      <c r="C150" s="341" t="s">
        <v>3614</v>
      </c>
      <c r="D150" s="296"/>
      <c r="E150" s="296"/>
      <c r="F150" s="342" t="s">
        <v>3566</v>
      </c>
      <c r="G150" s="296"/>
      <c r="H150" s="341" t="s">
        <v>3625</v>
      </c>
      <c r="I150" s="341" t="s">
        <v>3568</v>
      </c>
      <c r="J150" s="341" t="s">
        <v>3616</v>
      </c>
      <c r="K150" s="337"/>
    </row>
    <row r="151" spans="2:11" ht="15" customHeight="1">
      <c r="B151" s="316"/>
      <c r="C151" s="341" t="s">
        <v>88</v>
      </c>
      <c r="D151" s="296"/>
      <c r="E151" s="296"/>
      <c r="F151" s="342" t="s">
        <v>3566</v>
      </c>
      <c r="G151" s="296"/>
      <c r="H151" s="341" t="s">
        <v>3626</v>
      </c>
      <c r="I151" s="341" t="s">
        <v>3568</v>
      </c>
      <c r="J151" s="341" t="s">
        <v>3616</v>
      </c>
      <c r="K151" s="337"/>
    </row>
    <row r="152" spans="2:11" ht="15" customHeight="1">
      <c r="B152" s="316"/>
      <c r="C152" s="341" t="s">
        <v>3571</v>
      </c>
      <c r="D152" s="296"/>
      <c r="E152" s="296"/>
      <c r="F152" s="342" t="s">
        <v>3572</v>
      </c>
      <c r="G152" s="296"/>
      <c r="H152" s="341" t="s">
        <v>3605</v>
      </c>
      <c r="I152" s="341" t="s">
        <v>3568</v>
      </c>
      <c r="J152" s="341">
        <v>50</v>
      </c>
      <c r="K152" s="337"/>
    </row>
    <row r="153" spans="2:11" ht="15" customHeight="1">
      <c r="B153" s="316"/>
      <c r="C153" s="341" t="s">
        <v>3574</v>
      </c>
      <c r="D153" s="296"/>
      <c r="E153" s="296"/>
      <c r="F153" s="342" t="s">
        <v>3566</v>
      </c>
      <c r="G153" s="296"/>
      <c r="H153" s="341" t="s">
        <v>3605</v>
      </c>
      <c r="I153" s="341" t="s">
        <v>3576</v>
      </c>
      <c r="J153" s="341"/>
      <c r="K153" s="337"/>
    </row>
    <row r="154" spans="2:11" ht="15" customHeight="1">
      <c r="B154" s="316"/>
      <c r="C154" s="341" t="s">
        <v>3585</v>
      </c>
      <c r="D154" s="296"/>
      <c r="E154" s="296"/>
      <c r="F154" s="342" t="s">
        <v>3572</v>
      </c>
      <c r="G154" s="296"/>
      <c r="H154" s="341" t="s">
        <v>3605</v>
      </c>
      <c r="I154" s="341" t="s">
        <v>3568</v>
      </c>
      <c r="J154" s="341">
        <v>50</v>
      </c>
      <c r="K154" s="337"/>
    </row>
    <row r="155" spans="2:11" ht="15" customHeight="1">
      <c r="B155" s="316"/>
      <c r="C155" s="341" t="s">
        <v>3593</v>
      </c>
      <c r="D155" s="296"/>
      <c r="E155" s="296"/>
      <c r="F155" s="342" t="s">
        <v>3572</v>
      </c>
      <c r="G155" s="296"/>
      <c r="H155" s="341" t="s">
        <v>3605</v>
      </c>
      <c r="I155" s="341" t="s">
        <v>3568</v>
      </c>
      <c r="J155" s="341">
        <v>50</v>
      </c>
      <c r="K155" s="337"/>
    </row>
    <row r="156" spans="2:11" ht="15" customHeight="1">
      <c r="B156" s="316"/>
      <c r="C156" s="341" t="s">
        <v>3591</v>
      </c>
      <c r="D156" s="296"/>
      <c r="E156" s="296"/>
      <c r="F156" s="342" t="s">
        <v>3572</v>
      </c>
      <c r="G156" s="296"/>
      <c r="H156" s="341" t="s">
        <v>3605</v>
      </c>
      <c r="I156" s="341" t="s">
        <v>3568</v>
      </c>
      <c r="J156" s="341">
        <v>50</v>
      </c>
      <c r="K156" s="337"/>
    </row>
    <row r="157" spans="2:11" ht="15" customHeight="1">
      <c r="B157" s="316"/>
      <c r="C157" s="341" t="s">
        <v>119</v>
      </c>
      <c r="D157" s="296"/>
      <c r="E157" s="296"/>
      <c r="F157" s="342" t="s">
        <v>3566</v>
      </c>
      <c r="G157" s="296"/>
      <c r="H157" s="341" t="s">
        <v>3627</v>
      </c>
      <c r="I157" s="341" t="s">
        <v>3568</v>
      </c>
      <c r="J157" s="341" t="s">
        <v>3628</v>
      </c>
      <c r="K157" s="337"/>
    </row>
    <row r="158" spans="2:11" ht="15" customHeight="1">
      <c r="B158" s="316"/>
      <c r="C158" s="341" t="s">
        <v>3629</v>
      </c>
      <c r="D158" s="296"/>
      <c r="E158" s="296"/>
      <c r="F158" s="342" t="s">
        <v>3566</v>
      </c>
      <c r="G158" s="296"/>
      <c r="H158" s="341" t="s">
        <v>3630</v>
      </c>
      <c r="I158" s="341" t="s">
        <v>3600</v>
      </c>
      <c r="J158" s="341"/>
      <c r="K158" s="337"/>
    </row>
    <row r="159" spans="2:11" ht="15" customHeight="1">
      <c r="B159" s="343"/>
      <c r="C159" s="325"/>
      <c r="D159" s="325"/>
      <c r="E159" s="325"/>
      <c r="F159" s="325"/>
      <c r="G159" s="325"/>
      <c r="H159" s="325"/>
      <c r="I159" s="325"/>
      <c r="J159" s="325"/>
      <c r="K159" s="344"/>
    </row>
    <row r="160" spans="2:11" ht="18.75" customHeight="1">
      <c r="B160" s="292"/>
      <c r="C160" s="296"/>
      <c r="D160" s="296"/>
      <c r="E160" s="296"/>
      <c r="F160" s="315"/>
      <c r="G160" s="296"/>
      <c r="H160" s="296"/>
      <c r="I160" s="296"/>
      <c r="J160" s="296"/>
      <c r="K160" s="292"/>
    </row>
    <row r="161" spans="2:11" ht="18.75" customHeight="1">
      <c r="B161" s="302"/>
      <c r="C161" s="302"/>
      <c r="D161" s="302"/>
      <c r="E161" s="302"/>
      <c r="F161" s="302"/>
      <c r="G161" s="302"/>
      <c r="H161" s="302"/>
      <c r="I161" s="302"/>
      <c r="J161" s="302"/>
      <c r="K161" s="302"/>
    </row>
    <row r="162" spans="2:11" ht="7.5" customHeight="1">
      <c r="B162" s="284"/>
      <c r="C162" s="285"/>
      <c r="D162" s="285"/>
      <c r="E162" s="285"/>
      <c r="F162" s="285"/>
      <c r="G162" s="285"/>
      <c r="H162" s="285"/>
      <c r="I162" s="285"/>
      <c r="J162" s="285"/>
      <c r="K162" s="286"/>
    </row>
    <row r="163" spans="2:11" ht="45" customHeight="1">
      <c r="B163" s="287"/>
      <c r="C163" s="414" t="s">
        <v>3631</v>
      </c>
      <c r="D163" s="414"/>
      <c r="E163" s="414"/>
      <c r="F163" s="414"/>
      <c r="G163" s="414"/>
      <c r="H163" s="414"/>
      <c r="I163" s="414"/>
      <c r="J163" s="414"/>
      <c r="K163" s="288"/>
    </row>
    <row r="164" spans="2:11" ht="17.25" customHeight="1">
      <c r="B164" s="287"/>
      <c r="C164" s="308" t="s">
        <v>3560</v>
      </c>
      <c r="D164" s="308"/>
      <c r="E164" s="308"/>
      <c r="F164" s="308" t="s">
        <v>3561</v>
      </c>
      <c r="G164" s="345"/>
      <c r="H164" s="346" t="s">
        <v>165</v>
      </c>
      <c r="I164" s="346" t="s">
        <v>61</v>
      </c>
      <c r="J164" s="308" t="s">
        <v>3562</v>
      </c>
      <c r="K164" s="288"/>
    </row>
    <row r="165" spans="2:11" ht="17.25" customHeight="1">
      <c r="B165" s="289"/>
      <c r="C165" s="310" t="s">
        <v>3563</v>
      </c>
      <c r="D165" s="310"/>
      <c r="E165" s="310"/>
      <c r="F165" s="311" t="s">
        <v>3564</v>
      </c>
      <c r="G165" s="347"/>
      <c r="H165" s="348"/>
      <c r="I165" s="348"/>
      <c r="J165" s="310" t="s">
        <v>3565</v>
      </c>
      <c r="K165" s="290"/>
    </row>
    <row r="166" spans="2:11" ht="5.25" customHeight="1">
      <c r="B166" s="316"/>
      <c r="C166" s="313"/>
      <c r="D166" s="313"/>
      <c r="E166" s="313"/>
      <c r="F166" s="313"/>
      <c r="G166" s="314"/>
      <c r="H166" s="313"/>
      <c r="I166" s="313"/>
      <c r="J166" s="313"/>
      <c r="K166" s="337"/>
    </row>
    <row r="167" spans="2:11" ht="15" customHeight="1">
      <c r="B167" s="316"/>
      <c r="C167" s="296" t="s">
        <v>3569</v>
      </c>
      <c r="D167" s="296"/>
      <c r="E167" s="296"/>
      <c r="F167" s="315" t="s">
        <v>3566</v>
      </c>
      <c r="G167" s="296"/>
      <c r="H167" s="296" t="s">
        <v>3605</v>
      </c>
      <c r="I167" s="296" t="s">
        <v>3568</v>
      </c>
      <c r="J167" s="296">
        <v>120</v>
      </c>
      <c r="K167" s="337"/>
    </row>
    <row r="168" spans="2:11" ht="15" customHeight="1">
      <c r="B168" s="316"/>
      <c r="C168" s="296" t="s">
        <v>3614</v>
      </c>
      <c r="D168" s="296"/>
      <c r="E168" s="296"/>
      <c r="F168" s="315" t="s">
        <v>3566</v>
      </c>
      <c r="G168" s="296"/>
      <c r="H168" s="296" t="s">
        <v>3615</v>
      </c>
      <c r="I168" s="296" t="s">
        <v>3568</v>
      </c>
      <c r="J168" s="296" t="s">
        <v>3616</v>
      </c>
      <c r="K168" s="337"/>
    </row>
    <row r="169" spans="2:11" ht="15" customHeight="1">
      <c r="B169" s="316"/>
      <c r="C169" s="296" t="s">
        <v>88</v>
      </c>
      <c r="D169" s="296"/>
      <c r="E169" s="296"/>
      <c r="F169" s="315" t="s">
        <v>3566</v>
      </c>
      <c r="G169" s="296"/>
      <c r="H169" s="296" t="s">
        <v>3632</v>
      </c>
      <c r="I169" s="296" t="s">
        <v>3568</v>
      </c>
      <c r="J169" s="296" t="s">
        <v>3616</v>
      </c>
      <c r="K169" s="337"/>
    </row>
    <row r="170" spans="2:11" ht="15" customHeight="1">
      <c r="B170" s="316"/>
      <c r="C170" s="296" t="s">
        <v>3571</v>
      </c>
      <c r="D170" s="296"/>
      <c r="E170" s="296"/>
      <c r="F170" s="315" t="s">
        <v>3572</v>
      </c>
      <c r="G170" s="296"/>
      <c r="H170" s="296" t="s">
        <v>3632</v>
      </c>
      <c r="I170" s="296" t="s">
        <v>3568</v>
      </c>
      <c r="J170" s="296">
        <v>50</v>
      </c>
      <c r="K170" s="337"/>
    </row>
    <row r="171" spans="2:11" ht="15" customHeight="1">
      <c r="B171" s="316"/>
      <c r="C171" s="296" t="s">
        <v>3574</v>
      </c>
      <c r="D171" s="296"/>
      <c r="E171" s="296"/>
      <c r="F171" s="315" t="s">
        <v>3566</v>
      </c>
      <c r="G171" s="296"/>
      <c r="H171" s="296" t="s">
        <v>3632</v>
      </c>
      <c r="I171" s="296" t="s">
        <v>3576</v>
      </c>
      <c r="J171" s="296"/>
      <c r="K171" s="337"/>
    </row>
    <row r="172" spans="2:11" ht="15" customHeight="1">
      <c r="B172" s="316"/>
      <c r="C172" s="296" t="s">
        <v>3585</v>
      </c>
      <c r="D172" s="296"/>
      <c r="E172" s="296"/>
      <c r="F172" s="315" t="s">
        <v>3572</v>
      </c>
      <c r="G172" s="296"/>
      <c r="H172" s="296" t="s">
        <v>3632</v>
      </c>
      <c r="I172" s="296" t="s">
        <v>3568</v>
      </c>
      <c r="J172" s="296">
        <v>50</v>
      </c>
      <c r="K172" s="337"/>
    </row>
    <row r="173" spans="2:11" ht="15" customHeight="1">
      <c r="B173" s="316"/>
      <c r="C173" s="296" t="s">
        <v>3593</v>
      </c>
      <c r="D173" s="296"/>
      <c r="E173" s="296"/>
      <c r="F173" s="315" t="s">
        <v>3572</v>
      </c>
      <c r="G173" s="296"/>
      <c r="H173" s="296" t="s">
        <v>3632</v>
      </c>
      <c r="I173" s="296" t="s">
        <v>3568</v>
      </c>
      <c r="J173" s="296">
        <v>50</v>
      </c>
      <c r="K173" s="337"/>
    </row>
    <row r="174" spans="2:11" ht="15" customHeight="1">
      <c r="B174" s="316"/>
      <c r="C174" s="296" t="s">
        <v>3591</v>
      </c>
      <c r="D174" s="296"/>
      <c r="E174" s="296"/>
      <c r="F174" s="315" t="s">
        <v>3572</v>
      </c>
      <c r="G174" s="296"/>
      <c r="H174" s="296" t="s">
        <v>3632</v>
      </c>
      <c r="I174" s="296" t="s">
        <v>3568</v>
      </c>
      <c r="J174" s="296">
        <v>50</v>
      </c>
      <c r="K174" s="337"/>
    </row>
    <row r="175" spans="2:11" ht="15" customHeight="1">
      <c r="B175" s="316"/>
      <c r="C175" s="296" t="s">
        <v>164</v>
      </c>
      <c r="D175" s="296"/>
      <c r="E175" s="296"/>
      <c r="F175" s="315" t="s">
        <v>3566</v>
      </c>
      <c r="G175" s="296"/>
      <c r="H175" s="296" t="s">
        <v>3633</v>
      </c>
      <c r="I175" s="296" t="s">
        <v>3634</v>
      </c>
      <c r="J175" s="296"/>
      <c r="K175" s="337"/>
    </row>
    <row r="176" spans="2:11" ht="15" customHeight="1">
      <c r="B176" s="316"/>
      <c r="C176" s="296" t="s">
        <v>61</v>
      </c>
      <c r="D176" s="296"/>
      <c r="E176" s="296"/>
      <c r="F176" s="315" t="s">
        <v>3566</v>
      </c>
      <c r="G176" s="296"/>
      <c r="H176" s="296" t="s">
        <v>3635</v>
      </c>
      <c r="I176" s="296" t="s">
        <v>3636</v>
      </c>
      <c r="J176" s="296">
        <v>1</v>
      </c>
      <c r="K176" s="337"/>
    </row>
    <row r="177" spans="2:11" ht="15" customHeight="1">
      <c r="B177" s="316"/>
      <c r="C177" s="296" t="s">
        <v>57</v>
      </c>
      <c r="D177" s="296"/>
      <c r="E177" s="296"/>
      <c r="F177" s="315" t="s">
        <v>3566</v>
      </c>
      <c r="G177" s="296"/>
      <c r="H177" s="296" t="s">
        <v>3637</v>
      </c>
      <c r="I177" s="296" t="s">
        <v>3568</v>
      </c>
      <c r="J177" s="296">
        <v>20</v>
      </c>
      <c r="K177" s="337"/>
    </row>
    <row r="178" spans="2:11" ht="15" customHeight="1">
      <c r="B178" s="316"/>
      <c r="C178" s="296" t="s">
        <v>165</v>
      </c>
      <c r="D178" s="296"/>
      <c r="E178" s="296"/>
      <c r="F178" s="315" t="s">
        <v>3566</v>
      </c>
      <c r="G178" s="296"/>
      <c r="H178" s="296" t="s">
        <v>3638</v>
      </c>
      <c r="I178" s="296" t="s">
        <v>3568</v>
      </c>
      <c r="J178" s="296">
        <v>255</v>
      </c>
      <c r="K178" s="337"/>
    </row>
    <row r="179" spans="2:11" ht="15" customHeight="1">
      <c r="B179" s="316"/>
      <c r="C179" s="296" t="s">
        <v>166</v>
      </c>
      <c r="D179" s="296"/>
      <c r="E179" s="296"/>
      <c r="F179" s="315" t="s">
        <v>3566</v>
      </c>
      <c r="G179" s="296"/>
      <c r="H179" s="296" t="s">
        <v>3531</v>
      </c>
      <c r="I179" s="296" t="s">
        <v>3568</v>
      </c>
      <c r="J179" s="296">
        <v>10</v>
      </c>
      <c r="K179" s="337"/>
    </row>
    <row r="180" spans="2:11" ht="15" customHeight="1">
      <c r="B180" s="316"/>
      <c r="C180" s="296" t="s">
        <v>167</v>
      </c>
      <c r="D180" s="296"/>
      <c r="E180" s="296"/>
      <c r="F180" s="315" t="s">
        <v>3566</v>
      </c>
      <c r="G180" s="296"/>
      <c r="H180" s="296" t="s">
        <v>3639</v>
      </c>
      <c r="I180" s="296" t="s">
        <v>3600</v>
      </c>
      <c r="J180" s="296"/>
      <c r="K180" s="337"/>
    </row>
    <row r="181" spans="2:11" ht="15" customHeight="1">
      <c r="B181" s="316"/>
      <c r="C181" s="296" t="s">
        <v>3640</v>
      </c>
      <c r="D181" s="296"/>
      <c r="E181" s="296"/>
      <c r="F181" s="315" t="s">
        <v>3566</v>
      </c>
      <c r="G181" s="296"/>
      <c r="H181" s="296" t="s">
        <v>3641</v>
      </c>
      <c r="I181" s="296" t="s">
        <v>3600</v>
      </c>
      <c r="J181" s="296"/>
      <c r="K181" s="337"/>
    </row>
    <row r="182" spans="2:11" ht="15" customHeight="1">
      <c r="B182" s="316"/>
      <c r="C182" s="296" t="s">
        <v>3629</v>
      </c>
      <c r="D182" s="296"/>
      <c r="E182" s="296"/>
      <c r="F182" s="315" t="s">
        <v>3566</v>
      </c>
      <c r="G182" s="296"/>
      <c r="H182" s="296" t="s">
        <v>3642</v>
      </c>
      <c r="I182" s="296" t="s">
        <v>3600</v>
      </c>
      <c r="J182" s="296"/>
      <c r="K182" s="337"/>
    </row>
    <row r="183" spans="2:11" ht="15" customHeight="1">
      <c r="B183" s="316"/>
      <c r="C183" s="296" t="s">
        <v>169</v>
      </c>
      <c r="D183" s="296"/>
      <c r="E183" s="296"/>
      <c r="F183" s="315" t="s">
        <v>3572</v>
      </c>
      <c r="G183" s="296"/>
      <c r="H183" s="296" t="s">
        <v>3643</v>
      </c>
      <c r="I183" s="296" t="s">
        <v>3568</v>
      </c>
      <c r="J183" s="296">
        <v>50</v>
      </c>
      <c r="K183" s="337"/>
    </row>
    <row r="184" spans="2:11" ht="15" customHeight="1">
      <c r="B184" s="316"/>
      <c r="C184" s="296" t="s">
        <v>3644</v>
      </c>
      <c r="D184" s="296"/>
      <c r="E184" s="296"/>
      <c r="F184" s="315" t="s">
        <v>3572</v>
      </c>
      <c r="G184" s="296"/>
      <c r="H184" s="296" t="s">
        <v>3645</v>
      </c>
      <c r="I184" s="296" t="s">
        <v>3646</v>
      </c>
      <c r="J184" s="296"/>
      <c r="K184" s="337"/>
    </row>
    <row r="185" spans="2:11" ht="15" customHeight="1">
      <c r="B185" s="316"/>
      <c r="C185" s="296" t="s">
        <v>3647</v>
      </c>
      <c r="D185" s="296"/>
      <c r="E185" s="296"/>
      <c r="F185" s="315" t="s">
        <v>3572</v>
      </c>
      <c r="G185" s="296"/>
      <c r="H185" s="296" t="s">
        <v>3648</v>
      </c>
      <c r="I185" s="296" t="s">
        <v>3646</v>
      </c>
      <c r="J185" s="296"/>
      <c r="K185" s="337"/>
    </row>
    <row r="186" spans="2:11" ht="15" customHeight="1">
      <c r="B186" s="316"/>
      <c r="C186" s="296" t="s">
        <v>3649</v>
      </c>
      <c r="D186" s="296"/>
      <c r="E186" s="296"/>
      <c r="F186" s="315" t="s">
        <v>3572</v>
      </c>
      <c r="G186" s="296"/>
      <c r="H186" s="296" t="s">
        <v>3650</v>
      </c>
      <c r="I186" s="296" t="s">
        <v>3646</v>
      </c>
      <c r="J186" s="296"/>
      <c r="K186" s="337"/>
    </row>
    <row r="187" spans="2:11" ht="15" customHeight="1">
      <c r="B187" s="316"/>
      <c r="C187" s="349" t="s">
        <v>3651</v>
      </c>
      <c r="D187" s="296"/>
      <c r="E187" s="296"/>
      <c r="F187" s="315" t="s">
        <v>3572</v>
      </c>
      <c r="G187" s="296"/>
      <c r="H187" s="296" t="s">
        <v>3652</v>
      </c>
      <c r="I187" s="296" t="s">
        <v>3653</v>
      </c>
      <c r="J187" s="350" t="s">
        <v>3654</v>
      </c>
      <c r="K187" s="337"/>
    </row>
    <row r="188" spans="2:11" ht="15" customHeight="1">
      <c r="B188" s="316"/>
      <c r="C188" s="301" t="s">
        <v>46</v>
      </c>
      <c r="D188" s="296"/>
      <c r="E188" s="296"/>
      <c r="F188" s="315" t="s">
        <v>3566</v>
      </c>
      <c r="G188" s="296"/>
      <c r="H188" s="292" t="s">
        <v>3655</v>
      </c>
      <c r="I188" s="296" t="s">
        <v>3656</v>
      </c>
      <c r="J188" s="296"/>
      <c r="K188" s="337"/>
    </row>
    <row r="189" spans="2:11" ht="15" customHeight="1">
      <c r="B189" s="316"/>
      <c r="C189" s="301" t="s">
        <v>3657</v>
      </c>
      <c r="D189" s="296"/>
      <c r="E189" s="296"/>
      <c r="F189" s="315" t="s">
        <v>3566</v>
      </c>
      <c r="G189" s="296"/>
      <c r="H189" s="296" t="s">
        <v>3658</v>
      </c>
      <c r="I189" s="296" t="s">
        <v>3600</v>
      </c>
      <c r="J189" s="296"/>
      <c r="K189" s="337"/>
    </row>
    <row r="190" spans="2:11" ht="15" customHeight="1">
      <c r="B190" s="316"/>
      <c r="C190" s="301" t="s">
        <v>3659</v>
      </c>
      <c r="D190" s="296"/>
      <c r="E190" s="296"/>
      <c r="F190" s="315" t="s">
        <v>3566</v>
      </c>
      <c r="G190" s="296"/>
      <c r="H190" s="296" t="s">
        <v>3660</v>
      </c>
      <c r="I190" s="296" t="s">
        <v>3600</v>
      </c>
      <c r="J190" s="296"/>
      <c r="K190" s="337"/>
    </row>
    <row r="191" spans="2:11" ht="15" customHeight="1">
      <c r="B191" s="316"/>
      <c r="C191" s="301" t="s">
        <v>3661</v>
      </c>
      <c r="D191" s="296"/>
      <c r="E191" s="296"/>
      <c r="F191" s="315" t="s">
        <v>3572</v>
      </c>
      <c r="G191" s="296"/>
      <c r="H191" s="296" t="s">
        <v>3662</v>
      </c>
      <c r="I191" s="296" t="s">
        <v>3600</v>
      </c>
      <c r="J191" s="296"/>
      <c r="K191" s="337"/>
    </row>
    <row r="192" spans="2:11" ht="15" customHeight="1">
      <c r="B192" s="343"/>
      <c r="C192" s="351"/>
      <c r="D192" s="325"/>
      <c r="E192" s="325"/>
      <c r="F192" s="325"/>
      <c r="G192" s="325"/>
      <c r="H192" s="325"/>
      <c r="I192" s="325"/>
      <c r="J192" s="325"/>
      <c r="K192" s="344"/>
    </row>
    <row r="193" spans="2:11" ht="18.75" customHeight="1">
      <c r="B193" s="292"/>
      <c r="C193" s="296"/>
      <c r="D193" s="296"/>
      <c r="E193" s="296"/>
      <c r="F193" s="315"/>
      <c r="G193" s="296"/>
      <c r="H193" s="296"/>
      <c r="I193" s="296"/>
      <c r="J193" s="296"/>
      <c r="K193" s="292"/>
    </row>
    <row r="194" spans="2:11" ht="18.75" customHeight="1">
      <c r="B194" s="292"/>
      <c r="C194" s="296"/>
      <c r="D194" s="296"/>
      <c r="E194" s="296"/>
      <c r="F194" s="315"/>
      <c r="G194" s="296"/>
      <c r="H194" s="296"/>
      <c r="I194" s="296"/>
      <c r="J194" s="296"/>
      <c r="K194" s="292"/>
    </row>
    <row r="195" spans="2:11" ht="18.75" customHeight="1">
      <c r="B195" s="302"/>
      <c r="C195" s="302"/>
      <c r="D195" s="302"/>
      <c r="E195" s="302"/>
      <c r="F195" s="302"/>
      <c r="G195" s="302"/>
      <c r="H195" s="302"/>
      <c r="I195" s="302"/>
      <c r="J195" s="302"/>
      <c r="K195" s="302"/>
    </row>
    <row r="196" spans="2:11">
      <c r="B196" s="284"/>
      <c r="C196" s="285"/>
      <c r="D196" s="285"/>
      <c r="E196" s="285"/>
      <c r="F196" s="285"/>
      <c r="G196" s="285"/>
      <c r="H196" s="285"/>
      <c r="I196" s="285"/>
      <c r="J196" s="285"/>
      <c r="K196" s="286"/>
    </row>
    <row r="197" spans="2:11" ht="21">
      <c r="B197" s="287"/>
      <c r="C197" s="414" t="s">
        <v>3663</v>
      </c>
      <c r="D197" s="414"/>
      <c r="E197" s="414"/>
      <c r="F197" s="414"/>
      <c r="G197" s="414"/>
      <c r="H197" s="414"/>
      <c r="I197" s="414"/>
      <c r="J197" s="414"/>
      <c r="K197" s="288"/>
    </row>
    <row r="198" spans="2:11" ht="25.5" customHeight="1">
      <c r="B198" s="287"/>
      <c r="C198" s="352" t="s">
        <v>3664</v>
      </c>
      <c r="D198" s="352"/>
      <c r="E198" s="352"/>
      <c r="F198" s="352" t="s">
        <v>3665</v>
      </c>
      <c r="G198" s="353"/>
      <c r="H198" s="413" t="s">
        <v>3666</v>
      </c>
      <c r="I198" s="413"/>
      <c r="J198" s="413"/>
      <c r="K198" s="288"/>
    </row>
    <row r="199" spans="2:11" ht="5.25" customHeight="1">
      <c r="B199" s="316"/>
      <c r="C199" s="313"/>
      <c r="D199" s="313"/>
      <c r="E199" s="313"/>
      <c r="F199" s="313"/>
      <c r="G199" s="296"/>
      <c r="H199" s="313"/>
      <c r="I199" s="313"/>
      <c r="J199" s="313"/>
      <c r="K199" s="337"/>
    </row>
    <row r="200" spans="2:11" ht="15" customHeight="1">
      <c r="B200" s="316"/>
      <c r="C200" s="296" t="s">
        <v>3656</v>
      </c>
      <c r="D200" s="296"/>
      <c r="E200" s="296"/>
      <c r="F200" s="315" t="s">
        <v>47</v>
      </c>
      <c r="G200" s="296"/>
      <c r="H200" s="411" t="s">
        <v>3667</v>
      </c>
      <c r="I200" s="411"/>
      <c r="J200" s="411"/>
      <c r="K200" s="337"/>
    </row>
    <row r="201" spans="2:11" ht="15" customHeight="1">
      <c r="B201" s="316"/>
      <c r="C201" s="322"/>
      <c r="D201" s="296"/>
      <c r="E201" s="296"/>
      <c r="F201" s="315" t="s">
        <v>48</v>
      </c>
      <c r="G201" s="296"/>
      <c r="H201" s="411" t="s">
        <v>3668</v>
      </c>
      <c r="I201" s="411"/>
      <c r="J201" s="411"/>
      <c r="K201" s="337"/>
    </row>
    <row r="202" spans="2:11" ht="15" customHeight="1">
      <c r="B202" s="316"/>
      <c r="C202" s="322"/>
      <c r="D202" s="296"/>
      <c r="E202" s="296"/>
      <c r="F202" s="315" t="s">
        <v>51</v>
      </c>
      <c r="G202" s="296"/>
      <c r="H202" s="411" t="s">
        <v>3669</v>
      </c>
      <c r="I202" s="411"/>
      <c r="J202" s="411"/>
      <c r="K202" s="337"/>
    </row>
    <row r="203" spans="2:11" ht="15" customHeight="1">
      <c r="B203" s="316"/>
      <c r="C203" s="296"/>
      <c r="D203" s="296"/>
      <c r="E203" s="296"/>
      <c r="F203" s="315" t="s">
        <v>49</v>
      </c>
      <c r="G203" s="296"/>
      <c r="H203" s="411" t="s">
        <v>3670</v>
      </c>
      <c r="I203" s="411"/>
      <c r="J203" s="411"/>
      <c r="K203" s="337"/>
    </row>
    <row r="204" spans="2:11" ht="15" customHeight="1">
      <c r="B204" s="316"/>
      <c r="C204" s="296"/>
      <c r="D204" s="296"/>
      <c r="E204" s="296"/>
      <c r="F204" s="315" t="s">
        <v>50</v>
      </c>
      <c r="G204" s="296"/>
      <c r="H204" s="411" t="s">
        <v>3671</v>
      </c>
      <c r="I204" s="411"/>
      <c r="J204" s="411"/>
      <c r="K204" s="337"/>
    </row>
    <row r="205" spans="2:11" ht="15" customHeight="1">
      <c r="B205" s="316"/>
      <c r="C205" s="296"/>
      <c r="D205" s="296"/>
      <c r="E205" s="296"/>
      <c r="F205" s="315"/>
      <c r="G205" s="296"/>
      <c r="H205" s="296"/>
      <c r="I205" s="296"/>
      <c r="J205" s="296"/>
      <c r="K205" s="337"/>
    </row>
    <row r="206" spans="2:11" ht="15" customHeight="1">
      <c r="B206" s="316"/>
      <c r="C206" s="296" t="s">
        <v>3612</v>
      </c>
      <c r="D206" s="296"/>
      <c r="E206" s="296"/>
      <c r="F206" s="315" t="s">
        <v>82</v>
      </c>
      <c r="G206" s="296"/>
      <c r="H206" s="411" t="s">
        <v>3672</v>
      </c>
      <c r="I206" s="411"/>
      <c r="J206" s="411"/>
      <c r="K206" s="337"/>
    </row>
    <row r="207" spans="2:11" ht="15" customHeight="1">
      <c r="B207" s="316"/>
      <c r="C207" s="322"/>
      <c r="D207" s="296"/>
      <c r="E207" s="296"/>
      <c r="F207" s="315" t="s">
        <v>3510</v>
      </c>
      <c r="G207" s="296"/>
      <c r="H207" s="411" t="s">
        <v>3511</v>
      </c>
      <c r="I207" s="411"/>
      <c r="J207" s="411"/>
      <c r="K207" s="337"/>
    </row>
    <row r="208" spans="2:11" ht="15" customHeight="1">
      <c r="B208" s="316"/>
      <c r="C208" s="296"/>
      <c r="D208" s="296"/>
      <c r="E208" s="296"/>
      <c r="F208" s="315" t="s">
        <v>3508</v>
      </c>
      <c r="G208" s="296"/>
      <c r="H208" s="411" t="s">
        <v>3673</v>
      </c>
      <c r="I208" s="411"/>
      <c r="J208" s="411"/>
      <c r="K208" s="337"/>
    </row>
    <row r="209" spans="2:11" ht="15" customHeight="1">
      <c r="B209" s="354"/>
      <c r="C209" s="322"/>
      <c r="D209" s="322"/>
      <c r="E209" s="322"/>
      <c r="F209" s="315" t="s">
        <v>3512</v>
      </c>
      <c r="G209" s="301"/>
      <c r="H209" s="412" t="s">
        <v>3513</v>
      </c>
      <c r="I209" s="412"/>
      <c r="J209" s="412"/>
      <c r="K209" s="355"/>
    </row>
    <row r="210" spans="2:11" ht="15" customHeight="1">
      <c r="B210" s="354"/>
      <c r="C210" s="322"/>
      <c r="D210" s="322"/>
      <c r="E210" s="322"/>
      <c r="F210" s="315" t="s">
        <v>3514</v>
      </c>
      <c r="G210" s="301"/>
      <c r="H210" s="412" t="s">
        <v>3490</v>
      </c>
      <c r="I210" s="412"/>
      <c r="J210" s="412"/>
      <c r="K210" s="355"/>
    </row>
    <row r="211" spans="2:11" ht="15" customHeight="1">
      <c r="B211" s="354"/>
      <c r="C211" s="322"/>
      <c r="D211" s="322"/>
      <c r="E211" s="322"/>
      <c r="F211" s="356"/>
      <c r="G211" s="301"/>
      <c r="H211" s="357"/>
      <c r="I211" s="357"/>
      <c r="J211" s="357"/>
      <c r="K211" s="355"/>
    </row>
    <row r="212" spans="2:11" ht="15" customHeight="1">
      <c r="B212" s="354"/>
      <c r="C212" s="296" t="s">
        <v>3636</v>
      </c>
      <c r="D212" s="322"/>
      <c r="E212" s="322"/>
      <c r="F212" s="315">
        <v>1</v>
      </c>
      <c r="G212" s="301"/>
      <c r="H212" s="412" t="s">
        <v>3674</v>
      </c>
      <c r="I212" s="412"/>
      <c r="J212" s="412"/>
      <c r="K212" s="355"/>
    </row>
    <row r="213" spans="2:11" ht="15" customHeight="1">
      <c r="B213" s="354"/>
      <c r="C213" s="322"/>
      <c r="D213" s="322"/>
      <c r="E213" s="322"/>
      <c r="F213" s="315">
        <v>2</v>
      </c>
      <c r="G213" s="301"/>
      <c r="H213" s="412" t="s">
        <v>3675</v>
      </c>
      <c r="I213" s="412"/>
      <c r="J213" s="412"/>
      <c r="K213" s="355"/>
    </row>
    <row r="214" spans="2:11" ht="15" customHeight="1">
      <c r="B214" s="354"/>
      <c r="C214" s="322"/>
      <c r="D214" s="322"/>
      <c r="E214" s="322"/>
      <c r="F214" s="315">
        <v>3</v>
      </c>
      <c r="G214" s="301"/>
      <c r="H214" s="412" t="s">
        <v>3676</v>
      </c>
      <c r="I214" s="412"/>
      <c r="J214" s="412"/>
      <c r="K214" s="355"/>
    </row>
    <row r="215" spans="2:11" ht="15" customHeight="1">
      <c r="B215" s="354"/>
      <c r="C215" s="322"/>
      <c r="D215" s="322"/>
      <c r="E215" s="322"/>
      <c r="F215" s="315">
        <v>4</v>
      </c>
      <c r="G215" s="301"/>
      <c r="H215" s="412" t="s">
        <v>3677</v>
      </c>
      <c r="I215" s="412"/>
      <c r="J215" s="412"/>
      <c r="K215" s="355"/>
    </row>
    <row r="216" spans="2:11" ht="12.75" customHeight="1">
      <c r="B216" s="358"/>
      <c r="C216" s="359"/>
      <c r="D216" s="359"/>
      <c r="E216" s="359"/>
      <c r="F216" s="359"/>
      <c r="G216" s="359"/>
      <c r="H216" s="359"/>
      <c r="I216" s="359"/>
      <c r="J216" s="359"/>
      <c r="K216" s="360"/>
    </row>
  </sheetData>
  <sheetProtection algorithmName="SHA-512" hashValue="6tl/20jBCWiCAgb7z3PotNvDDIjRleTxdPNWOStMxgUI/zpF2isd3sigYxWA7YrBsFrFzQSztt1BV7OuZSwP2A==" saltValue="uotE6Iia9vQxcje+o+BYcA==" spinCount="100000"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01 - Stavební část</vt:lpstr>
      <vt:lpstr>02 - Zdravotně technické ...</vt:lpstr>
      <vt:lpstr>03 - Ústřední vytápění</vt:lpstr>
      <vt:lpstr>04 - Silnoproud, slaboproud</vt:lpstr>
      <vt:lpstr>05 - Vzduchotechnika a ch...</vt:lpstr>
      <vt:lpstr>06 - Zeleň</vt:lpstr>
      <vt:lpstr>07 - Ostatní a vedlejší n...</vt:lpstr>
      <vt:lpstr>Pokyny pro vyplnění</vt:lpstr>
      <vt:lpstr>'01 - Stavební část'!Názvy_tisku</vt:lpstr>
      <vt:lpstr>'02 - Zdravotně technické ...'!Názvy_tisku</vt:lpstr>
      <vt:lpstr>'03 - Ústřední vytápění'!Názvy_tisku</vt:lpstr>
      <vt:lpstr>'04 - Silnoproud, slaboproud'!Názvy_tisku</vt:lpstr>
      <vt:lpstr>'05 - Vzduchotechnika a ch...'!Názvy_tisku</vt:lpstr>
      <vt:lpstr>'06 - Zeleň'!Názvy_tisku</vt:lpstr>
      <vt:lpstr>'07 - Ostatní a vedlejší n...'!Názvy_tisku</vt:lpstr>
      <vt:lpstr>'Rekapitulace stavby'!Názvy_tisku</vt:lpstr>
      <vt:lpstr>'01 - Stavební část'!Oblast_tisku</vt:lpstr>
      <vt:lpstr>'02 - Zdravotně technické ...'!Oblast_tisku</vt:lpstr>
      <vt:lpstr>'03 - Ústřední vytápění'!Oblast_tisku</vt:lpstr>
      <vt:lpstr>'04 - Silnoproud, slaboproud'!Oblast_tisku</vt:lpstr>
      <vt:lpstr>'05 - Vzduchotechnika a ch...'!Oblast_tisku</vt:lpstr>
      <vt:lpstr>'06 - Zeleň'!Oblast_tisku</vt:lpstr>
      <vt:lpstr>'07 - Ostatní a vedlejší n...'!Oblast_tisku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DESKTOP-579F6L3\KIP01</dc:creator>
  <cp:lastModifiedBy>KIP01</cp:lastModifiedBy>
  <dcterms:created xsi:type="dcterms:W3CDTF">2017-04-20T13:29:07Z</dcterms:created>
  <dcterms:modified xsi:type="dcterms:W3CDTF">2017-04-20T13:29:43Z</dcterms:modified>
</cp:coreProperties>
</file>